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20" windowWidth="15480" windowHeight="9495" firstSheet="11" activeTab="15"/>
  </bookViews>
  <sheets>
    <sheet name="Stavba" sheetId="1" r:id="rId1"/>
    <sheet name="00 011-23-OX KL" sheetId="2" r:id="rId2"/>
    <sheet name="00 011-23-OX Rek" sheetId="3" r:id="rId3"/>
    <sheet name="00 011-23-OX Pol" sheetId="4" r:id="rId4"/>
    <sheet name="01 011-23-1X KL" sheetId="5" r:id="rId5"/>
    <sheet name="01 011-23-1X Rek" sheetId="6" r:id="rId6"/>
    <sheet name="01 011-23-1X Pol" sheetId="7" r:id="rId7"/>
    <sheet name="02 011-23-2X KL" sheetId="8" r:id="rId8"/>
    <sheet name="02 011-23-2X Rek" sheetId="9" r:id="rId9"/>
    <sheet name="02 011-23-2X Pol" sheetId="10" r:id="rId10"/>
    <sheet name="03 011-23-3X KL" sheetId="11" r:id="rId11"/>
    <sheet name="03 011-23-3X Rek" sheetId="12" r:id="rId12"/>
    <sheet name="03 011-23-3X Pol" sheetId="13" r:id="rId13"/>
    <sheet name="04 011-23-4X KL" sheetId="14" r:id="rId14"/>
    <sheet name="04 011-23-4X Rek" sheetId="15" r:id="rId15"/>
    <sheet name="04 011-23-4X Pol" sheetId="16" r:id="rId16"/>
    <sheet name="05 011-23-5X KL" sheetId="17" r:id="rId17"/>
    <sheet name="05 011-23-5X Rek" sheetId="18" r:id="rId18"/>
    <sheet name="05 011-23-5X Pol" sheetId="19" r:id="rId19"/>
  </sheets>
  <definedNames>
    <definedName name="CelkemObjekty" localSheetId="0">Stavba!$F$36</definedName>
    <definedName name="CisloStavby" localSheetId="0">Stavba!$D$5</definedName>
    <definedName name="dadresa" localSheetId="0">Stavba!$D$8</definedName>
    <definedName name="DIČ" localSheetId="0">Stavba!$K$8</definedName>
    <definedName name="dmisto" localSheetId="0">Stavba!$D$9</definedName>
    <definedName name="dpsc" localSheetId="0">Stavba!$C$9</definedName>
    <definedName name="IČO" localSheetId="0">Stavba!$K$7</definedName>
    <definedName name="NazevObjektu" localSheetId="0">Stavba!$C$29</definedName>
    <definedName name="NazevStavby" localSheetId="0">Stavba!$E$5</definedName>
    <definedName name="Objednatel" localSheetId="0">Stavba!$D$11</definedName>
    <definedName name="Objekt" localSheetId="0">Stavba!$B$29</definedName>
    <definedName name="odic" localSheetId="0">Stavba!$K$12</definedName>
    <definedName name="oico" localSheetId="0">Stavba!$K$11</definedName>
    <definedName name="omisto" localSheetId="0">Stavba!$D$13</definedName>
    <definedName name="onazev" localSheetId="0">Stavba!$D$12</definedName>
    <definedName name="opsc" localSheetId="0">Stavba!$C$13</definedName>
    <definedName name="_xlnm.Print_Area" localSheetId="1">'00 011-23-OX KL'!$A$1:$G$45</definedName>
    <definedName name="_xlnm.Print_Area" localSheetId="3">'00 011-23-OX Pol'!$A$1:$K$26</definedName>
    <definedName name="_xlnm.Print_Area" localSheetId="2">'00 011-23-OX Rek'!$A$1:$I$22</definedName>
    <definedName name="_xlnm.Print_Area" localSheetId="4">'01 011-23-1X KL'!$A$1:$G$45</definedName>
    <definedName name="_xlnm.Print_Area" localSheetId="6">'01 011-23-1X Pol'!$A$1:$K$28</definedName>
    <definedName name="_xlnm.Print_Area" localSheetId="5">'01 011-23-1X Rek'!$A$1:$I$23</definedName>
    <definedName name="_xlnm.Print_Area" localSheetId="7">'02 011-23-2X KL'!$A$1:$G$45</definedName>
    <definedName name="_xlnm.Print_Area" localSheetId="9">'02 011-23-2X Pol'!$A$1:$K$50</definedName>
    <definedName name="_xlnm.Print_Area" localSheetId="8">'02 011-23-2X Rek'!$A$1:$I$25</definedName>
    <definedName name="_xlnm.Print_Area" localSheetId="10">'03 011-23-3X KL'!$A$1:$G$45</definedName>
    <definedName name="_xlnm.Print_Area" localSheetId="12">'03 011-23-3X Pol'!$A$1:$K$197</definedName>
    <definedName name="_xlnm.Print_Area" localSheetId="11">'03 011-23-3X Rek'!$A$1:$I$34</definedName>
    <definedName name="_xlnm.Print_Area" localSheetId="13">'04 011-23-4X KL'!$A$1:$G$45</definedName>
    <definedName name="_xlnm.Print_Area" localSheetId="15">'04 011-23-4X Pol'!$A$1:$K$81</definedName>
    <definedName name="_xlnm.Print_Area" localSheetId="14">'04 011-23-4X Rek'!$A$1:$I$28</definedName>
    <definedName name="_xlnm.Print_Area" localSheetId="16">'05 011-23-5X KL'!$A$1:$G$45</definedName>
    <definedName name="_xlnm.Print_Area" localSheetId="18">'05 011-23-5X Pol'!$A$1:$K$62</definedName>
    <definedName name="_xlnm.Print_Area" localSheetId="17">'05 011-23-5X Rek'!$A$1:$I$26</definedName>
    <definedName name="_xlnm.Print_Area" localSheetId="0">Stavba!$B$1:$J$91</definedName>
    <definedName name="_xlnm.Print_Titles" localSheetId="3">'00 011-23-OX Pol'!$1:$6</definedName>
    <definedName name="_xlnm.Print_Titles" localSheetId="2">'00 011-23-OX Rek'!$1:$6</definedName>
    <definedName name="_xlnm.Print_Titles" localSheetId="6">'01 011-23-1X Pol'!$1:$6</definedName>
    <definedName name="_xlnm.Print_Titles" localSheetId="5">'01 011-23-1X Rek'!$1:$6</definedName>
    <definedName name="_xlnm.Print_Titles" localSheetId="9">'02 011-23-2X Pol'!$1:$6</definedName>
    <definedName name="_xlnm.Print_Titles" localSheetId="8">'02 011-23-2X Rek'!$1:$6</definedName>
    <definedName name="_xlnm.Print_Titles" localSheetId="12">'03 011-23-3X Pol'!$1:$6</definedName>
    <definedName name="_xlnm.Print_Titles" localSheetId="11">'03 011-23-3X Rek'!$1:$6</definedName>
    <definedName name="_xlnm.Print_Titles" localSheetId="15">'04 011-23-4X Pol'!$1:$6</definedName>
    <definedName name="_xlnm.Print_Titles" localSheetId="14">'04 011-23-4X Rek'!$1:$6</definedName>
    <definedName name="_xlnm.Print_Titles" localSheetId="18">'05 011-23-5X Pol'!$1:$6</definedName>
    <definedName name="_xlnm.Print_Titles" localSheetId="17">'05 011-23-5X Rek'!$1:$6</definedName>
    <definedName name="SazbaDPH1" localSheetId="0">Stavba!$D$19</definedName>
    <definedName name="SazbaDPH2" localSheetId="0">Stavba!$D$21</definedName>
    <definedName name="solver_lin" localSheetId="3" hidden="1">0</definedName>
    <definedName name="solver_lin" localSheetId="6" hidden="1">0</definedName>
    <definedName name="solver_lin" localSheetId="9" hidden="1">0</definedName>
    <definedName name="solver_lin" localSheetId="12" hidden="1">0</definedName>
    <definedName name="solver_lin" localSheetId="15" hidden="1">0</definedName>
    <definedName name="solver_lin" localSheetId="18" hidden="1">0</definedName>
    <definedName name="solver_num" localSheetId="3" hidden="1">0</definedName>
    <definedName name="solver_num" localSheetId="6" hidden="1">0</definedName>
    <definedName name="solver_num" localSheetId="9" hidden="1">0</definedName>
    <definedName name="solver_num" localSheetId="12" hidden="1">0</definedName>
    <definedName name="solver_num" localSheetId="15" hidden="1">0</definedName>
    <definedName name="solver_num" localSheetId="18" hidden="1">0</definedName>
    <definedName name="solver_opt" localSheetId="3" hidden="1">'00 011-23-OX Pol'!#REF!</definedName>
    <definedName name="solver_opt" localSheetId="6" hidden="1">'01 011-23-1X Pol'!#REF!</definedName>
    <definedName name="solver_opt" localSheetId="9" hidden="1">'02 011-23-2X Pol'!#REF!</definedName>
    <definedName name="solver_opt" localSheetId="12" hidden="1">'03 011-23-3X Pol'!#REF!</definedName>
    <definedName name="solver_opt" localSheetId="15" hidden="1">'04 011-23-4X Pol'!#REF!</definedName>
    <definedName name="solver_opt" localSheetId="18" hidden="1">'05 011-23-5X Pol'!#REF!</definedName>
    <definedName name="solver_typ" localSheetId="3" hidden="1">1</definedName>
    <definedName name="solver_typ" localSheetId="6" hidden="1">1</definedName>
    <definedName name="solver_typ" localSheetId="9" hidden="1">1</definedName>
    <definedName name="solver_typ" localSheetId="12" hidden="1">1</definedName>
    <definedName name="solver_typ" localSheetId="15" hidden="1">1</definedName>
    <definedName name="solver_typ" localSheetId="18" hidden="1">1</definedName>
    <definedName name="solver_val" localSheetId="3" hidden="1">0</definedName>
    <definedName name="solver_val" localSheetId="6" hidden="1">0</definedName>
    <definedName name="solver_val" localSheetId="9" hidden="1">0</definedName>
    <definedName name="solver_val" localSheetId="12" hidden="1">0</definedName>
    <definedName name="solver_val" localSheetId="15" hidden="1">0</definedName>
    <definedName name="solver_val" localSheetId="18" hidden="1">0</definedName>
    <definedName name="SoucetDilu" localSheetId="0">Stavba!$F$72:$J$72</definedName>
    <definedName name="StavbaCelkem" localSheetId="0">Stavba!$H$36</definedName>
    <definedName name="Zhotovitel" localSheetId="0">Stavba!$D$7</definedName>
  </definedNames>
  <calcPr calcId="114210" fullCalcOnLoad="1"/>
</workbook>
</file>

<file path=xl/calcChain.xml><?xml version="1.0" encoding="utf-8"?>
<calcChain xmlns="http://schemas.openxmlformats.org/spreadsheetml/2006/main">
  <c r="I24" i="18"/>
  <c r="D21" i="17"/>
  <c r="I23" i="18"/>
  <c r="G21" i="17"/>
  <c r="D20"/>
  <c r="I22" i="18"/>
  <c r="G20" i="17"/>
  <c r="D19"/>
  <c r="I21" i="18"/>
  <c r="G19" i="17"/>
  <c r="D18"/>
  <c r="I20" i="18"/>
  <c r="G18" i="17"/>
  <c r="D17"/>
  <c r="I19" i="18"/>
  <c r="G17" i="17"/>
  <c r="D16"/>
  <c r="I18" i="18"/>
  <c r="G16" i="17"/>
  <c r="D15"/>
  <c r="I17" i="18"/>
  <c r="G15" i="17"/>
  <c r="BE61" i="19"/>
  <c r="BD61"/>
  <c r="BC61"/>
  <c r="BB61"/>
  <c r="BB62"/>
  <c r="F11" i="18"/>
  <c r="K61" i="19"/>
  <c r="I61"/>
  <c r="G61"/>
  <c r="G62"/>
  <c r="B11" i="18"/>
  <c r="A11"/>
  <c r="BE62" i="19"/>
  <c r="I11" i="18"/>
  <c r="BD62" i="19"/>
  <c r="H11" i="18"/>
  <c r="BC62" i="19"/>
  <c r="G11" i="18"/>
  <c r="K62" i="19"/>
  <c r="I62"/>
  <c r="BE45"/>
  <c r="BD45"/>
  <c r="BC45"/>
  <c r="BB45"/>
  <c r="K45"/>
  <c r="I45"/>
  <c r="G45"/>
  <c r="BA45"/>
  <c r="BE43"/>
  <c r="BE59"/>
  <c r="I10" i="18"/>
  <c r="BD43" i="19"/>
  <c r="BC43"/>
  <c r="BB43"/>
  <c r="K43"/>
  <c r="I43"/>
  <c r="G43"/>
  <c r="BA43"/>
  <c r="BA59"/>
  <c r="E10" i="18"/>
  <c r="B10"/>
  <c r="A10"/>
  <c r="BD59" i="19"/>
  <c r="H10" i="18"/>
  <c r="BC59" i="19"/>
  <c r="G10" i="18"/>
  <c r="BB59" i="19"/>
  <c r="F10" i="18"/>
  <c r="K59" i="19"/>
  <c r="I59"/>
  <c r="G59"/>
  <c r="BE39"/>
  <c r="BD39"/>
  <c r="BC39"/>
  <c r="BB39"/>
  <c r="K39"/>
  <c r="I39"/>
  <c r="G39"/>
  <c r="BA39"/>
  <c r="BE36"/>
  <c r="BD36"/>
  <c r="BC36"/>
  <c r="BB36"/>
  <c r="K36"/>
  <c r="I36"/>
  <c r="G36"/>
  <c r="BA36"/>
  <c r="BE34"/>
  <c r="BD34"/>
  <c r="BC34"/>
  <c r="BB34"/>
  <c r="K34"/>
  <c r="I34"/>
  <c r="G34"/>
  <c r="BA34"/>
  <c r="BA41"/>
  <c r="E9" i="18"/>
  <c r="BE32" i="19"/>
  <c r="BD32"/>
  <c r="BD41"/>
  <c r="H9" i="18"/>
  <c r="BC32" i="19"/>
  <c r="BB32"/>
  <c r="K32"/>
  <c r="K41"/>
  <c r="I32"/>
  <c r="G32"/>
  <c r="BA32"/>
  <c r="B9" i="18"/>
  <c r="A9"/>
  <c r="BE41" i="19"/>
  <c r="I9" i="18"/>
  <c r="BC41" i="19"/>
  <c r="G9" i="18"/>
  <c r="BB41" i="19"/>
  <c r="F9" i="18"/>
  <c r="I41" i="19"/>
  <c r="G41"/>
  <c r="BE28"/>
  <c r="BD28"/>
  <c r="BC28"/>
  <c r="BB28"/>
  <c r="K28"/>
  <c r="I28"/>
  <c r="G28"/>
  <c r="BA28"/>
  <c r="BE25"/>
  <c r="BD25"/>
  <c r="BC25"/>
  <c r="BB25"/>
  <c r="K25"/>
  <c r="I25"/>
  <c r="G25"/>
  <c r="BA25"/>
  <c r="BE23"/>
  <c r="BD23"/>
  <c r="BC23"/>
  <c r="BB23"/>
  <c r="K23"/>
  <c r="I23"/>
  <c r="G23"/>
  <c r="BA23"/>
  <c r="BE21"/>
  <c r="BD21"/>
  <c r="BC21"/>
  <c r="BC30"/>
  <c r="G8" i="18"/>
  <c r="BB21" i="19"/>
  <c r="K21"/>
  <c r="I21"/>
  <c r="I30"/>
  <c r="G21"/>
  <c r="BA21"/>
  <c r="BA30"/>
  <c r="E8" i="18"/>
  <c r="B8"/>
  <c r="A8"/>
  <c r="BE30" i="19"/>
  <c r="I8" i="18"/>
  <c r="BD30" i="19"/>
  <c r="H8" i="18"/>
  <c r="BB30" i="19"/>
  <c r="F8" i="18"/>
  <c r="K30" i="19"/>
  <c r="G30"/>
  <c r="BE17"/>
  <c r="BD17"/>
  <c r="BC17"/>
  <c r="BB17"/>
  <c r="K17"/>
  <c r="I17"/>
  <c r="G17"/>
  <c r="BA17"/>
  <c r="BE14"/>
  <c r="BD14"/>
  <c r="BC14"/>
  <c r="BB14"/>
  <c r="K14"/>
  <c r="I14"/>
  <c r="G14"/>
  <c r="BA14"/>
  <c r="BE13"/>
  <c r="BD13"/>
  <c r="BC13"/>
  <c r="BB13"/>
  <c r="K13"/>
  <c r="I13"/>
  <c r="G13"/>
  <c r="BA13"/>
  <c r="BE12"/>
  <c r="BD12"/>
  <c r="BC12"/>
  <c r="BB12"/>
  <c r="K12"/>
  <c r="I12"/>
  <c r="G12"/>
  <c r="BA12"/>
  <c r="BE10"/>
  <c r="BD10"/>
  <c r="BC10"/>
  <c r="BB10"/>
  <c r="K10"/>
  <c r="I10"/>
  <c r="G10"/>
  <c r="BA10"/>
  <c r="BE8"/>
  <c r="BD8"/>
  <c r="BC8"/>
  <c r="BB8"/>
  <c r="BB19"/>
  <c r="F7" i="18"/>
  <c r="F12"/>
  <c r="C16" i="17"/>
  <c r="K8" i="19"/>
  <c r="I8"/>
  <c r="G8"/>
  <c r="G19"/>
  <c r="B7" i="18"/>
  <c r="A7"/>
  <c r="BE19" i="19"/>
  <c r="I7" i="18"/>
  <c r="I12"/>
  <c r="C21" i="17"/>
  <c r="BD19" i="19"/>
  <c r="H7" i="18"/>
  <c r="H12"/>
  <c r="C17" i="17"/>
  <c r="BC19" i="19"/>
  <c r="G7" i="18"/>
  <c r="G12"/>
  <c r="C18" i="17"/>
  <c r="K19" i="19"/>
  <c r="I19"/>
  <c r="E4"/>
  <c r="F3"/>
  <c r="C33" i="17"/>
  <c r="F33"/>
  <c r="C31"/>
  <c r="G7"/>
  <c r="I26" i="15"/>
  <c r="D21" i="14"/>
  <c r="I25" i="15"/>
  <c r="G21" i="14"/>
  <c r="D20"/>
  <c r="I24" i="15"/>
  <c r="G20" i="14"/>
  <c r="D19"/>
  <c r="I23" i="15"/>
  <c r="G19" i="14"/>
  <c r="D18"/>
  <c r="I22" i="15"/>
  <c r="G18" i="14"/>
  <c r="D17"/>
  <c r="I21" i="15"/>
  <c r="G17" i="14"/>
  <c r="D16"/>
  <c r="I20" i="15"/>
  <c r="G16" i="14"/>
  <c r="D15"/>
  <c r="I19" i="15"/>
  <c r="G15" i="14"/>
  <c r="BE80" i="16"/>
  <c r="BD80"/>
  <c r="BD81"/>
  <c r="H13" i="15"/>
  <c r="BC80" i="16"/>
  <c r="BB80"/>
  <c r="BB81"/>
  <c r="F13" i="15"/>
  <c r="K80" i="16"/>
  <c r="I80"/>
  <c r="G80"/>
  <c r="G81"/>
  <c r="B13" i="15"/>
  <c r="A13"/>
  <c r="BE81" i="16"/>
  <c r="I13" i="15"/>
  <c r="BC81" i="16"/>
  <c r="G13" i="15"/>
  <c r="K81" i="16"/>
  <c r="I81"/>
  <c r="BE74"/>
  <c r="BD74"/>
  <c r="BC74"/>
  <c r="BB74"/>
  <c r="K74"/>
  <c r="I74"/>
  <c r="G74"/>
  <c r="BA74"/>
  <c r="BE72"/>
  <c r="BE78"/>
  <c r="I12" i="15"/>
  <c r="BD72" i="16"/>
  <c r="BD78"/>
  <c r="H12" i="15"/>
  <c r="BC72" i="16"/>
  <c r="BB72"/>
  <c r="BB78"/>
  <c r="F12" i="15"/>
  <c r="K72" i="16"/>
  <c r="I72"/>
  <c r="G72"/>
  <c r="BA72"/>
  <c r="B12" i="15"/>
  <c r="A12"/>
  <c r="BC78" i="16"/>
  <c r="G12" i="15"/>
  <c r="K78" i="16"/>
  <c r="I78"/>
  <c r="G78"/>
  <c r="BE68"/>
  <c r="BD68"/>
  <c r="BC68"/>
  <c r="BB68"/>
  <c r="K68"/>
  <c r="I68"/>
  <c r="G68"/>
  <c r="BA68"/>
  <c r="BE64"/>
  <c r="BD64"/>
  <c r="BC64"/>
  <c r="BB64"/>
  <c r="K64"/>
  <c r="I64"/>
  <c r="G64"/>
  <c r="BA64"/>
  <c r="BE63"/>
  <c r="BD63"/>
  <c r="BC63"/>
  <c r="BB63"/>
  <c r="K63"/>
  <c r="I63"/>
  <c r="G63"/>
  <c r="BA63"/>
  <c r="BA70"/>
  <c r="E11" i="15"/>
  <c r="BE61" i="16"/>
  <c r="BE70"/>
  <c r="I11" i="15"/>
  <c r="BD61" i="16"/>
  <c r="BD70"/>
  <c r="H11" i="15"/>
  <c r="BC61" i="16"/>
  <c r="BC70"/>
  <c r="G11" i="15"/>
  <c r="BB61" i="16"/>
  <c r="K61"/>
  <c r="K70"/>
  <c r="I61"/>
  <c r="I70"/>
  <c r="G61"/>
  <c r="BA61"/>
  <c r="B11" i="15"/>
  <c r="A11"/>
  <c r="BB70" i="16"/>
  <c r="F11" i="15"/>
  <c r="G70" i="16"/>
  <c r="BE48"/>
  <c r="BD48"/>
  <c r="BC48"/>
  <c r="BB48"/>
  <c r="K48"/>
  <c r="I48"/>
  <c r="G48"/>
  <c r="BA48"/>
  <c r="BE47"/>
  <c r="BD47"/>
  <c r="BC47"/>
  <c r="BB47"/>
  <c r="K47"/>
  <c r="I47"/>
  <c r="G47"/>
  <c r="BA47"/>
  <c r="BE46"/>
  <c r="BD46"/>
  <c r="BC46"/>
  <c r="BB46"/>
  <c r="K46"/>
  <c r="I46"/>
  <c r="G46"/>
  <c r="BA46"/>
  <c r="BE43"/>
  <c r="BD43"/>
  <c r="BC43"/>
  <c r="BB43"/>
  <c r="K43"/>
  <c r="I43"/>
  <c r="G43"/>
  <c r="BA43"/>
  <c r="BE41"/>
  <c r="BD41"/>
  <c r="BC41"/>
  <c r="BB41"/>
  <c r="K41"/>
  <c r="I41"/>
  <c r="G41"/>
  <c r="BA41"/>
  <c r="BE38"/>
  <c r="BD38"/>
  <c r="BC38"/>
  <c r="BB38"/>
  <c r="K38"/>
  <c r="I38"/>
  <c r="G38"/>
  <c r="BA38"/>
  <c r="BE36"/>
  <c r="BD36"/>
  <c r="BC36"/>
  <c r="BC59"/>
  <c r="G10" i="15"/>
  <c r="BB36" i="16"/>
  <c r="K36"/>
  <c r="I36"/>
  <c r="I59"/>
  <c r="G36"/>
  <c r="BA36"/>
  <c r="BA59"/>
  <c r="E10" i="15"/>
  <c r="B10"/>
  <c r="A10"/>
  <c r="BE59" i="16"/>
  <c r="I10" i="15"/>
  <c r="BD59" i="16"/>
  <c r="H10" i="15"/>
  <c r="BB59" i="16"/>
  <c r="F10" i="15"/>
  <c r="K59" i="16"/>
  <c r="BE32"/>
  <c r="BD32"/>
  <c r="BC32"/>
  <c r="BB32"/>
  <c r="BB34"/>
  <c r="F9" i="15"/>
  <c r="K32" i="16"/>
  <c r="I32"/>
  <c r="G32"/>
  <c r="G34"/>
  <c r="B9" i="15"/>
  <c r="A9"/>
  <c r="BE34" i="16"/>
  <c r="I9" i="15"/>
  <c r="BD34" i="16"/>
  <c r="H9" i="15"/>
  <c r="BC34" i="16"/>
  <c r="G9" i="15"/>
  <c r="K34" i="16"/>
  <c r="I34"/>
  <c r="BE28"/>
  <c r="BE30"/>
  <c r="I8" i="15"/>
  <c r="BD28" i="16"/>
  <c r="BC28"/>
  <c r="BB28"/>
  <c r="K28"/>
  <c r="I28"/>
  <c r="G28"/>
  <c r="BA28"/>
  <c r="BA30"/>
  <c r="E8" i="15"/>
  <c r="B8"/>
  <c r="A8"/>
  <c r="BD30" i="16"/>
  <c r="H8" i="15"/>
  <c r="BC30" i="16"/>
  <c r="G8" i="15"/>
  <c r="BB30" i="16"/>
  <c r="F8" i="15"/>
  <c r="K30" i="16"/>
  <c r="I30"/>
  <c r="G30"/>
  <c r="BE24"/>
  <c r="BD24"/>
  <c r="BC24"/>
  <c r="BB24"/>
  <c r="K24"/>
  <c r="I24"/>
  <c r="G24"/>
  <c r="BA24"/>
  <c r="BE23"/>
  <c r="BD23"/>
  <c r="BC23"/>
  <c r="BB23"/>
  <c r="K23"/>
  <c r="I23"/>
  <c r="G23"/>
  <c r="BA23"/>
  <c r="BE19"/>
  <c r="BD19"/>
  <c r="BC19"/>
  <c r="BB19"/>
  <c r="K19"/>
  <c r="I19"/>
  <c r="G19"/>
  <c r="BA19"/>
  <c r="BE17"/>
  <c r="BD17"/>
  <c r="BC17"/>
  <c r="BB17"/>
  <c r="K17"/>
  <c r="I17"/>
  <c r="G17"/>
  <c r="BA17"/>
  <c r="BE14"/>
  <c r="BD14"/>
  <c r="BC14"/>
  <c r="BB14"/>
  <c r="K14"/>
  <c r="I14"/>
  <c r="G14"/>
  <c r="BA14"/>
  <c r="BE12"/>
  <c r="BD12"/>
  <c r="BC12"/>
  <c r="BB12"/>
  <c r="K12"/>
  <c r="I12"/>
  <c r="G12"/>
  <c r="BA12"/>
  <c r="BE8"/>
  <c r="BD8"/>
  <c r="BD26"/>
  <c r="H7" i="15"/>
  <c r="H14"/>
  <c r="C17" i="14"/>
  <c r="BC8" i="16"/>
  <c r="BB8"/>
  <c r="K8"/>
  <c r="K26"/>
  <c r="I8"/>
  <c r="G8"/>
  <c r="BA8"/>
  <c r="BA26"/>
  <c r="E7" i="15"/>
  <c r="B7"/>
  <c r="A7"/>
  <c r="BE26" i="16"/>
  <c r="I7" i="15"/>
  <c r="I14"/>
  <c r="C21" i="14"/>
  <c r="BC26" i="16"/>
  <c r="G7" i="15"/>
  <c r="G14"/>
  <c r="C18" i="14"/>
  <c r="BB26" i="16"/>
  <c r="F7" i="15"/>
  <c r="F14"/>
  <c r="C16" i="14"/>
  <c r="I26" i="16"/>
  <c r="E4"/>
  <c r="F3"/>
  <c r="F33" i="14"/>
  <c r="C33"/>
  <c r="C31"/>
  <c r="G7"/>
  <c r="I32" i="12"/>
  <c r="D21" i="11"/>
  <c r="I31" i="12"/>
  <c r="G21" i="11"/>
  <c r="D20"/>
  <c r="I30" i="12"/>
  <c r="G20" i="11"/>
  <c r="D19"/>
  <c r="I29" i="12"/>
  <c r="G19" i="11"/>
  <c r="D18"/>
  <c r="I28" i="12"/>
  <c r="G18" i="11"/>
  <c r="D17"/>
  <c r="I27" i="12"/>
  <c r="G17" i="11"/>
  <c r="D16"/>
  <c r="I26" i="12"/>
  <c r="G16" i="11"/>
  <c r="D15"/>
  <c r="I25" i="12"/>
  <c r="G15" i="11"/>
  <c r="BE196" i="13"/>
  <c r="BE197"/>
  <c r="I19" i="12"/>
  <c r="BD196" i="13"/>
  <c r="BD197"/>
  <c r="H19" i="12"/>
  <c r="BC196" i="13"/>
  <c r="BC197"/>
  <c r="G19" i="12"/>
  <c r="BB196" i="13"/>
  <c r="BB197"/>
  <c r="F19" i="12"/>
  <c r="K196" i="13"/>
  <c r="K197"/>
  <c r="I196"/>
  <c r="I197"/>
  <c r="G196"/>
  <c r="G197"/>
  <c r="B19" i="12"/>
  <c r="A19"/>
  <c r="BE193" i="13"/>
  <c r="BD193"/>
  <c r="BC193"/>
  <c r="BB193"/>
  <c r="BA193"/>
  <c r="K193"/>
  <c r="I193"/>
  <c r="G193"/>
  <c r="BE190"/>
  <c r="BD190"/>
  <c r="BC190"/>
  <c r="BB190"/>
  <c r="BA190"/>
  <c r="K190"/>
  <c r="I190"/>
  <c r="G190"/>
  <c r="BE188"/>
  <c r="BD188"/>
  <c r="BC188"/>
  <c r="BB188"/>
  <c r="BA188"/>
  <c r="K188"/>
  <c r="I188"/>
  <c r="G188"/>
  <c r="BE187"/>
  <c r="BD187"/>
  <c r="BC187"/>
  <c r="BB187"/>
  <c r="BA187"/>
  <c r="K187"/>
  <c r="I187"/>
  <c r="G187"/>
  <c r="BE185"/>
  <c r="BD185"/>
  <c r="BC185"/>
  <c r="BB185"/>
  <c r="BA185"/>
  <c r="K185"/>
  <c r="I185"/>
  <c r="G185"/>
  <c r="BE180"/>
  <c r="BD180"/>
  <c r="BC180"/>
  <c r="BB180"/>
  <c r="BA180"/>
  <c r="K180"/>
  <c r="I180"/>
  <c r="G180"/>
  <c r="BE179"/>
  <c r="BD179"/>
  <c r="BC179"/>
  <c r="BB179"/>
  <c r="BA179"/>
  <c r="K179"/>
  <c r="I179"/>
  <c r="G179"/>
  <c r="BE177"/>
  <c r="BD177"/>
  <c r="BC177"/>
  <c r="BB177"/>
  <c r="BA177"/>
  <c r="K177"/>
  <c r="I177"/>
  <c r="G177"/>
  <c r="BE176"/>
  <c r="BE194"/>
  <c r="I18" i="12"/>
  <c r="BD176" i="13"/>
  <c r="BC176"/>
  <c r="BC194"/>
  <c r="G18" i="12"/>
  <c r="BB176" i="13"/>
  <c r="K176"/>
  <c r="I176"/>
  <c r="I194"/>
  <c r="G176"/>
  <c r="BA176"/>
  <c r="BA194"/>
  <c r="E18" i="12"/>
  <c r="B18"/>
  <c r="A18"/>
  <c r="BD194" i="13"/>
  <c r="H18" i="12"/>
  <c r="BB194" i="13"/>
  <c r="F18" i="12"/>
  <c r="K194" i="13"/>
  <c r="G194"/>
  <c r="BE173"/>
  <c r="BD173"/>
  <c r="BC173"/>
  <c r="BB173"/>
  <c r="K173"/>
  <c r="I173"/>
  <c r="G173"/>
  <c r="BA173"/>
  <c r="BE172"/>
  <c r="BD172"/>
  <c r="BC172"/>
  <c r="BB172"/>
  <c r="K172"/>
  <c r="I172"/>
  <c r="G172"/>
  <c r="BA172"/>
  <c r="BA174"/>
  <c r="E17" i="12"/>
  <c r="BE170" i="13"/>
  <c r="BE174"/>
  <c r="I17" i="12"/>
  <c r="BD170" i="13"/>
  <c r="BC170"/>
  <c r="BC174"/>
  <c r="G17" i="12"/>
  <c r="BB170" i="13"/>
  <c r="K170"/>
  <c r="K174"/>
  <c r="I170"/>
  <c r="I174"/>
  <c r="G170"/>
  <c r="BA170"/>
  <c r="B17" i="12"/>
  <c r="A17"/>
  <c r="BE160" i="13"/>
  <c r="BD160"/>
  <c r="BC160"/>
  <c r="BB160"/>
  <c r="K160"/>
  <c r="I160"/>
  <c r="G160"/>
  <c r="BA160"/>
  <c r="BE156"/>
  <c r="BD156"/>
  <c r="BC156"/>
  <c r="BB156"/>
  <c r="K156"/>
  <c r="I156"/>
  <c r="G156"/>
  <c r="BA156"/>
  <c r="BE155"/>
  <c r="BD155"/>
  <c r="BC155"/>
  <c r="BB155"/>
  <c r="K155"/>
  <c r="I155"/>
  <c r="G155"/>
  <c r="BA155"/>
  <c r="BE146"/>
  <c r="BD146"/>
  <c r="BC146"/>
  <c r="BB146"/>
  <c r="K146"/>
  <c r="I146"/>
  <c r="G146"/>
  <c r="BA146"/>
  <c r="BE132"/>
  <c r="BD132"/>
  <c r="BC132"/>
  <c r="BB132"/>
  <c r="K132"/>
  <c r="I132"/>
  <c r="G132"/>
  <c r="BA132"/>
  <c r="BE127"/>
  <c r="BD127"/>
  <c r="BC127"/>
  <c r="BB127"/>
  <c r="K127"/>
  <c r="I127"/>
  <c r="G127"/>
  <c r="BA127"/>
  <c r="BE126"/>
  <c r="BE168"/>
  <c r="I16" i="12"/>
  <c r="BD126" i="13"/>
  <c r="BC126"/>
  <c r="BC168"/>
  <c r="G16" i="12"/>
  <c r="BB126" i="13"/>
  <c r="K126"/>
  <c r="I126"/>
  <c r="I168"/>
  <c r="G126"/>
  <c r="BA126"/>
  <c r="BA168"/>
  <c r="E16" i="12"/>
  <c r="B16"/>
  <c r="A16"/>
  <c r="BD168" i="13"/>
  <c r="H16" i="12"/>
  <c r="BB168" i="13"/>
  <c r="F16" i="12"/>
  <c r="K168" i="13"/>
  <c r="BE122"/>
  <c r="BD122"/>
  <c r="BC122"/>
  <c r="BB122"/>
  <c r="K122"/>
  <c r="I122"/>
  <c r="G122"/>
  <c r="BA122"/>
  <c r="BE120"/>
  <c r="BD120"/>
  <c r="BC120"/>
  <c r="BB120"/>
  <c r="K120"/>
  <c r="I120"/>
  <c r="G120"/>
  <c r="BA120"/>
  <c r="BE118"/>
  <c r="BD118"/>
  <c r="BC118"/>
  <c r="BB118"/>
  <c r="K118"/>
  <c r="I118"/>
  <c r="G118"/>
  <c r="BA118"/>
  <c r="BE115"/>
  <c r="BD115"/>
  <c r="BC115"/>
  <c r="BB115"/>
  <c r="K115"/>
  <c r="I115"/>
  <c r="G115"/>
  <c r="BA115"/>
  <c r="BE113"/>
  <c r="BD113"/>
  <c r="BC113"/>
  <c r="BB113"/>
  <c r="K113"/>
  <c r="I113"/>
  <c r="G113"/>
  <c r="BA113"/>
  <c r="BE111"/>
  <c r="BD111"/>
  <c r="BC111"/>
  <c r="BB111"/>
  <c r="K111"/>
  <c r="I111"/>
  <c r="G111"/>
  <c r="BA111"/>
  <c r="BE109"/>
  <c r="BD109"/>
  <c r="BC109"/>
  <c r="BB109"/>
  <c r="K109"/>
  <c r="I109"/>
  <c r="G109"/>
  <c r="BA109"/>
  <c r="BE106"/>
  <c r="BD106"/>
  <c r="BC106"/>
  <c r="BB106"/>
  <c r="K106"/>
  <c r="I106"/>
  <c r="G106"/>
  <c r="BA106"/>
  <c r="BE103"/>
  <c r="BD103"/>
  <c r="BC103"/>
  <c r="BB103"/>
  <c r="K103"/>
  <c r="I103"/>
  <c r="G103"/>
  <c r="BA103"/>
  <c r="BE101"/>
  <c r="BD101"/>
  <c r="BC101"/>
  <c r="BB101"/>
  <c r="K101"/>
  <c r="I101"/>
  <c r="I124"/>
  <c r="G101"/>
  <c r="BA101"/>
  <c r="BE99"/>
  <c r="BE124"/>
  <c r="I15" i="12"/>
  <c r="BD99" i="13"/>
  <c r="BC99"/>
  <c r="BB99"/>
  <c r="K99"/>
  <c r="K124"/>
  <c r="I99"/>
  <c r="G99"/>
  <c r="G124"/>
  <c r="B15" i="12"/>
  <c r="A15"/>
  <c r="BC124" i="13"/>
  <c r="G15" i="12"/>
  <c r="BE95" i="13"/>
  <c r="BD95"/>
  <c r="BC95"/>
  <c r="BB95"/>
  <c r="BA95"/>
  <c r="K95"/>
  <c r="I95"/>
  <c r="G95"/>
  <c r="BE94"/>
  <c r="BD94"/>
  <c r="BC94"/>
  <c r="BB94"/>
  <c r="BA94"/>
  <c r="K94"/>
  <c r="I94"/>
  <c r="G94"/>
  <c r="BE92"/>
  <c r="BE97"/>
  <c r="I14" i="12"/>
  <c r="BD92" i="13"/>
  <c r="BC92"/>
  <c r="BC97"/>
  <c r="G14" i="12"/>
  <c r="BB92" i="13"/>
  <c r="K92"/>
  <c r="I92"/>
  <c r="I97"/>
  <c r="G92"/>
  <c r="BA92"/>
  <c r="BA97"/>
  <c r="E14" i="12"/>
  <c r="B14"/>
  <c r="A14"/>
  <c r="BD97" i="13"/>
  <c r="H14" i="12"/>
  <c r="BB97" i="13"/>
  <c r="F14" i="12"/>
  <c r="K97" i="13"/>
  <c r="G97"/>
  <c r="BE75"/>
  <c r="BD75"/>
  <c r="BC75"/>
  <c r="BC90"/>
  <c r="G13" i="12"/>
  <c r="BB75" i="13"/>
  <c r="K75"/>
  <c r="I75"/>
  <c r="G75"/>
  <c r="BA75"/>
  <c r="BE74"/>
  <c r="BD74"/>
  <c r="BD90"/>
  <c r="H13" i="12"/>
  <c r="BC74" i="13"/>
  <c r="BB74"/>
  <c r="BB90"/>
  <c r="F13" i="12"/>
  <c r="K74" i="13"/>
  <c r="I74"/>
  <c r="I90"/>
  <c r="G74"/>
  <c r="BA74"/>
  <c r="B13" i="12"/>
  <c r="A13"/>
  <c r="BE90" i="13"/>
  <c r="I13" i="12"/>
  <c r="BE71" i="13"/>
  <c r="BE72"/>
  <c r="I12" i="12"/>
  <c r="BD71" i="13"/>
  <c r="BD72"/>
  <c r="H12" i="12"/>
  <c r="BC71" i="13"/>
  <c r="BC72"/>
  <c r="G12" i="12"/>
  <c r="BB71" i="13"/>
  <c r="K71"/>
  <c r="K72"/>
  <c r="I71"/>
  <c r="I72"/>
  <c r="G71"/>
  <c r="BA71"/>
  <c r="BA72"/>
  <c r="E12" i="12"/>
  <c r="B12"/>
  <c r="A12"/>
  <c r="BB72" i="13"/>
  <c r="F12" i="12"/>
  <c r="G72" i="13"/>
  <c r="BE68"/>
  <c r="BD68"/>
  <c r="BC68"/>
  <c r="BB68"/>
  <c r="K68"/>
  <c r="I68"/>
  <c r="G68"/>
  <c r="BA68"/>
  <c r="BE66"/>
  <c r="BE69"/>
  <c r="I11" i="12"/>
  <c r="BD66" i="13"/>
  <c r="BC66"/>
  <c r="BC69"/>
  <c r="G11" i="12"/>
  <c r="BB66" i="13"/>
  <c r="K66"/>
  <c r="K69"/>
  <c r="I66"/>
  <c r="I69"/>
  <c r="G66"/>
  <c r="G69"/>
  <c r="B11" i="12"/>
  <c r="A11"/>
  <c r="BE62" i="13"/>
  <c r="BD62"/>
  <c r="BC62"/>
  <c r="BB62"/>
  <c r="K62"/>
  <c r="I62"/>
  <c r="G62"/>
  <c r="BA62"/>
  <c r="BE60"/>
  <c r="BD60"/>
  <c r="BC60"/>
  <c r="BB60"/>
  <c r="K60"/>
  <c r="I60"/>
  <c r="G60"/>
  <c r="BA60"/>
  <c r="BE59"/>
  <c r="BE64"/>
  <c r="I10" i="12"/>
  <c r="BD59" i="13"/>
  <c r="BC59"/>
  <c r="BC64"/>
  <c r="G10" i="12"/>
  <c r="BB59" i="13"/>
  <c r="K59"/>
  <c r="I59"/>
  <c r="I64"/>
  <c r="G59"/>
  <c r="BA59"/>
  <c r="BA64"/>
  <c r="E10" i="12"/>
  <c r="B10"/>
  <c r="A10"/>
  <c r="BD64" i="13"/>
  <c r="H10" i="12"/>
  <c r="BB64" i="13"/>
  <c r="F10" i="12"/>
  <c r="K64" i="13"/>
  <c r="BE52"/>
  <c r="BD52"/>
  <c r="BC52"/>
  <c r="BB52"/>
  <c r="K52"/>
  <c r="I52"/>
  <c r="G52"/>
  <c r="BA52"/>
  <c r="BE51"/>
  <c r="BD51"/>
  <c r="BC51"/>
  <c r="BB51"/>
  <c r="K51"/>
  <c r="I51"/>
  <c r="G51"/>
  <c r="BA51"/>
  <c r="BE47"/>
  <c r="BD47"/>
  <c r="BC47"/>
  <c r="BB47"/>
  <c r="K47"/>
  <c r="I47"/>
  <c r="G47"/>
  <c r="BA47"/>
  <c r="BE43"/>
  <c r="BD43"/>
  <c r="BD57"/>
  <c r="H9" i="12"/>
  <c r="BC43" i="13"/>
  <c r="BC57"/>
  <c r="G9" i="12"/>
  <c r="BB43" i="13"/>
  <c r="BB57"/>
  <c r="F9" i="12"/>
  <c r="K43" i="13"/>
  <c r="I43"/>
  <c r="G43"/>
  <c r="BA43"/>
  <c r="B9" i="12"/>
  <c r="A9"/>
  <c r="BE57" i="13"/>
  <c r="I9" i="12"/>
  <c r="I57" i="13"/>
  <c r="BE36"/>
  <c r="BE41"/>
  <c r="I8" i="12"/>
  <c r="BD36" i="13"/>
  <c r="BD41"/>
  <c r="H8" i="12"/>
  <c r="BC36" i="13"/>
  <c r="BC41"/>
  <c r="G8" i="12"/>
  <c r="BB36" i="13"/>
  <c r="BB41"/>
  <c r="F8" i="12"/>
  <c r="K36" i="13"/>
  <c r="K41"/>
  <c r="I36"/>
  <c r="I41"/>
  <c r="G36"/>
  <c r="BA36"/>
  <c r="BA41"/>
  <c r="E8" i="12"/>
  <c r="B8"/>
  <c r="A8"/>
  <c r="G41" i="13"/>
  <c r="BE31"/>
  <c r="BD31"/>
  <c r="BC31"/>
  <c r="BB31"/>
  <c r="K31"/>
  <c r="I31"/>
  <c r="G31"/>
  <c r="BA31"/>
  <c r="BE28"/>
  <c r="BD28"/>
  <c r="BC28"/>
  <c r="BB28"/>
  <c r="K28"/>
  <c r="I28"/>
  <c r="G28"/>
  <c r="BA28"/>
  <c r="BE26"/>
  <c r="BD26"/>
  <c r="BC26"/>
  <c r="BB26"/>
  <c r="K26"/>
  <c r="I26"/>
  <c r="G26"/>
  <c r="BA26"/>
  <c r="BE24"/>
  <c r="BD24"/>
  <c r="BC24"/>
  <c r="BB24"/>
  <c r="K24"/>
  <c r="I24"/>
  <c r="G24"/>
  <c r="BA24"/>
  <c r="BE22"/>
  <c r="BD22"/>
  <c r="BC22"/>
  <c r="BB22"/>
  <c r="K22"/>
  <c r="I22"/>
  <c r="G22"/>
  <c r="BA22"/>
  <c r="BE18"/>
  <c r="BD18"/>
  <c r="BC18"/>
  <c r="BB18"/>
  <c r="K18"/>
  <c r="I18"/>
  <c r="G18"/>
  <c r="BA18"/>
  <c r="BE17"/>
  <c r="BD17"/>
  <c r="BC17"/>
  <c r="BB17"/>
  <c r="K17"/>
  <c r="I17"/>
  <c r="G17"/>
  <c r="BA17"/>
  <c r="BE16"/>
  <c r="BD16"/>
  <c r="BC16"/>
  <c r="BB16"/>
  <c r="K16"/>
  <c r="I16"/>
  <c r="G16"/>
  <c r="BA16"/>
  <c r="BE14"/>
  <c r="BD14"/>
  <c r="BC14"/>
  <c r="BB14"/>
  <c r="K14"/>
  <c r="I14"/>
  <c r="G14"/>
  <c r="BA14"/>
  <c r="BE11"/>
  <c r="BD11"/>
  <c r="BC11"/>
  <c r="BB11"/>
  <c r="K11"/>
  <c r="I11"/>
  <c r="G11"/>
  <c r="BA11"/>
  <c r="BE8"/>
  <c r="BE34"/>
  <c r="I7" i="12"/>
  <c r="I20"/>
  <c r="C21" i="11"/>
  <c r="BD8" i="13"/>
  <c r="BD34"/>
  <c r="H7" i="12"/>
  <c r="BC8" i="13"/>
  <c r="BC34"/>
  <c r="G7" i="12"/>
  <c r="G20"/>
  <c r="C18" i="11"/>
  <c r="BB8" i="13"/>
  <c r="BB34"/>
  <c r="F7" i="12"/>
  <c r="K8" i="13"/>
  <c r="I8"/>
  <c r="G8"/>
  <c r="B7" i="12"/>
  <c r="A7"/>
  <c r="I34" i="13"/>
  <c r="E4"/>
  <c r="F3"/>
  <c r="C33" i="11"/>
  <c r="F33"/>
  <c r="C31"/>
  <c r="G7"/>
  <c r="I23" i="9"/>
  <c r="D21" i="8"/>
  <c r="I22" i="9"/>
  <c r="G21" i="8"/>
  <c r="D20"/>
  <c r="I21" i="9"/>
  <c r="G20" i="8"/>
  <c r="D19"/>
  <c r="I20" i="9"/>
  <c r="G19" i="8"/>
  <c r="D18"/>
  <c r="I19" i="9"/>
  <c r="G18" i="8"/>
  <c r="D17"/>
  <c r="I18" i="9"/>
  <c r="G17" i="8"/>
  <c r="D16"/>
  <c r="I17" i="9"/>
  <c r="G16" i="8"/>
  <c r="D15"/>
  <c r="I16" i="9"/>
  <c r="G15" i="8"/>
  <c r="BE49" i="10"/>
  <c r="BD49"/>
  <c r="BD50"/>
  <c r="H10" i="9"/>
  <c r="BC49" i="10"/>
  <c r="BB49"/>
  <c r="BB50"/>
  <c r="F10" i="9"/>
  <c r="K49" i="10"/>
  <c r="I49"/>
  <c r="G49"/>
  <c r="G50"/>
  <c r="B10" i="9"/>
  <c r="A10"/>
  <c r="BE50" i="10"/>
  <c r="I10" i="9"/>
  <c r="BC50" i="10"/>
  <c r="G10" i="9"/>
  <c r="K50" i="10"/>
  <c r="I50"/>
  <c r="BE45"/>
  <c r="BD45"/>
  <c r="BC45"/>
  <c r="BB45"/>
  <c r="K45"/>
  <c r="I45"/>
  <c r="G45"/>
  <c r="BA45"/>
  <c r="BE44"/>
  <c r="BE47"/>
  <c r="I9" i="9"/>
  <c r="BD44" i="10"/>
  <c r="BD47"/>
  <c r="H9" i="9"/>
  <c r="BC44" i="10"/>
  <c r="BB44"/>
  <c r="BB47"/>
  <c r="F9" i="9"/>
  <c r="K44" i="10"/>
  <c r="I44"/>
  <c r="G44"/>
  <c r="BA44"/>
  <c r="BA47"/>
  <c r="E9" i="9"/>
  <c r="B9"/>
  <c r="A9"/>
  <c r="BC47" i="10"/>
  <c r="G9" i="9"/>
  <c r="K47" i="10"/>
  <c r="I47"/>
  <c r="G47"/>
  <c r="BE40"/>
  <c r="BD40"/>
  <c r="BC40"/>
  <c r="BB40"/>
  <c r="K40"/>
  <c r="I40"/>
  <c r="G40"/>
  <c r="BA40"/>
  <c r="BE38"/>
  <c r="BE42"/>
  <c r="I8" i="9"/>
  <c r="BD38" i="10"/>
  <c r="BC38"/>
  <c r="BB38"/>
  <c r="BB42"/>
  <c r="F8" i="9"/>
  <c r="K38" i="10"/>
  <c r="K42"/>
  <c r="I38"/>
  <c r="G38"/>
  <c r="BA38"/>
  <c r="B8" i="9"/>
  <c r="A8"/>
  <c r="BC42" i="10"/>
  <c r="G8" i="9"/>
  <c r="I42" i="10"/>
  <c r="BE34"/>
  <c r="BD34"/>
  <c r="BC34"/>
  <c r="BB34"/>
  <c r="K34"/>
  <c r="I34"/>
  <c r="G34"/>
  <c r="BA34"/>
  <c r="BE32"/>
  <c r="BD32"/>
  <c r="BC32"/>
  <c r="BB32"/>
  <c r="K32"/>
  <c r="I32"/>
  <c r="G32"/>
  <c r="BA32"/>
  <c r="BE30"/>
  <c r="BD30"/>
  <c r="BC30"/>
  <c r="BB30"/>
  <c r="K30"/>
  <c r="I30"/>
  <c r="G30"/>
  <c r="BA30"/>
  <c r="BE29"/>
  <c r="BD29"/>
  <c r="BC29"/>
  <c r="BB29"/>
  <c r="K29"/>
  <c r="I29"/>
  <c r="G29"/>
  <c r="BA29"/>
  <c r="BE26"/>
  <c r="BD26"/>
  <c r="BC26"/>
  <c r="BB26"/>
  <c r="K26"/>
  <c r="I26"/>
  <c r="G26"/>
  <c r="BA26"/>
  <c r="BE25"/>
  <c r="BD25"/>
  <c r="BC25"/>
  <c r="BB25"/>
  <c r="K25"/>
  <c r="I25"/>
  <c r="G25"/>
  <c r="BA25"/>
  <c r="BE23"/>
  <c r="BD23"/>
  <c r="BC23"/>
  <c r="BB23"/>
  <c r="K23"/>
  <c r="I23"/>
  <c r="G23"/>
  <c r="BA23"/>
  <c r="BE18"/>
  <c r="BD18"/>
  <c r="BC18"/>
  <c r="BB18"/>
  <c r="K18"/>
  <c r="I18"/>
  <c r="G18"/>
  <c r="BA18"/>
  <c r="BE15"/>
  <c r="BD15"/>
  <c r="BC15"/>
  <c r="BB15"/>
  <c r="K15"/>
  <c r="I15"/>
  <c r="G15"/>
  <c r="BA15"/>
  <c r="BE13"/>
  <c r="BD13"/>
  <c r="BC13"/>
  <c r="BB13"/>
  <c r="K13"/>
  <c r="I13"/>
  <c r="G13"/>
  <c r="BA13"/>
  <c r="BE12"/>
  <c r="BD12"/>
  <c r="BC12"/>
  <c r="BB12"/>
  <c r="K12"/>
  <c r="I12"/>
  <c r="G12"/>
  <c r="BA12"/>
  <c r="BE10"/>
  <c r="BD10"/>
  <c r="BC10"/>
  <c r="BB10"/>
  <c r="K10"/>
  <c r="I10"/>
  <c r="G10"/>
  <c r="BA10"/>
  <c r="BE8"/>
  <c r="BD8"/>
  <c r="BC8"/>
  <c r="BC36"/>
  <c r="G7" i="9"/>
  <c r="BB8" i="10"/>
  <c r="K8"/>
  <c r="I8"/>
  <c r="I36"/>
  <c r="G8"/>
  <c r="BA8"/>
  <c r="B7" i="9"/>
  <c r="A7"/>
  <c r="BE36" i="10"/>
  <c r="I7" i="9"/>
  <c r="BD36" i="10"/>
  <c r="H7" i="9"/>
  <c r="BB36" i="10"/>
  <c r="F7" i="9"/>
  <c r="K36" i="10"/>
  <c r="E4"/>
  <c r="F3"/>
  <c r="C33" i="8"/>
  <c r="F33"/>
  <c r="C31"/>
  <c r="G7"/>
  <c r="I21" i="6"/>
  <c r="D21" i="5"/>
  <c r="I20" i="6"/>
  <c r="G21" i="5"/>
  <c r="D20"/>
  <c r="I19" i="6"/>
  <c r="G20" i="5"/>
  <c r="D19"/>
  <c r="I18" i="6"/>
  <c r="G19" i="5"/>
  <c r="D18"/>
  <c r="I17" i="6"/>
  <c r="G18" i="5"/>
  <c r="D17"/>
  <c r="I16" i="6"/>
  <c r="G17" i="5"/>
  <c r="D16"/>
  <c r="I15" i="6"/>
  <c r="G16" i="5"/>
  <c r="D15"/>
  <c r="I14" i="6"/>
  <c r="G15" i="5"/>
  <c r="BE27" i="7"/>
  <c r="BD27"/>
  <c r="BC27"/>
  <c r="BB27"/>
  <c r="BB28"/>
  <c r="F8" i="6"/>
  <c r="K27" i="7"/>
  <c r="I27"/>
  <c r="G27"/>
  <c r="G28"/>
  <c r="B8" i="6"/>
  <c r="A8"/>
  <c r="BE28" i="7"/>
  <c r="I8" i="6"/>
  <c r="BD28" i="7"/>
  <c r="H8" i="6"/>
  <c r="BC28" i="7"/>
  <c r="G8" i="6"/>
  <c r="K28" i="7"/>
  <c r="I28"/>
  <c r="BE23"/>
  <c r="BD23"/>
  <c r="BC23"/>
  <c r="BB23"/>
  <c r="K23"/>
  <c r="I23"/>
  <c r="G23"/>
  <c r="BA23"/>
  <c r="BE22"/>
  <c r="BD22"/>
  <c r="BC22"/>
  <c r="BB22"/>
  <c r="K22"/>
  <c r="I22"/>
  <c r="G22"/>
  <c r="BA22"/>
  <c r="BE21"/>
  <c r="BD21"/>
  <c r="BC21"/>
  <c r="BB21"/>
  <c r="K21"/>
  <c r="I21"/>
  <c r="G21"/>
  <c r="BA21"/>
  <c r="BE20"/>
  <c r="BD20"/>
  <c r="BC20"/>
  <c r="BB20"/>
  <c r="K20"/>
  <c r="I20"/>
  <c r="G20"/>
  <c r="BA20"/>
  <c r="BE18"/>
  <c r="BD18"/>
  <c r="BC18"/>
  <c r="BB18"/>
  <c r="K18"/>
  <c r="I18"/>
  <c r="G18"/>
  <c r="BA18"/>
  <c r="BE17"/>
  <c r="BD17"/>
  <c r="BC17"/>
  <c r="BB17"/>
  <c r="K17"/>
  <c r="I17"/>
  <c r="G17"/>
  <c r="BA17"/>
  <c r="BE16"/>
  <c r="BD16"/>
  <c r="BC16"/>
  <c r="BB16"/>
  <c r="K16"/>
  <c r="I16"/>
  <c r="G16"/>
  <c r="BA16"/>
  <c r="BE14"/>
  <c r="BD14"/>
  <c r="BC14"/>
  <c r="BB14"/>
  <c r="K14"/>
  <c r="I14"/>
  <c r="G14"/>
  <c r="BA14"/>
  <c r="BE12"/>
  <c r="BD12"/>
  <c r="BC12"/>
  <c r="BB12"/>
  <c r="K12"/>
  <c r="I12"/>
  <c r="G12"/>
  <c r="BA12"/>
  <c r="BE11"/>
  <c r="BD11"/>
  <c r="BC11"/>
  <c r="BB11"/>
  <c r="K11"/>
  <c r="K25"/>
  <c r="I11"/>
  <c r="G11"/>
  <c r="BA11"/>
  <c r="BE8"/>
  <c r="BE25"/>
  <c r="I7" i="6"/>
  <c r="BD8" i="7"/>
  <c r="BC8"/>
  <c r="BC25"/>
  <c r="G7" i="6"/>
  <c r="BB8" i="7"/>
  <c r="K8"/>
  <c r="I8"/>
  <c r="I25"/>
  <c r="G8"/>
  <c r="BA8"/>
  <c r="BA25"/>
  <c r="E7" i="6"/>
  <c r="B7"/>
  <c r="A7"/>
  <c r="BD25" i="7"/>
  <c r="H7" i="6"/>
  <c r="BB25" i="7"/>
  <c r="F7" i="6"/>
  <c r="G25" i="7"/>
  <c r="E4"/>
  <c r="F3"/>
  <c r="C33" i="5"/>
  <c r="F33"/>
  <c r="C31"/>
  <c r="G7"/>
  <c r="I20" i="3"/>
  <c r="D21" i="2"/>
  <c r="I19" i="3"/>
  <c r="G21" i="2"/>
  <c r="D20"/>
  <c r="I18" i="3"/>
  <c r="G20" i="2"/>
  <c r="D19"/>
  <c r="I17" i="3"/>
  <c r="G19" i="2"/>
  <c r="D18"/>
  <c r="I16" i="3"/>
  <c r="G18" i="2"/>
  <c r="D17"/>
  <c r="I15" i="3"/>
  <c r="G17" i="2"/>
  <c r="D16"/>
  <c r="I14" i="3"/>
  <c r="G16" i="2"/>
  <c r="D15"/>
  <c r="I13" i="3"/>
  <c r="G15" i="2"/>
  <c r="BE25" i="4"/>
  <c r="BD25"/>
  <c r="BC25"/>
  <c r="BB25"/>
  <c r="K25"/>
  <c r="I25"/>
  <c r="G25"/>
  <c r="BA25"/>
  <c r="BE21"/>
  <c r="BD21"/>
  <c r="BC21"/>
  <c r="BB21"/>
  <c r="K21"/>
  <c r="I21"/>
  <c r="G21"/>
  <c r="BA21"/>
  <c r="BE20"/>
  <c r="BD20"/>
  <c r="BC20"/>
  <c r="BB20"/>
  <c r="K20"/>
  <c r="I20"/>
  <c r="G20"/>
  <c r="BA20"/>
  <c r="BE18"/>
  <c r="BD18"/>
  <c r="BC18"/>
  <c r="BB18"/>
  <c r="K18"/>
  <c r="I18"/>
  <c r="G18"/>
  <c r="BA18"/>
  <c r="BE16"/>
  <c r="BD16"/>
  <c r="BC16"/>
  <c r="BB16"/>
  <c r="K16"/>
  <c r="I16"/>
  <c r="G16"/>
  <c r="BA16"/>
  <c r="BE15"/>
  <c r="BD15"/>
  <c r="BC15"/>
  <c r="BB15"/>
  <c r="K15"/>
  <c r="I15"/>
  <c r="G15"/>
  <c r="BA15"/>
  <c r="BE12"/>
  <c r="BD12"/>
  <c r="BC12"/>
  <c r="BB12"/>
  <c r="K12"/>
  <c r="I12"/>
  <c r="G12"/>
  <c r="BA12"/>
  <c r="BE10"/>
  <c r="BD10"/>
  <c r="BC10"/>
  <c r="BB10"/>
  <c r="K10"/>
  <c r="I10"/>
  <c r="G10"/>
  <c r="BA10"/>
  <c r="BE8"/>
  <c r="BD8"/>
  <c r="BD26"/>
  <c r="H7" i="3"/>
  <c r="H8"/>
  <c r="C17" i="2"/>
  <c r="BC8" i="4"/>
  <c r="BB8"/>
  <c r="K8"/>
  <c r="I8"/>
  <c r="I26"/>
  <c r="G8"/>
  <c r="B7" i="3"/>
  <c r="A7"/>
  <c r="BE26" i="4"/>
  <c r="I7" i="3"/>
  <c r="I8"/>
  <c r="C21" i="2"/>
  <c r="BC26" i="4"/>
  <c r="G7" i="3"/>
  <c r="G8"/>
  <c r="C18" i="2"/>
  <c r="K26" i="4"/>
  <c r="E4"/>
  <c r="F3"/>
  <c r="F33" i="2"/>
  <c r="C33"/>
  <c r="C31"/>
  <c r="G7"/>
  <c r="H90" i="1"/>
  <c r="J72"/>
  <c r="I72"/>
  <c r="H72"/>
  <c r="G72"/>
  <c r="F72"/>
  <c r="H49"/>
  <c r="G49"/>
  <c r="I48"/>
  <c r="F48"/>
  <c r="I47"/>
  <c r="F47"/>
  <c r="I46"/>
  <c r="F46"/>
  <c r="I45"/>
  <c r="F45"/>
  <c r="I44"/>
  <c r="F44"/>
  <c r="I43"/>
  <c r="H42"/>
  <c r="G42"/>
  <c r="H36"/>
  <c r="I21"/>
  <c r="I22"/>
  <c r="G36"/>
  <c r="I35"/>
  <c r="F35"/>
  <c r="I34"/>
  <c r="F34"/>
  <c r="I33"/>
  <c r="F33"/>
  <c r="I32"/>
  <c r="F32"/>
  <c r="I31"/>
  <c r="F31"/>
  <c r="I30"/>
  <c r="F30"/>
  <c r="F36"/>
  <c r="H29"/>
  <c r="G29"/>
  <c r="D22"/>
  <c r="D20"/>
  <c r="I19"/>
  <c r="BA78" i="16"/>
  <c r="E12" i="15"/>
  <c r="H22" i="6"/>
  <c r="G23" i="5"/>
  <c r="G42" i="10"/>
  <c r="BD42"/>
  <c r="H8" i="9"/>
  <c r="G34" i="13"/>
  <c r="K34"/>
  <c r="K57"/>
  <c r="BB69"/>
  <c r="F11" i="12"/>
  <c r="BD69" i="13"/>
  <c r="H11" i="12"/>
  <c r="K90" i="13"/>
  <c r="BB124"/>
  <c r="F15" i="12"/>
  <c r="BD124" i="13"/>
  <c r="H15" i="12"/>
  <c r="BB174" i="13"/>
  <c r="F17" i="12"/>
  <c r="BD174" i="13"/>
  <c r="H17" i="12"/>
  <c r="H25" i="18"/>
  <c r="G23" i="17"/>
  <c r="G22"/>
  <c r="H21" i="3"/>
  <c r="G23" i="2"/>
  <c r="H24" i="9"/>
  <c r="G23" i="8"/>
  <c r="H33" i="12"/>
  <c r="G23" i="11"/>
  <c r="H27" i="15"/>
  <c r="G23" i="14"/>
  <c r="BA8" i="19"/>
  <c r="BA19"/>
  <c r="E7" i="18"/>
  <c r="BA61" i="19"/>
  <c r="BA62"/>
  <c r="E11" i="18"/>
  <c r="BA32" i="16"/>
  <c r="BA34"/>
  <c r="E9" i="15"/>
  <c r="BA80" i="16"/>
  <c r="BA81"/>
  <c r="E13" i="15"/>
  <c r="BA90" i="13"/>
  <c r="E13" i="12"/>
  <c r="BA8" i="13"/>
  <c r="BA34"/>
  <c r="E7" i="12"/>
  <c r="G57" i="13"/>
  <c r="BA66"/>
  <c r="BA69"/>
  <c r="E11" i="12"/>
  <c r="G90" i="13"/>
  <c r="BA99"/>
  <c r="BA124"/>
  <c r="E15" i="12"/>
  <c r="G174" i="13"/>
  <c r="BA196"/>
  <c r="BA197"/>
  <c r="E19" i="12"/>
  <c r="I11" i="9"/>
  <c r="C21" i="8"/>
  <c r="H11" i="9"/>
  <c r="C17" i="8"/>
  <c r="BA36" i="10"/>
  <c r="E7" i="9"/>
  <c r="F11"/>
  <c r="C16" i="8"/>
  <c r="BA42" i="10"/>
  <c r="E8" i="9"/>
  <c r="BA49" i="10"/>
  <c r="BA50"/>
  <c r="E10" i="9"/>
  <c r="G9" i="6"/>
  <c r="C18" i="5"/>
  <c r="I9" i="6"/>
  <c r="C21" i="5"/>
  <c r="G22"/>
  <c r="H9" i="6"/>
  <c r="C17" i="5"/>
  <c r="F9" i="6"/>
  <c r="C16" i="5"/>
  <c r="BA27" i="7"/>
  <c r="BA28"/>
  <c r="E8" i="6"/>
  <c r="E9"/>
  <c r="C15" i="5"/>
  <c r="C19"/>
  <c r="C22"/>
  <c r="C23"/>
  <c r="F30"/>
  <c r="E61" i="1"/>
  <c r="E63"/>
  <c r="E62"/>
  <c r="E58"/>
  <c r="E68"/>
  <c r="I36"/>
  <c r="G22" i="2"/>
  <c r="I20" i="1"/>
  <c r="I23"/>
  <c r="I49"/>
  <c r="F43"/>
  <c r="F49"/>
  <c r="G26" i="4"/>
  <c r="BA8"/>
  <c r="BA26"/>
  <c r="E7" i="3"/>
  <c r="E8"/>
  <c r="C15" i="2"/>
  <c r="E66" i="1"/>
  <c r="E69"/>
  <c r="BB26" i="4"/>
  <c r="F7" i="3"/>
  <c r="F8"/>
  <c r="C16" i="2"/>
  <c r="E70" i="1"/>
  <c r="E65"/>
  <c r="E59"/>
  <c r="E57"/>
  <c r="E64"/>
  <c r="E67"/>
  <c r="E60"/>
  <c r="E71"/>
  <c r="E72"/>
  <c r="E12" i="18"/>
  <c r="C15" i="17"/>
  <c r="C19"/>
  <c r="C22"/>
  <c r="C23"/>
  <c r="F30"/>
  <c r="E14" i="15"/>
  <c r="C15" i="14"/>
  <c r="C19"/>
  <c r="C22"/>
  <c r="C23"/>
  <c r="F30"/>
  <c r="J43" i="1"/>
  <c r="J44"/>
  <c r="J35"/>
  <c r="J45"/>
  <c r="J46"/>
  <c r="J31"/>
  <c r="J32"/>
  <c r="J49"/>
  <c r="J36"/>
  <c r="J47"/>
  <c r="J30"/>
  <c r="J34"/>
  <c r="J33"/>
  <c r="J48"/>
  <c r="E11" i="9"/>
  <c r="C15" i="8"/>
  <c r="G22" i="11"/>
  <c r="F31" i="17"/>
  <c r="F34"/>
  <c r="F31" i="14"/>
  <c r="F34"/>
  <c r="F31" i="5"/>
  <c r="F34"/>
  <c r="C19" i="2"/>
  <c r="C22"/>
  <c r="C23"/>
  <c r="F30"/>
  <c r="F20" i="12"/>
  <c r="C16" i="11"/>
  <c r="G22" i="14"/>
  <c r="G11" i="9"/>
  <c r="C18" i="8"/>
  <c r="C19"/>
  <c r="C22"/>
  <c r="C23"/>
  <c r="F30"/>
  <c r="G22"/>
  <c r="H20" i="12"/>
  <c r="C17" i="11"/>
  <c r="BA57" i="13"/>
  <c r="E9" i="12"/>
  <c r="E20"/>
  <c r="C15" i="11"/>
  <c r="C19"/>
  <c r="C22"/>
  <c r="C23"/>
  <c r="F30"/>
  <c r="G36" i="10"/>
  <c r="G64" i="13"/>
  <c r="G168"/>
  <c r="G26" i="16"/>
  <c r="G59"/>
  <c r="F31" i="8"/>
  <c r="F34"/>
  <c r="F31" i="11"/>
  <c r="F34"/>
  <c r="F31" i="2"/>
  <c r="F34"/>
</calcChain>
</file>

<file path=xl/sharedStrings.xml><?xml version="1.0" encoding="utf-8"?>
<sst xmlns="http://schemas.openxmlformats.org/spreadsheetml/2006/main" count="1769" uniqueCount="608">
  <si>
    <t xml:space="preserve">Datum: </t>
  </si>
  <si>
    <t xml:space="preserve"> </t>
  </si>
  <si>
    <t>Stavba :</t>
  </si>
  <si>
    <t xml:space="preserve">Objednatel : </t>
  </si>
  <si>
    <t>IČO :</t>
  </si>
  <si>
    <t>DIČ :</t>
  </si>
  <si>
    <t xml:space="preserve">Zhotovitel : </t>
  </si>
  <si>
    <t>Za zhotovitele :</t>
  </si>
  <si>
    <t>Za objednatele :</t>
  </si>
  <si>
    <t>_______________</t>
  </si>
  <si>
    <t>Rozpočtové náklady</t>
  </si>
  <si>
    <t>Základ pro DPH</t>
  </si>
  <si>
    <t>%</t>
  </si>
  <si>
    <t xml:space="preserve">DPH </t>
  </si>
  <si>
    <t>Cena celkem za stavbu</t>
  </si>
  <si>
    <t>Rekapitulace stavebních objektů a provozních souborů</t>
  </si>
  <si>
    <t>Číslo a název objektu / provozního souboru</t>
  </si>
  <si>
    <t>Cena celkem</t>
  </si>
  <si>
    <t>DPH celkem</t>
  </si>
  <si>
    <t>Celkem za stavbu</t>
  </si>
  <si>
    <t>Rekapitulace stavebních rozpočtů</t>
  </si>
  <si>
    <t>Číslo objektu</t>
  </si>
  <si>
    <t>Číslo a název rozpočtu</t>
  </si>
  <si>
    <t>Rekapitulace stavebních dílů</t>
  </si>
  <si>
    <t>Číslo a název dílu</t>
  </si>
  <si>
    <t>HSV</t>
  </si>
  <si>
    <t>PSV</t>
  </si>
  <si>
    <t>Dodávka</t>
  </si>
  <si>
    <t>Montáž</t>
  </si>
  <si>
    <t>HZS</t>
  </si>
  <si>
    <t>Rekapitulace vedlejších rozpočtových nákladů</t>
  </si>
  <si>
    <t>Název vedlejšího nákladu</t>
  </si>
  <si>
    <t>Rozpočet</t>
  </si>
  <si>
    <t xml:space="preserve">JKSO </t>
  </si>
  <si>
    <t>Objekt</t>
  </si>
  <si>
    <t xml:space="preserve">SKP </t>
  </si>
  <si>
    <t>Měrná jednotka</t>
  </si>
  <si>
    <t>Stavba</t>
  </si>
  <si>
    <t>Počet jednotek</t>
  </si>
  <si>
    <t>Náklady na m.j.</t>
  </si>
  <si>
    <t>Projektant</t>
  </si>
  <si>
    <t>Typ rozpočtu</t>
  </si>
  <si>
    <t>Zpracovatel projektu</t>
  </si>
  <si>
    <t>Objednatel</t>
  </si>
  <si>
    <t>Dodavatel</t>
  </si>
  <si>
    <t xml:space="preserve">Zakázkové číslo </t>
  </si>
  <si>
    <t>Rozpočtoval</t>
  </si>
  <si>
    <t>Počet listů</t>
  </si>
  <si>
    <t>ROZPOČTOVÉ NÁKLADY</t>
  </si>
  <si>
    <t>Základní rozpočtové náklady</t>
  </si>
  <si>
    <t>Ostatní rozpočtové náklady</t>
  </si>
  <si>
    <t>HSV celkem</t>
  </si>
  <si>
    <t>Z</t>
  </si>
  <si>
    <t>PSV celkem</t>
  </si>
  <si>
    <t>R</t>
  </si>
  <si>
    <t>M práce celkem</t>
  </si>
  <si>
    <t>N</t>
  </si>
  <si>
    <t>M dodávky celkem</t>
  </si>
  <si>
    <t>ZRN celkem</t>
  </si>
  <si>
    <t>ZRN+HZS</t>
  </si>
  <si>
    <t>Ostatní náklady neuvedené</t>
  </si>
  <si>
    <t>ZRN+ost.náklady+HZS</t>
  </si>
  <si>
    <t>Ostatní náklady celkem</t>
  </si>
  <si>
    <t>Vypracoval</t>
  </si>
  <si>
    <t>Za zhotovitele</t>
  </si>
  <si>
    <t>Za objednatele</t>
  </si>
  <si>
    <t>Jméno :</t>
  </si>
  <si>
    <t>Datum :</t>
  </si>
  <si>
    <t>Podpis :</t>
  </si>
  <si>
    <t>Podpis:</t>
  </si>
  <si>
    <t xml:space="preserve">%  </t>
  </si>
  <si>
    <t>DPH</t>
  </si>
  <si>
    <t xml:space="preserve">% </t>
  </si>
  <si>
    <t>CENA ZA OBJEKT CELKEM</t>
  </si>
  <si>
    <t>Poznámka :</t>
  </si>
  <si>
    <t>Rozpočet :</t>
  </si>
  <si>
    <t>Objekt :</t>
  </si>
  <si>
    <t>REKAPITULACE  STAVEBNÍCH  DÍLŮ</t>
  </si>
  <si>
    <t>Stavební díl</t>
  </si>
  <si>
    <t>CELKEM  OBJEKT</t>
  </si>
  <si>
    <t>VEDLEJŠÍ ROZPOČTOVÉ  NÁKLADY</t>
  </si>
  <si>
    <t>Název VRN</t>
  </si>
  <si>
    <t>Kč</t>
  </si>
  <si>
    <t>Základna</t>
  </si>
  <si>
    <t>CELKEM VRN</t>
  </si>
  <si>
    <t>Rozpočet:</t>
  </si>
  <si>
    <t>P.č.</t>
  </si>
  <si>
    <t>Číslo položky</t>
  </si>
  <si>
    <t>Název položky</t>
  </si>
  <si>
    <t>MJ</t>
  </si>
  <si>
    <t>množství</t>
  </si>
  <si>
    <t>cena / MJ</t>
  </si>
  <si>
    <t>celkem (Kč)</t>
  </si>
  <si>
    <t>Jednotková hmotnost</t>
  </si>
  <si>
    <t>Celková hmotnost</t>
  </si>
  <si>
    <t>Jednotková dem.hmot.</t>
  </si>
  <si>
    <t>Celková dem.hmot.</t>
  </si>
  <si>
    <t>Díl:</t>
  </si>
  <si>
    <t>1</t>
  </si>
  <si>
    <t>Zemní práce</t>
  </si>
  <si>
    <t>Celkem za</t>
  </si>
  <si>
    <t>SLEPÝ ROZPOČET</t>
  </si>
  <si>
    <t>Slepý rozpočet</t>
  </si>
  <si>
    <t>011-23</t>
  </si>
  <si>
    <t>PPO Mutěnice, lokalita U Větřáku</t>
  </si>
  <si>
    <t>011-23 PPO Mutěnice, lokalita U Větřáku</t>
  </si>
  <si>
    <t>00</t>
  </si>
  <si>
    <t>Ostatní a vedlejší náklady stavby</t>
  </si>
  <si>
    <t>00 Ostatní a vedlejší náklady stavby</t>
  </si>
  <si>
    <t>011-23-OX</t>
  </si>
  <si>
    <t>11</t>
  </si>
  <si>
    <t>Přípravné a přidružené práce</t>
  </si>
  <si>
    <t>11 Přípravné a přidružené práce</t>
  </si>
  <si>
    <t>R001</t>
  </si>
  <si>
    <t xml:space="preserve">Vytyčení stavby </t>
  </si>
  <si>
    <t>kpl</t>
  </si>
  <si>
    <t>(případně hranic pozemků nebo provedení jiných geodetických prací) odborně způsobilou osobou v oboru zeměměřičství</t>
  </si>
  <si>
    <t>R002</t>
  </si>
  <si>
    <t xml:space="preserve">Zajištění a zabezpečení staveniště </t>
  </si>
  <si>
    <t>zřízení a likvidace zařízení staveniště, včetně případných přípojek, přístupů, deponií apod. pro všechny objekty stavby</t>
  </si>
  <si>
    <t>R003</t>
  </si>
  <si>
    <t xml:space="preserve">Vytýčení inženýrských sítí a zařízení, </t>
  </si>
  <si>
    <t>včetně zajištění případné aktualizace vyjádření správců sítí, která pozbudou platnosti v období mezi předáním staveniště a vytyčením sítí,</t>
  </si>
  <si>
    <t>zajištění všech nezbytných opatření, jimiž bude předejito porušení jekékoliv inženýrské sítě během stavby</t>
  </si>
  <si>
    <t>R004</t>
  </si>
  <si>
    <t>Zpracování havarijního a povodňového plánu pro celou stavbu</t>
  </si>
  <si>
    <t>R005</t>
  </si>
  <si>
    <t>Zpracování a předání geodetického zaměření skutečně provedené stavby</t>
  </si>
  <si>
    <t>odborně způsobilou osobou v oboru zeměměřičství (3paré + 1 v elektronické formě) objednateli, které bude obsahovat polohopisné a výškopisné zaměření stavby a jejích jednotlivých objektů (situace, podélný profil, příčné profily) s návazností na katastr nemovitostí a projektovou dokumentaci</t>
  </si>
  <si>
    <t>R006</t>
  </si>
  <si>
    <t>Zpracování a předání dokumentace skutečného provedení stavby (2 paré) objednateli</t>
  </si>
  <si>
    <t>pro celou stavbu</t>
  </si>
  <si>
    <t>R007</t>
  </si>
  <si>
    <t>Zajištění trvalé likvidace odpadů v souladu s platnými právními předpisy</t>
  </si>
  <si>
    <t>R008</t>
  </si>
  <si>
    <t>Zajištění všech nezbytných zkoušek nutných pro řádné provádění a dokončení díla</t>
  </si>
  <si>
    <t>- kontrolním měřením kvality prací v rozsahu projektem předepsaných a dalších vyžádaných zkoušek prováděných prostřednictvím akreditovaných zkušeben</t>
  </si>
  <si>
    <t>- zajištěním a provedením všech nutných zkoušek dle ČSN (případně jiných norem vztahujících se k prováděnému dílu včetně pořízení protokolů zajištěných u akreditované zkušebny)</t>
  </si>
  <si>
    <t>(hutnící zkoušky, odtrhové zkoušky, tlaková zkouška těsnosti potrubí a pod)</t>
  </si>
  <si>
    <t>R009</t>
  </si>
  <si>
    <t>Zajištění všech nezbytných opatření jimiž bude předejito porušení jakékoliv IS během výstavby</t>
  </si>
  <si>
    <t>Ztížené výrobní podmínky</t>
  </si>
  <si>
    <t>Oborová přirážka</t>
  </si>
  <si>
    <t>Přesun stavebních kapacit</t>
  </si>
  <si>
    <t>Mimostaveništní doprava</t>
  </si>
  <si>
    <t>Zařízení staveniště</t>
  </si>
  <si>
    <t>Provoz investora</t>
  </si>
  <si>
    <t>Kompletační činnost (IČD)</t>
  </si>
  <si>
    <t>Rezerva rozpočtu</t>
  </si>
  <si>
    <t>011-23-OX Ostatní a vedlejší náklady stavby</t>
  </si>
  <si>
    <t>01</t>
  </si>
  <si>
    <t>Práce v zátopě</t>
  </si>
  <si>
    <t>01 Práce v zátopě</t>
  </si>
  <si>
    <t>011-23-1X</t>
  </si>
  <si>
    <t>PPO Mutěnice- lok. U Větřáku - zátopa DPS</t>
  </si>
  <si>
    <t>1 Zemní práce</t>
  </si>
  <si>
    <t>121101102R00</t>
  </si>
  <si>
    <t xml:space="preserve">Sejmutí ornice s přemístěním přes 50 do 100 m </t>
  </si>
  <si>
    <t>m3</t>
  </si>
  <si>
    <t>V položce je obsaženo i uložení na dočasnou skládku v příslušné vzdálenosti, pokud na 1 m2 skládky nepřipadá více jak 2 m3 ornice. V opačném případě se uložení musí dokalkulovat.</t>
  </si>
  <si>
    <t>4090*0,2</t>
  </si>
  <si>
    <t>122201103R00</t>
  </si>
  <si>
    <t xml:space="preserve">Odkopávky nezapažené v hor. 3 do 10000 m3 </t>
  </si>
  <si>
    <t>122201109R00</t>
  </si>
  <si>
    <t xml:space="preserve">Příplatek za lepivost - odkopávky v hor. 3 </t>
  </si>
  <si>
    <t>1230*0,3</t>
  </si>
  <si>
    <t>162301101R00</t>
  </si>
  <si>
    <t xml:space="preserve">Vodorovné přemístění výkopku z hor.1-4 do 500 m </t>
  </si>
  <si>
    <t>přesun ze zátopy do násypů hráze:1230</t>
  </si>
  <si>
    <t>180401211R00</t>
  </si>
  <si>
    <t xml:space="preserve">Založení trávníku lučního výsevem v rovině </t>
  </si>
  <si>
    <t>m2</t>
  </si>
  <si>
    <t>180401212R00</t>
  </si>
  <si>
    <t xml:space="preserve">Založení trávníku lučního výsevem ve svahu do 1:2 </t>
  </si>
  <si>
    <t>181101101R00</t>
  </si>
  <si>
    <t xml:space="preserve">Úprava pláně v zářezech v hor. 1-4, bez zhutnění </t>
  </si>
  <si>
    <t>Položky jsou shodné i pro úpravu pláně v násypech.</t>
  </si>
  <si>
    <t>181301113R00</t>
  </si>
  <si>
    <t xml:space="preserve">Rozprostření ornice, rovina, tl.15-20 cm,nad 500m2 </t>
  </si>
  <si>
    <t>182101101R00</t>
  </si>
  <si>
    <t xml:space="preserve">Svahování v zářezech v hor.1-4 </t>
  </si>
  <si>
    <t>182301133R00</t>
  </si>
  <si>
    <t xml:space="preserve">Rozprostření ornice, svah, tl. 15-20 cm, nad 500m2 </t>
  </si>
  <si>
    <t>00572460</t>
  </si>
  <si>
    <t>Směs travní technická</t>
  </si>
  <si>
    <t>KG</t>
  </si>
  <si>
    <t>(960+600)*0,025</t>
  </si>
  <si>
    <t>99</t>
  </si>
  <si>
    <t>Staveništní přesun hmot</t>
  </si>
  <si>
    <t>99 Staveništní přesun hmot</t>
  </si>
  <si>
    <t>998331011R00</t>
  </si>
  <si>
    <t xml:space="preserve">Přesun hmot pro nádrže </t>
  </si>
  <si>
    <t>t</t>
  </si>
  <si>
    <t>011-23-1X PPO Mutěnice- lok. U Větřáku - zátopa DPS</t>
  </si>
  <si>
    <t>02</t>
  </si>
  <si>
    <t>Zemní hráz</t>
  </si>
  <si>
    <t>02 Zemní hráz</t>
  </si>
  <si>
    <t>011-23-2X</t>
  </si>
  <si>
    <t>PPO Mutěnice, lok. U Větřáku - zemní hráz DPS</t>
  </si>
  <si>
    <t>122201102R00</t>
  </si>
  <si>
    <t xml:space="preserve">Odkopávky nezapažené v hor. 3 do 1000 m3 </t>
  </si>
  <si>
    <t>Položka obsahuje i náklady na svislé přemístění výkopku do 4 m. Svislé přemístění výkopku nad 4 m se oceňuje samostatně.</t>
  </si>
  <si>
    <t>500*0,3</t>
  </si>
  <si>
    <t>162501101R00</t>
  </si>
  <si>
    <t xml:space="preserve">Vodorovné přemístění výkopku z hor.1-4 do 2500 m </t>
  </si>
  <si>
    <t>dovoz zemin do násypů hráze z deponie v rámci obce:3640-500-1230</t>
  </si>
  <si>
    <t>167101102R00</t>
  </si>
  <si>
    <t xml:space="preserve">Nakládání výkopku z hor.1-4 v množství nad 100 m3 </t>
  </si>
  <si>
    <t>zeminy do násypů hráze z deponie jiné stavby:3640-500-1230</t>
  </si>
  <si>
    <t>z mezideponie:500</t>
  </si>
  <si>
    <t>171103201R00</t>
  </si>
  <si>
    <t xml:space="preserve">Ulož. sypaniny do hrází,100%PS, objem jílu do 20% </t>
  </si>
  <si>
    <t>Položka se používá pro násypy z hornin soudržných.</t>
  </si>
  <si>
    <t>celkem potřeba zeminy:3640</t>
  </si>
  <si>
    <t>1230+500 jsou vlastní zdroje:</t>
  </si>
  <si>
    <t xml:space="preserve"> :</t>
  </si>
  <si>
    <t>171201101R00</t>
  </si>
  <si>
    <t xml:space="preserve">Uložení sypaniny do násypů nezhutněných </t>
  </si>
  <si>
    <t>mezideponie:500</t>
  </si>
  <si>
    <t xml:space="preserve"> V položce nejsou zakalkulovány náklady na vypletí a zalévání.</t>
  </si>
  <si>
    <t>1400-258</t>
  </si>
  <si>
    <t>181201102R00</t>
  </si>
  <si>
    <t xml:space="preserve">Úprava pláně v násypech v hor. 1-4, se zhutněním </t>
  </si>
  <si>
    <t>86*3,0</t>
  </si>
  <si>
    <t>182201101R00</t>
  </si>
  <si>
    <t xml:space="preserve">Svahování násypů </t>
  </si>
  <si>
    <t>00572480</t>
  </si>
  <si>
    <t>Směs jetelotravní</t>
  </si>
  <si>
    <t>kg</t>
  </si>
  <si>
    <t>1400*0,025</t>
  </si>
  <si>
    <t>45</t>
  </si>
  <si>
    <t>Podkladní a vedlejší konstrukce</t>
  </si>
  <si>
    <t>45 Podkladní a vedlejší konstrukce</t>
  </si>
  <si>
    <t>457531112R00</t>
  </si>
  <si>
    <t xml:space="preserve">Filtr.vrstvy z nezhut.kam. hrubého drcen. 32-63 mm </t>
  </si>
  <si>
    <t>patní drén:61</t>
  </si>
  <si>
    <t>457571111R00</t>
  </si>
  <si>
    <t xml:space="preserve">Filtr.vrstvy z nezhut.štěrkopísků 0-32, bez úpravy </t>
  </si>
  <si>
    <t>patní drén:101</t>
  </si>
  <si>
    <t>87</t>
  </si>
  <si>
    <t>Potrubí z trub z plastických hmot</t>
  </si>
  <si>
    <t>87 Potrubí z trub z plastických hmot</t>
  </si>
  <si>
    <t>871218111R00</t>
  </si>
  <si>
    <t xml:space="preserve">Kladení dren. potrubí do rýhy, tvr. PVC, do 90 mm </t>
  </si>
  <si>
    <t>m</t>
  </si>
  <si>
    <t>28611223.A</t>
  </si>
  <si>
    <t>Trubka PVC drenážní flexibilní d 100 mm</t>
  </si>
  <si>
    <t>objednací číslo: DXZ 100</t>
  </si>
  <si>
    <t>011-23-2X PPO Mutěnice, lok. U Větřáku - zemní hráz DPS</t>
  </si>
  <si>
    <t>03</t>
  </si>
  <si>
    <t>Spodní výpust</t>
  </si>
  <si>
    <t>03 Spodní výpust</t>
  </si>
  <si>
    <t>011-23-3X</t>
  </si>
  <si>
    <t>Kopie - PPO Mutěnice, lok. U Větřáku - výpust DPS</t>
  </si>
  <si>
    <t>113107222R00</t>
  </si>
  <si>
    <t xml:space="preserve">Odstranění podkladu nad 200 m2,kam.drcené tl.20 cm </t>
  </si>
  <si>
    <t>odstranění skladby cesty pod hrází a v trase potrubí:80*2,5</t>
  </si>
  <si>
    <t>113108406R00</t>
  </si>
  <si>
    <t xml:space="preserve">Odstranění podkladu pl. nad 50 m2, živice tl.6 cm </t>
  </si>
  <si>
    <t>odstranění skladby cesty pod hrází a v trase potrubí:40*2,5</t>
  </si>
  <si>
    <t>113151111R00</t>
  </si>
  <si>
    <t xml:space="preserve">Rozebrání ploch ze silničních panelů </t>
  </si>
  <si>
    <t>odstranění skladby cesty v trase potrubí:40*2,5</t>
  </si>
  <si>
    <t>115101201R00</t>
  </si>
  <si>
    <t xml:space="preserve">Čerpání vody na výšku do 10 m, přítok do 500 l </t>
  </si>
  <si>
    <t>hod</t>
  </si>
  <si>
    <t>115101301R00</t>
  </si>
  <si>
    <t xml:space="preserve">Pohotovost čerp.soupravy, výška 10 m, přítok 500 l </t>
  </si>
  <si>
    <t>den</t>
  </si>
  <si>
    <t>132201211R00</t>
  </si>
  <si>
    <t xml:space="preserve">Hloubení rýh š.do 200 cm hor.3 do 100 m3,STROJNĚ </t>
  </si>
  <si>
    <t>18*2,0*0,5</t>
  </si>
  <si>
    <t>19,8*1,1*1,15</t>
  </si>
  <si>
    <t>28,7*1,1*1,5</t>
  </si>
  <si>
    <t>132201219R00</t>
  </si>
  <si>
    <t xml:space="preserve">Příplatek za lepivost - hloubení rýh 200cm v hor.3 </t>
  </si>
  <si>
    <t>90,4*0,3</t>
  </si>
  <si>
    <t>172103102R00</t>
  </si>
  <si>
    <t xml:space="preserve">Zřízení těsnícího jádra, 100%PS, š.vrstvy do 3,0 m </t>
  </si>
  <si>
    <t>zpětný zásyp rýhy:90,4</t>
  </si>
  <si>
    <t>175101101RT2</t>
  </si>
  <si>
    <t>Obsyp potrubí bez prohození sypaniny s dodáním štěrkopísku frakce 0 - 22 mm</t>
  </si>
  <si>
    <t>v úseku od napojení na stávající kanalizaci k horské vpusti:(28,7+19,8)*(1,1*0,6-3,14*0,15*0,15)</t>
  </si>
  <si>
    <t>R1001</t>
  </si>
  <si>
    <t>Odvoz vybouraných hmot na skládku vč. uložení a poplatku za skládku</t>
  </si>
  <si>
    <t>vybourané hmoty-povrch vozovky:100*0,3</t>
  </si>
  <si>
    <t>panely (30%):100*0,3*0,3</t>
  </si>
  <si>
    <t>R1002</t>
  </si>
  <si>
    <t xml:space="preserve">Příplatek za ztížený (ruční) výkop rýhy </t>
  </si>
  <si>
    <t>- křížení s VTL plynovodem</t>
  </si>
  <si>
    <t>- napojení odtokového potrubí na stávající šachtu kanalizace</t>
  </si>
  <si>
    <t>27</t>
  </si>
  <si>
    <t>Základy</t>
  </si>
  <si>
    <t>27 Základy</t>
  </si>
  <si>
    <t>273313511R00</t>
  </si>
  <si>
    <t xml:space="preserve">Beton základových desek prostý C 12/15 (B 12,5) </t>
  </si>
  <si>
    <t>požerák:1,67*1,5*0,1</t>
  </si>
  <si>
    <t xml:space="preserve">2,0*0,4*0,1*2+1,0*0,4*0,1*2+1,27*0,4*0,1 </t>
  </si>
  <si>
    <t>blok pod lávkou:0,9*1,85*0,1</t>
  </si>
  <si>
    <t>pod žebrem:0,94*3,4*0,1</t>
  </si>
  <si>
    <t>32</t>
  </si>
  <si>
    <t>Zdi přehradní a opěrné</t>
  </si>
  <si>
    <t>32 Zdi přehradní a opěrné</t>
  </si>
  <si>
    <t>328321116U00</t>
  </si>
  <si>
    <t xml:space="preserve">Kce šachta ŽB C30/37 XF3 </t>
  </si>
  <si>
    <t>požerák:1,47*1,4*1,0+4,1*1,4*0,4+4,1*1,07*0,3*2</t>
  </si>
  <si>
    <t>2,0*2,4*0,3*2+2,0*1,0*0,3*2+1,2*1,3*0,3</t>
  </si>
  <si>
    <t>blok pod lávkou:1,65*0,715*1,1</t>
  </si>
  <si>
    <t>328351010R00</t>
  </si>
  <si>
    <t xml:space="preserve">Obednění konstrukcí šachet ploch rovinných </t>
  </si>
  <si>
    <t>požerák:5,1*1,5*3+4,1*1,1*2+4,1*0,8+4,1*0,3*2+1,4*1,0</t>
  </si>
  <si>
    <t>2,4*2,0*2*2+2,0*1,0*2*2+1,2*1,4*2</t>
  </si>
  <si>
    <t>blok pod lávkou:0,715*1,1*2+1,65*1,1*2</t>
  </si>
  <si>
    <t>328352010R00</t>
  </si>
  <si>
    <t xml:space="preserve">Odbednění konstrukcí šachet ploch rovinných </t>
  </si>
  <si>
    <t>328368211R00</t>
  </si>
  <si>
    <t xml:space="preserve">Výztuž ŽB konstrukcí šachet svařovanou sítí </t>
  </si>
  <si>
    <t>šachta požeráku:97,5*0,004*1,1</t>
  </si>
  <si>
    <t>blok pod lávkou:(1,0*1,55*2+1,0*0,65*2)*0,004*1,1</t>
  </si>
  <si>
    <t>obetonování potrubí:17,3*(4*0,65)*0,004*1,1</t>
  </si>
  <si>
    <t>žebro:(2,6*3,0*2)*0,004*1,1+0,14</t>
  </si>
  <si>
    <t>451313521R00</t>
  </si>
  <si>
    <t xml:space="preserve">Podklad betonový pod dlažbu tl. od 100 do 150 mm </t>
  </si>
  <si>
    <t>451572111R00</t>
  </si>
  <si>
    <t xml:space="preserve">Lože pod potrubí z kameniva těženého 0 - 4 mm </t>
  </si>
  <si>
    <t>v úseku od napojení na stávající kanalizaci k horské vpusti:(28,7+19,8)*1,1*0,1</t>
  </si>
  <si>
    <t>okolo požeráku:8,5*5,0*0,15</t>
  </si>
  <si>
    <t>46</t>
  </si>
  <si>
    <t>Zpevněné plochy</t>
  </si>
  <si>
    <t>46 Zpevněné plochy</t>
  </si>
  <si>
    <t>463212100R00</t>
  </si>
  <si>
    <t xml:space="preserve">Rovnanina z lom. kam. nad 3 m3, 80 kg, urov. líce </t>
  </si>
  <si>
    <t>okolo požeráku:8,5*5,0*0,3</t>
  </si>
  <si>
    <t>465511512R00</t>
  </si>
  <si>
    <t xml:space="preserve">Dlažba z lom. kam. do MC do 20 m2 vysp. MCs, 25 cm </t>
  </si>
  <si>
    <t>56</t>
  </si>
  <si>
    <t>Podkladní vrstvy komunikací a zpevněných ploch</t>
  </si>
  <si>
    <t>56 Podkladní vrstvy komunikací a zpevněných ploch</t>
  </si>
  <si>
    <t>564861111R00</t>
  </si>
  <si>
    <t xml:space="preserve">Podklad ze štěrkodrti po zhutnění tloušťky 20 cm </t>
  </si>
  <si>
    <t>58</t>
  </si>
  <si>
    <t>Cementobetonové kryty komunikací</t>
  </si>
  <si>
    <t>58 Cementobetonové kryty komunikací</t>
  </si>
  <si>
    <t>584121111RZ1</t>
  </si>
  <si>
    <t>Osazení silničních panelů,lože z kameniva tl. 4 cm pouze montáž, panel ve specifikaci</t>
  </si>
  <si>
    <t>59381102</t>
  </si>
  <si>
    <t>Panel silnční  IZD 300/150/15 JP 6 tun</t>
  </si>
  <si>
    <t>kus</t>
  </si>
  <si>
    <t>Výrobce: Prefa Brno a. s.,</t>
  </si>
  <si>
    <t xml:space="preserve">               Kotlářská 53</t>
  </si>
  <si>
    <t xml:space="preserve">               656 03 Brno</t>
  </si>
  <si>
    <t xml:space="preserve">               tel.: 05/755 097</t>
  </si>
  <si>
    <t>Prodejce: PREFA TRADE, a. s. - výhradní zástupce a. s. PREFA BRNO</t>
  </si>
  <si>
    <t xml:space="preserve">                Kotlářská 53</t>
  </si>
  <si>
    <t xml:space="preserve">                602 00 Brno</t>
  </si>
  <si>
    <t xml:space="preserve">                tel.: 05/4158 3235</t>
  </si>
  <si>
    <t xml:space="preserve">                fax: 05/4121 1190</t>
  </si>
  <si>
    <t xml:space="preserve">     </t>
  </si>
  <si>
    <t>předpoklad dodání 30% nových panelů:(100/(3,0*1,5))*0,3</t>
  </si>
  <si>
    <t>871373121R00</t>
  </si>
  <si>
    <t xml:space="preserve">Montáž trub z tvrdého PVC, gumový kroužek, DN 300 </t>
  </si>
  <si>
    <t>17,7+19,3+28,7</t>
  </si>
  <si>
    <t>8300211(R)</t>
  </si>
  <si>
    <t xml:space="preserve">Seříznutí konce plastového potrubí PP DN 300 </t>
  </si>
  <si>
    <t>28616003.A</t>
  </si>
  <si>
    <t>Trubka kanal. korug. PRAGMA d 315 mm PR 315/6  PP</t>
  </si>
  <si>
    <t>(17,7+19,3+28,7)/6*1,1</t>
  </si>
  <si>
    <t>89</t>
  </si>
  <si>
    <t>Ostatní konstrukce na trubním vedení</t>
  </si>
  <si>
    <t>89 Ostatní konstrukce na trubním vedení</t>
  </si>
  <si>
    <t>894411121R00</t>
  </si>
  <si>
    <t xml:space="preserve">Zřízení šachet z dílců, dno C25/30, potrubí DN 300 </t>
  </si>
  <si>
    <t>899101111R00</t>
  </si>
  <si>
    <t xml:space="preserve">Osazení poklopu s rámem do 50 kg </t>
  </si>
  <si>
    <t>899623181R00</t>
  </si>
  <si>
    <t xml:space="preserve">Obetonování potrubí nebo zdiva stok betonem C30/37 </t>
  </si>
  <si>
    <t>obet.potrubí:17,7*0,3+8,3*0,3</t>
  </si>
  <si>
    <t>žebro:3,0*2,7*0,5</t>
  </si>
  <si>
    <t>899643111R00</t>
  </si>
  <si>
    <t xml:space="preserve">Bednění pro obetonování potrubí v otevřeném výkopu </t>
  </si>
  <si>
    <t>17,7*0,7*2+8,3*0,7*2</t>
  </si>
  <si>
    <t>3,0*2,7*2+2,7*0,5*2</t>
  </si>
  <si>
    <t>55340325</t>
  </si>
  <si>
    <t>Poklop D 400-GU-B-1 litinový, bez odvětrání</t>
  </si>
  <si>
    <t>59224175</t>
  </si>
  <si>
    <t>Prstenec vyrovnávací TBW-Q 625/60/120</t>
  </si>
  <si>
    <t>Š2:2</t>
  </si>
  <si>
    <t>59224354</t>
  </si>
  <si>
    <t>Deska zákrytová TZK-Q.1 100-63/17</t>
  </si>
  <si>
    <t>Š1 a Š2:2</t>
  </si>
  <si>
    <t>59224361.A</t>
  </si>
  <si>
    <t>Skruž šachetní TBS-Q.1 100/50/12 PS</t>
  </si>
  <si>
    <t>0</t>
  </si>
  <si>
    <t>Š2:1</t>
  </si>
  <si>
    <t>59224366.A</t>
  </si>
  <si>
    <t>Dno šachetní přímé TBZ-Q.1 100/60 V max. 40</t>
  </si>
  <si>
    <t>Š1:1</t>
  </si>
  <si>
    <t>59224368.A</t>
  </si>
  <si>
    <t>Dno šachetní přímé TBZ-Q.1 100/100 V max. 60</t>
  </si>
  <si>
    <t>59224373.A</t>
  </si>
  <si>
    <t>Těsnění elastom pro šach díly EMT - DN 1000</t>
  </si>
  <si>
    <t>93</t>
  </si>
  <si>
    <t>Dokončovací práce inženýrských staveb</t>
  </si>
  <si>
    <t>93 Dokončovací práce inženýrských staveb</t>
  </si>
  <si>
    <t>R93001</t>
  </si>
  <si>
    <t xml:space="preserve">Těsnící profil SikaSwel P </t>
  </si>
  <si>
    <t>R93002</t>
  </si>
  <si>
    <t xml:space="preserve">Osazení vodočetné latě, pevného výškového bodu </t>
  </si>
  <si>
    <t>soubor</t>
  </si>
  <si>
    <t>PVB-hřeb na horní hraně šachty požeráku s vyznačenou nadmořskou výškou</t>
  </si>
  <si>
    <t>vodočetná lať - umístěna na boční straně šachty požeráku v rozsahu od kóty 220,70 až 219,70 m n.m.</t>
  </si>
  <si>
    <t>s vyznačením Mmax=220,60 m n.m. a Mro = 220,30 m n.m.</t>
  </si>
  <si>
    <t>R93003</t>
  </si>
  <si>
    <t>Přístupová lávka na šachtu výpusti vč. uzamykatelné branky</t>
  </si>
  <si>
    <t>položka obsahuje kompl. dodávku a mtž přístupové lávky k požeráku dle výkresové přílohy D.1.6.</t>
  </si>
  <si>
    <t>včetně oboustranného zábradlí</t>
  </si>
  <si>
    <t>délka lávky 3,35m, šířka 1,0 m</t>
  </si>
  <si>
    <t>- nosníky 2xU140, svařeno</t>
  </si>
  <si>
    <t>- L profily 50/50/5</t>
  </si>
  <si>
    <t>- pochůzná plocha - dubové fošny tl.60mm</t>
  </si>
  <si>
    <t xml:space="preserve">-  oboustranné zábradlí z trubek čtv. č.50, 40 </t>
  </si>
  <si>
    <t>- výplň zábradlí - dřevěné desky tl. 40 mm</t>
  </si>
  <si>
    <t>- uzamykatelná branka</t>
  </si>
  <si>
    <t>dřevěné prvky - impregnace</t>
  </si>
  <si>
    <t>ocelové prvky - PKO (metalizace, nátěry)</t>
  </si>
  <si>
    <t>R93004</t>
  </si>
  <si>
    <t xml:space="preserve">Horská vpust vč. vtokové mříže </t>
  </si>
  <si>
    <t>položka zahrnuje kompletní dodávku prefabrikátu</t>
  </si>
  <si>
    <t>- horská vpust - typový výrobek</t>
  </si>
  <si>
    <t>- vyrovnávací prstenec - typový výrobek</t>
  </si>
  <si>
    <t>- litinová mříž - typový výrobek</t>
  </si>
  <si>
    <t>osazení prefabrikátu</t>
  </si>
  <si>
    <t>napojení potrubí DN 300 přítoku i odtoku</t>
  </si>
  <si>
    <t>napojení potrubí patního drénu do horské vpusti (2x)</t>
  </si>
  <si>
    <t>R93005</t>
  </si>
  <si>
    <t>Provedení otvoru DN250 ve stěně požeráku kruhové bednění (zřízení, odstranění)</t>
  </si>
  <si>
    <t>R93006</t>
  </si>
  <si>
    <t>Napojení potrubí odtoku na konstr. šachty výpusti těsnění pracovní spáry obet.-šach, zatmelení spáry</t>
  </si>
  <si>
    <t>- těsnění spáry mezi obetonováním potrubí PVC DN300 a stěnou požeráku</t>
  </si>
  <si>
    <t>- napojení výztuže požeráku na výztuž obetonování potrubí (trny-žeb.ocel d10 mm, dl. 0,5 m, 10 ks)</t>
  </si>
  <si>
    <t xml:space="preserve">- zatmelení líce spáry </t>
  </si>
  <si>
    <t>R93007</t>
  </si>
  <si>
    <t xml:space="preserve">Napojení potrubí na stávající vtok do kanalizace </t>
  </si>
  <si>
    <t>položka zahrnuje kompletní práce spojené s napojením odtokového potrubí DN300 na stávající vtok do kanalizace</t>
  </si>
  <si>
    <t>- obnažení stěny vtoku, čištění bet.kce</t>
  </si>
  <si>
    <t>- osazení potrubí odtoku v křížení s konstrukcí vtok.žlabu</t>
  </si>
  <si>
    <t>- prostup ve stěně ŽB kce pro potr. DN300</t>
  </si>
  <si>
    <t>- napojení trouby PVC DN300 do stěny objektu</t>
  </si>
  <si>
    <t>- zabetonování, utěsnění prostupu</t>
  </si>
  <si>
    <t>- odvoz vybouraných hmot na skládku TKO</t>
  </si>
  <si>
    <t>94</t>
  </si>
  <si>
    <t>Lešení a stavební výtahy</t>
  </si>
  <si>
    <t>94 Lešení a stavební výtahy</t>
  </si>
  <si>
    <t>941941031R00</t>
  </si>
  <si>
    <t xml:space="preserve">Montáž lešení leh.řad.s podlahami,š.do 1 m, H 10 m </t>
  </si>
  <si>
    <t>5,5*2,0*4</t>
  </si>
  <si>
    <t>941941191R00</t>
  </si>
  <si>
    <t xml:space="preserve">Příplatek za každý měsíc použití lešení k pol.1031 </t>
  </si>
  <si>
    <t>941944831R00</t>
  </si>
  <si>
    <t xml:space="preserve">Demontáž lešení leh.řad.bez podlah,š.1 m,H 10 m </t>
  </si>
  <si>
    <t>95</t>
  </si>
  <si>
    <t>Dokončovací konstrukce na pozemních stavbách</t>
  </si>
  <si>
    <t>95 Dokončovací konstrukce na pozemních stavbách</t>
  </si>
  <si>
    <t>953171011R00</t>
  </si>
  <si>
    <t xml:space="preserve">Osazování stupadel z oceli nebo litinových </t>
  </si>
  <si>
    <t>953942421R00</t>
  </si>
  <si>
    <t xml:space="preserve">Osazení ocelového rámu </t>
  </si>
  <si>
    <t>pro poklop šachty</t>
  </si>
  <si>
    <t>953943124R00</t>
  </si>
  <si>
    <t xml:space="preserve">Osazení kovových předmětů do betonu, 30 kg / kus </t>
  </si>
  <si>
    <t>R95001</t>
  </si>
  <si>
    <t xml:space="preserve">Poklop požeráku - dodávka a osazení </t>
  </si>
  <si>
    <t>dřevěný poklop z dubových prken 0,875x1,105m</t>
  </si>
  <si>
    <t>výroba + osazení</t>
  </si>
  <si>
    <t>vč. uzamykání</t>
  </si>
  <si>
    <t>R95002</t>
  </si>
  <si>
    <t>Česlicová mříž 1,32 x 0,95 m pozink, nátěr</t>
  </si>
  <si>
    <t>osazena na vtoku před šachtou</t>
  </si>
  <si>
    <t>R95003</t>
  </si>
  <si>
    <t>Česlicová mříž 1,00 x 0,87 m pozink, nátěr</t>
  </si>
  <si>
    <t>13331712</t>
  </si>
  <si>
    <t>Úhelník rovnoramenný L jakost 11375   50x 50x 5 mm pozink, nátěr</t>
  </si>
  <si>
    <t>T</t>
  </si>
  <si>
    <t>rám pro poklop:(1,07*2+0,9)*2*0,004</t>
  </si>
  <si>
    <t>13384415</t>
  </si>
  <si>
    <t>Tyč průřezu U  65, střední, jakost oceli 11375 pozink, nátěr</t>
  </si>
  <si>
    <t>4,06*6*0,008</t>
  </si>
  <si>
    <t>0,9*2*0,008</t>
  </si>
  <si>
    <t>55243786</t>
  </si>
  <si>
    <t>Stupadlo žebříkové  KASI-AST oc jádro s povl PE-HD</t>
  </si>
  <si>
    <t>998324011R00</t>
  </si>
  <si>
    <t xml:space="preserve">Přesun hmot pro objekty v zemních hrázích </t>
  </si>
  <si>
    <t>011-23-3X Kopie - PPO Mutěnice, lok. U Větřáku - výpust DPS</t>
  </si>
  <si>
    <t>04</t>
  </si>
  <si>
    <t>Bezpečnostní přeliv</t>
  </si>
  <si>
    <t>04 Bezpečnostní přeliv</t>
  </si>
  <si>
    <t>011-23-4X</t>
  </si>
  <si>
    <t>PPO Mutěnice, lok. U Větřáku - BP - DPS</t>
  </si>
  <si>
    <t>132201110R00</t>
  </si>
  <si>
    <t xml:space="preserve">Hloubení rýh š.do 60 cm v hor.3 do 50 m3, STROJNĚ </t>
  </si>
  <si>
    <t>pro prahy:15*0,6*2</t>
  </si>
  <si>
    <t>3*0,8*0,6*2</t>
  </si>
  <si>
    <t>9,7*0,6*1,2</t>
  </si>
  <si>
    <t>132201119R00</t>
  </si>
  <si>
    <t xml:space="preserve">Příplatek za lepivost - hloubení rýh 60 cm v hor.3 </t>
  </si>
  <si>
    <t>27,86*0,3</t>
  </si>
  <si>
    <t>přemístěno do násypů hráze:27,86</t>
  </si>
  <si>
    <t>uložení je v rámci objektu hráze:</t>
  </si>
  <si>
    <t>30*5</t>
  </si>
  <si>
    <t>181101102R00</t>
  </si>
  <si>
    <t xml:space="preserve">Úprava pláně v zářezech v hor. 1-4, se zhutněním </t>
  </si>
  <si>
    <t>6,9*2,2</t>
  </si>
  <si>
    <t>35*5</t>
  </si>
  <si>
    <t>150*0,025</t>
  </si>
  <si>
    <t>10*0,6*0,1*2+3,2*0,6*0,1*2</t>
  </si>
  <si>
    <t>výztuž zajišťovacích betonových prahů:((15*2*2)+9,7*0,3*2*2+(0,7*2+0,3*2)*2,9*2)*0,004*1,1</t>
  </si>
  <si>
    <t>452218142R00</t>
  </si>
  <si>
    <t xml:space="preserve">Zajišťovací práh z upraveného lom. kamene, na MC </t>
  </si>
  <si>
    <t>9,7*0,4*1,2</t>
  </si>
  <si>
    <t>452318510R00</t>
  </si>
  <si>
    <t xml:space="preserve">Zajišťovací práh z betonu s patkami i bez patek </t>
  </si>
  <si>
    <t>prahy:15*0,4*2</t>
  </si>
  <si>
    <t>3*0,8*0,4*2</t>
  </si>
  <si>
    <t>457532113R00</t>
  </si>
  <si>
    <t xml:space="preserve">Filtr.vrstvy ze zhut.kam. hrubého drcen.63-125 mm </t>
  </si>
  <si>
    <t>skluz:4</t>
  </si>
  <si>
    <t>skluz:4,0</t>
  </si>
  <si>
    <t>před přelivem:2,3*8,0*0,15</t>
  </si>
  <si>
    <t>457971111R00</t>
  </si>
  <si>
    <t xml:space="preserve">Zřízení vrstvy z geotextilie skl.do 1:5, š. do 3 m </t>
  </si>
  <si>
    <t>R45001</t>
  </si>
  <si>
    <t>Příplatek za provedení prahů z vodostavebního bet. C30/37 XF3</t>
  </si>
  <si>
    <t>69370510</t>
  </si>
  <si>
    <t>Geotextilie MOKRUTEX SPECIAL DS 200g/m2 do 4m</t>
  </si>
  <si>
    <t>Výrobce:</t>
  </si>
  <si>
    <t>RETEX, a. s.</t>
  </si>
  <si>
    <t>Široká 1</t>
  </si>
  <si>
    <t>664 93 Ivančice</t>
  </si>
  <si>
    <t>tel.: 0502/ 437 221 - 6</t>
  </si>
  <si>
    <t>fax: 0502/ 451 726</t>
  </si>
  <si>
    <t>e-mail: retex@retex.cz</t>
  </si>
  <si>
    <t>http://www.retex.cz</t>
  </si>
  <si>
    <t>26*1,1</t>
  </si>
  <si>
    <t>462511370R00</t>
  </si>
  <si>
    <t xml:space="preserve">Zához z kamene bez proštěrk. z terénu do 500 kg </t>
  </si>
  <si>
    <t>16+5</t>
  </si>
  <si>
    <t>462513169R00</t>
  </si>
  <si>
    <t xml:space="preserve">Příplatek za urovnání líce záhozu,kameny nad 200kg </t>
  </si>
  <si>
    <t>návodní líc:4,77+2*0,55+12</t>
  </si>
  <si>
    <t>svahy vzdušného líce:2,0</t>
  </si>
  <si>
    <t>opevnění pod prahem :3*5*0,3</t>
  </si>
  <si>
    <t>465511327R00</t>
  </si>
  <si>
    <t xml:space="preserve">Dlažba z kamene suchá s vyk.,výplň spár kam. 30 cm </t>
  </si>
  <si>
    <t>6,9*2,2+1,56*2,2*2</t>
  </si>
  <si>
    <t>Dokončovací práce inženýrskách staveb</t>
  </si>
  <si>
    <t>93 Dokončovací práce inženýrskách staveb</t>
  </si>
  <si>
    <t>931992121U00</t>
  </si>
  <si>
    <t xml:space="preserve">Výplň dilat spár extrud XPS tl 20mm </t>
  </si>
  <si>
    <t>0,8*0,4*4</t>
  </si>
  <si>
    <t xml:space="preserve">Zatmelení líce dilatační spáry flexibilním tmelem </t>
  </si>
  <si>
    <t>-vyškrabání extr.PS, penetrace spáry akt.nátěrem zvyšujícím přilnavost,</t>
  </si>
  <si>
    <t>zatmelení líce DS flexibilním tmelem do hloubky 10mm</t>
  </si>
  <si>
    <t>(0,8*2+0,4)*4</t>
  </si>
  <si>
    <t xml:space="preserve">Přesun hmot pro objekty v souvislosti se zem.hráz. </t>
  </si>
  <si>
    <t>011-23-4X PPO Mutěnice, lok. U Větřáku - BP - DPS</t>
  </si>
  <si>
    <t>05</t>
  </si>
  <si>
    <t>Přeložka cesty</t>
  </si>
  <si>
    <t>05 Přeložka cesty</t>
  </si>
  <si>
    <t>011-23-5X</t>
  </si>
  <si>
    <t>PPO Mutěnice, lok. U Větřáku - přeložka c. DPS</t>
  </si>
  <si>
    <t>184*0,3</t>
  </si>
  <si>
    <t>171101101R00</t>
  </si>
  <si>
    <t xml:space="preserve">Uložení sypaniny do násypů zhutněných na 95% PS </t>
  </si>
  <si>
    <t>162*4</t>
  </si>
  <si>
    <t xml:space="preserve">Svahování v zářezech v hor. 1 - 4 </t>
  </si>
  <si>
    <t>162*2,0</t>
  </si>
  <si>
    <t>564851111R00</t>
  </si>
  <si>
    <t xml:space="preserve">Podklad ze štěrkodrti po zhutnění tloušťky 15 cm </t>
  </si>
  <si>
    <t>162*4,0</t>
  </si>
  <si>
    <t>564952111R00</t>
  </si>
  <si>
    <t xml:space="preserve">Podklad z mechanicky zpevněného kameniva tl. 15 cm </t>
  </si>
  <si>
    <t>565131111R00</t>
  </si>
  <si>
    <t xml:space="preserve">Podklad z obal kamen. ACP 16+, š. do 3 m, tl. 5 cm </t>
  </si>
  <si>
    <t>(162-12)*3,0</t>
  </si>
  <si>
    <t>569851111R00</t>
  </si>
  <si>
    <t xml:space="preserve">Zpevnění krajnic štěrkodrtí tloušťky  15 cm </t>
  </si>
  <si>
    <t>162*2*0,5</t>
  </si>
  <si>
    <t>57</t>
  </si>
  <si>
    <t>Kryty štěrkových a živičných komunikací</t>
  </si>
  <si>
    <t>57 Kryty štěrkových a živičných komunikací</t>
  </si>
  <si>
    <t>573191111R00</t>
  </si>
  <si>
    <t xml:space="preserve">Nátěr infiltrační kationaktivní emulzí 1kg/m2 </t>
  </si>
  <si>
    <t>573231111R00</t>
  </si>
  <si>
    <t xml:space="preserve">Postřik živičný spojovací z emulze 0,5-0,7 kg/m2 </t>
  </si>
  <si>
    <t>577131111R00</t>
  </si>
  <si>
    <t xml:space="preserve">Beton asfalt. ACO 11+ obrusný, š. do 3 m, tl. 4 cm </t>
  </si>
  <si>
    <t>R57001</t>
  </si>
  <si>
    <t xml:space="preserve">Zálivka živičná spár </t>
  </si>
  <si>
    <t>4*3,0</t>
  </si>
  <si>
    <t>12*3,0</t>
  </si>
  <si>
    <t>59381086</t>
  </si>
  <si>
    <t>Panel silniční IZD 1/10  300x120x21,5 cm</t>
  </si>
  <si>
    <t>998225111R00</t>
  </si>
  <si>
    <t xml:space="preserve">Přesun hmot, pozemní komunikace, kryt živičný </t>
  </si>
  <si>
    <t>011-23-5X PPO Mutěnice, lok. U Větřáku - přeložka c. DPS</t>
  </si>
  <si>
    <t>Slepý rozpočet stavby</t>
  </si>
  <si>
    <t>Obec Mutěnice</t>
  </si>
  <si>
    <t>VH atelier, spol. s r.o.</t>
  </si>
</sst>
</file>

<file path=xl/styles.xml><?xml version="1.0" encoding="utf-8"?>
<styleSheet xmlns="http://schemas.openxmlformats.org/spreadsheetml/2006/main">
  <numFmts count="5">
    <numFmt numFmtId="164" formatCode="0.0%"/>
    <numFmt numFmtId="165" formatCode="0.0"/>
    <numFmt numFmtId="166" formatCode="dd/mm/yy"/>
    <numFmt numFmtId="167" formatCode="#,##0\ &quot;Kč&quot;"/>
    <numFmt numFmtId="168" formatCode="0.00000"/>
  </numFmts>
  <fonts count="22">
    <font>
      <sz val="10"/>
      <name val="Arial CE"/>
      <family val="2"/>
      <charset val="238"/>
    </font>
    <font>
      <sz val="10"/>
      <name val="Arial CE"/>
      <family val="2"/>
      <charset val="238"/>
    </font>
    <font>
      <sz val="10"/>
      <name val="Arial"/>
      <family val="2"/>
      <charset val="238"/>
    </font>
    <font>
      <b/>
      <sz val="14"/>
      <name val="Arial"/>
      <family val="2"/>
      <charset val="238"/>
    </font>
    <font>
      <sz val="9"/>
      <name val="Arial"/>
      <family val="2"/>
      <charset val="238"/>
    </font>
    <font>
      <b/>
      <sz val="9"/>
      <name val="Arial"/>
      <family val="2"/>
      <charset val="238"/>
    </font>
    <font>
      <sz val="12"/>
      <name val="Arial"/>
      <family val="2"/>
      <charset val="238"/>
    </font>
    <font>
      <b/>
      <sz val="12"/>
      <name val="Arial"/>
      <family val="2"/>
      <charset val="238"/>
    </font>
    <font>
      <b/>
      <sz val="10"/>
      <name val="Arial"/>
      <family val="2"/>
      <charset val="238"/>
    </font>
    <font>
      <sz val="8"/>
      <name val="Arial"/>
      <family val="2"/>
      <charset val="238"/>
    </font>
    <font>
      <b/>
      <u/>
      <sz val="12"/>
      <name val="Arial"/>
      <family val="2"/>
      <charset val="238"/>
    </font>
    <font>
      <b/>
      <u/>
      <sz val="10"/>
      <name val="Arial"/>
      <family val="2"/>
      <charset val="238"/>
    </font>
    <font>
      <u/>
      <sz val="10"/>
      <name val="Arial"/>
      <family val="2"/>
      <charset val="238"/>
    </font>
    <font>
      <sz val="10"/>
      <color indexed="9"/>
      <name val="Arial"/>
      <family val="2"/>
      <charset val="238"/>
    </font>
    <font>
      <sz val="8"/>
      <color indexed="17"/>
      <name val="Arial"/>
      <family val="2"/>
      <charset val="238"/>
    </font>
    <font>
      <sz val="10"/>
      <color indexed="17"/>
      <name val="Arial"/>
      <family val="2"/>
      <charset val="238"/>
    </font>
    <font>
      <sz val="8"/>
      <color indexed="9"/>
      <name val="Arial"/>
      <family val="2"/>
      <charset val="238"/>
    </font>
    <font>
      <sz val="8"/>
      <color indexed="12"/>
      <name val="Arial"/>
      <family val="2"/>
      <charset val="238"/>
    </font>
    <font>
      <sz val="10"/>
      <color indexed="12"/>
      <name val="Arial"/>
      <family val="2"/>
      <charset val="238"/>
    </font>
    <font>
      <b/>
      <i/>
      <sz val="10"/>
      <name val="Arial"/>
      <family val="2"/>
      <charset val="238"/>
    </font>
    <font>
      <i/>
      <sz val="8"/>
      <name val="Arial"/>
      <family val="2"/>
      <charset val="238"/>
    </font>
    <font>
      <i/>
      <sz val="9"/>
      <name val="Arial"/>
      <family val="2"/>
      <charset val="238"/>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9"/>
        <bgColor indexed="40"/>
      </patternFill>
    </fill>
    <fill>
      <patternFill patternType="solid">
        <fgColor indexed="43"/>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cellStyleXfs>
  <cellXfs count="336">
    <xf numFmtId="0" fontId="0" fillId="0" borderId="0" xfId="0"/>
    <xf numFmtId="0" fontId="2" fillId="0" borderId="0" xfId="0" applyFont="1"/>
    <xf numFmtId="0" fontId="2" fillId="0" borderId="0" xfId="0" applyFont="1" applyAlignment="1"/>
    <xf numFmtId="0" fontId="3" fillId="0" borderId="0" xfId="0" applyFont="1"/>
    <xf numFmtId="0" fontId="3" fillId="0" borderId="0" xfId="0" applyFont="1" applyAlignment="1">
      <alignment horizontal="left"/>
    </xf>
    <xf numFmtId="0" fontId="3" fillId="0" borderId="0" xfId="0" applyFont="1" applyAlignment="1">
      <alignment horizontal="right"/>
    </xf>
    <xf numFmtId="0" fontId="3" fillId="0" borderId="0" xfId="0" applyFont="1" applyAlignment="1"/>
    <xf numFmtId="0" fontId="4" fillId="0" borderId="0" xfId="0" applyFont="1" applyAlignment="1">
      <alignment horizontal="right"/>
    </xf>
    <xf numFmtId="14" fontId="4" fillId="0" borderId="0" xfId="0" applyNumberFormat="1" applyFont="1" applyAlignment="1">
      <alignment horizontal="left"/>
    </xf>
    <xf numFmtId="0" fontId="5" fillId="0" borderId="0" xfId="0" applyFont="1" applyAlignment="1">
      <alignment horizontal="right"/>
    </xf>
    <xf numFmtId="49" fontId="2" fillId="0" borderId="0" xfId="0" applyNumberFormat="1" applyFont="1"/>
    <xf numFmtId="0" fontId="6" fillId="0" borderId="0" xfId="0" applyFont="1" applyAlignment="1">
      <alignment horizontal="right"/>
    </xf>
    <xf numFmtId="49" fontId="7" fillId="0" borderId="0" xfId="0" applyNumberFormat="1" applyFont="1" applyAlignment="1">
      <alignment horizontal="left"/>
    </xf>
    <xf numFmtId="0" fontId="7" fillId="0" borderId="0" xfId="0" applyFont="1" applyAlignment="1">
      <alignment horizontal="left"/>
    </xf>
    <xf numFmtId="0" fontId="8" fillId="0" borderId="0" xfId="0" applyFont="1"/>
    <xf numFmtId="0" fontId="8" fillId="0" borderId="0" xfId="0" applyFont="1" applyAlignment="1"/>
    <xf numFmtId="0" fontId="8" fillId="0" borderId="0" xfId="0" applyFont="1" applyAlignment="1">
      <alignment horizontal="right"/>
    </xf>
    <xf numFmtId="0" fontId="2"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xf>
    <xf numFmtId="0" fontId="5" fillId="2" borderId="1"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1" xfId="0" applyFont="1" applyFill="1" applyBorder="1" applyAlignment="1">
      <alignment horizontal="right" wrapText="1"/>
    </xf>
    <xf numFmtId="0" fontId="2" fillId="2" borderId="2" xfId="0" applyFont="1" applyFill="1" applyBorder="1" applyAlignment="1"/>
    <xf numFmtId="0" fontId="5" fillId="2" borderId="2" xfId="0" applyFont="1" applyFill="1" applyBorder="1" applyAlignment="1">
      <alignment horizontal="right" wrapText="1"/>
    </xf>
    <xf numFmtId="0" fontId="5" fillId="2" borderId="3" xfId="0" applyFont="1" applyFill="1" applyBorder="1" applyAlignment="1">
      <alignment horizontal="right" vertical="center"/>
    </xf>
    <xf numFmtId="0" fontId="5" fillId="3" borderId="0" xfId="0" applyFont="1" applyFill="1" applyBorder="1" applyAlignment="1">
      <alignment horizontal="right" wrapText="1"/>
    </xf>
    <xf numFmtId="0" fontId="2" fillId="0" borderId="4" xfId="0" applyFont="1" applyBorder="1" applyAlignment="1">
      <alignment vertical="center"/>
    </xf>
    <xf numFmtId="0" fontId="2" fillId="0" borderId="0" xfId="0" applyFont="1" applyBorder="1" applyAlignment="1">
      <alignment vertical="center"/>
    </xf>
    <xf numFmtId="1" fontId="2" fillId="0" borderId="0" xfId="0" applyNumberFormat="1" applyFont="1" applyBorder="1" applyAlignment="1">
      <alignment horizontal="right" vertical="center"/>
    </xf>
    <xf numFmtId="0" fontId="2" fillId="0" borderId="5" xfId="0" applyFont="1" applyBorder="1" applyAlignment="1">
      <alignment vertical="center"/>
    </xf>
    <xf numFmtId="4" fontId="2" fillId="0" borderId="6" xfId="0" applyNumberFormat="1" applyFont="1" applyBorder="1" applyAlignment="1">
      <alignment horizontal="right" vertical="center"/>
    </xf>
    <xf numFmtId="4" fontId="2" fillId="0" borderId="7" xfId="0" applyNumberFormat="1" applyFont="1" applyBorder="1" applyAlignment="1">
      <alignment horizontal="right" vertical="center"/>
    </xf>
    <xf numFmtId="4" fontId="2" fillId="3" borderId="0" xfId="0" applyNumberFormat="1" applyFont="1" applyFill="1" applyBorder="1" applyAlignment="1">
      <alignment vertical="center"/>
    </xf>
    <xf numFmtId="4" fontId="2" fillId="0" borderId="4" xfId="0" applyNumberFormat="1" applyFont="1" applyBorder="1" applyAlignment="1">
      <alignment horizontal="right" vertical="center"/>
    </xf>
    <xf numFmtId="4" fontId="2" fillId="0" borderId="0" xfId="0" applyNumberFormat="1" applyFont="1" applyBorder="1" applyAlignment="1">
      <alignment horizontal="right" vertical="center"/>
    </xf>
    <xf numFmtId="4" fontId="2" fillId="0" borderId="8" xfId="0" applyNumberFormat="1" applyFont="1" applyBorder="1" applyAlignment="1">
      <alignment horizontal="right" vertical="center"/>
    </xf>
    <xf numFmtId="4" fontId="2" fillId="0" borderId="9" xfId="0" applyNumberFormat="1" applyFont="1" applyBorder="1" applyAlignment="1">
      <alignment horizontal="right" vertical="center"/>
    </xf>
    <xf numFmtId="0" fontId="7" fillId="4" borderId="1" xfId="0" applyFont="1" applyFill="1" applyBorder="1" applyAlignment="1">
      <alignment vertical="center"/>
    </xf>
    <xf numFmtId="0" fontId="8" fillId="4" borderId="2" xfId="0" applyFont="1" applyFill="1" applyBorder="1" applyAlignment="1">
      <alignment vertical="center"/>
    </xf>
    <xf numFmtId="0" fontId="2" fillId="4" borderId="2" xfId="0" applyFont="1" applyFill="1" applyBorder="1" applyAlignment="1">
      <alignment vertical="center"/>
    </xf>
    <xf numFmtId="4" fontId="7" fillId="4" borderId="10" xfId="0" applyNumberFormat="1" applyFont="1" applyFill="1" applyBorder="1" applyAlignment="1">
      <alignment horizontal="right" vertical="center"/>
    </xf>
    <xf numFmtId="4" fontId="7" fillId="4" borderId="11" xfId="0" applyNumberFormat="1" applyFont="1" applyFill="1" applyBorder="1" applyAlignment="1">
      <alignment horizontal="right" vertical="center"/>
    </xf>
    <xf numFmtId="4" fontId="8" fillId="3" borderId="0" xfId="0" applyNumberFormat="1" applyFont="1" applyFill="1" applyBorder="1" applyAlignment="1">
      <alignment vertical="center"/>
    </xf>
    <xf numFmtId="0" fontId="3" fillId="0" borderId="0" xfId="0" applyFont="1" applyAlignment="1">
      <alignment horizontal="center"/>
    </xf>
    <xf numFmtId="4" fontId="2" fillId="0" borderId="0" xfId="0" applyNumberFormat="1" applyFont="1"/>
    <xf numFmtId="0" fontId="5"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4" fillId="0" borderId="6" xfId="0" applyNumberFormat="1" applyFont="1" applyBorder="1" applyAlignment="1">
      <alignment horizontal="left"/>
    </xf>
    <xf numFmtId="0" fontId="4" fillId="0" borderId="7" xfId="0" applyFont="1" applyBorder="1" applyAlignment="1">
      <alignment horizontal="left"/>
    </xf>
    <xf numFmtId="0" fontId="4" fillId="0" borderId="7" xfId="0" applyFont="1" applyBorder="1"/>
    <xf numFmtId="164" fontId="4" fillId="0" borderId="13" xfId="0" applyNumberFormat="1" applyFont="1" applyBorder="1"/>
    <xf numFmtId="3" fontId="5" fillId="0" borderId="14" xfId="0" applyNumberFormat="1" applyFont="1" applyBorder="1" applyAlignment="1">
      <alignment horizontal="right"/>
    </xf>
    <xf numFmtId="3" fontId="4" fillId="0" borderId="13" xfId="0" applyNumberFormat="1" applyFont="1" applyBorder="1" applyAlignment="1">
      <alignment horizontal="right"/>
    </xf>
    <xf numFmtId="3" fontId="4" fillId="0" borderId="14" xfId="0" applyNumberFormat="1" applyFont="1" applyBorder="1" applyAlignment="1">
      <alignment horizontal="right"/>
    </xf>
    <xf numFmtId="165" fontId="2" fillId="0" borderId="15" xfId="0" applyNumberFormat="1" applyFont="1" applyBorder="1"/>
    <xf numFmtId="49" fontId="4" fillId="0" borderId="4" xfId="0" applyNumberFormat="1" applyFont="1" applyBorder="1" applyAlignment="1">
      <alignment horizontal="left"/>
    </xf>
    <xf numFmtId="0" fontId="4" fillId="0" borderId="0" xfId="0" applyFont="1" applyBorder="1" applyAlignment="1">
      <alignment horizontal="left"/>
    </xf>
    <xf numFmtId="0" fontId="4" fillId="0" borderId="0" xfId="0" applyFont="1" applyBorder="1"/>
    <xf numFmtId="164" fontId="4" fillId="0" borderId="5" xfId="0" applyNumberFormat="1" applyFont="1" applyBorder="1"/>
    <xf numFmtId="3" fontId="5" fillId="0" borderId="15" xfId="0" applyNumberFormat="1" applyFont="1" applyBorder="1" applyAlignment="1">
      <alignment horizontal="right"/>
    </xf>
    <xf numFmtId="3" fontId="4" fillId="0" borderId="5" xfId="0" applyNumberFormat="1" applyFont="1" applyBorder="1" applyAlignment="1">
      <alignment horizontal="right"/>
    </xf>
    <xf numFmtId="3" fontId="4" fillId="0" borderId="15" xfId="0" applyNumberFormat="1" applyFont="1" applyBorder="1" applyAlignment="1">
      <alignment horizontal="right"/>
    </xf>
    <xf numFmtId="0" fontId="5" fillId="4" borderId="1" xfId="0" applyFont="1" applyFill="1" applyBorder="1" applyAlignment="1">
      <alignment vertical="center"/>
    </xf>
    <xf numFmtId="49" fontId="5" fillId="4" borderId="2" xfId="0" applyNumberFormat="1" applyFont="1" applyFill="1" applyBorder="1" applyAlignment="1">
      <alignment horizontal="left" vertical="center"/>
    </xf>
    <xf numFmtId="0" fontId="5" fillId="4" borderId="2" xfId="0" applyFont="1" applyFill="1" applyBorder="1" applyAlignment="1">
      <alignment vertical="center"/>
    </xf>
    <xf numFmtId="164" fontId="4" fillId="4" borderId="3" xfId="0" applyNumberFormat="1" applyFont="1" applyFill="1" applyBorder="1"/>
    <xf numFmtId="3" fontId="5" fillId="4" borderId="12" xfId="0" applyNumberFormat="1" applyFont="1" applyFill="1" applyBorder="1" applyAlignment="1">
      <alignment horizontal="right" vertical="center"/>
    </xf>
    <xf numFmtId="165" fontId="5" fillId="4" borderId="12" xfId="0" applyNumberFormat="1" applyFont="1" applyFill="1" applyBorder="1" applyAlignment="1">
      <alignment horizontal="right" vertical="center"/>
    </xf>
    <xf numFmtId="0" fontId="2" fillId="0" borderId="0" xfId="0" applyFont="1" applyAlignment="1">
      <alignment horizontal="left" vertical="top" wrapText="1"/>
    </xf>
    <xf numFmtId="0" fontId="5" fillId="2" borderId="12" xfId="0" applyFont="1" applyFill="1" applyBorder="1" applyAlignment="1">
      <alignment vertical="center" wrapText="1"/>
    </xf>
    <xf numFmtId="0" fontId="8" fillId="2" borderId="1" xfId="0" applyFont="1" applyFill="1" applyBorder="1" applyAlignment="1">
      <alignment vertical="center"/>
    </xf>
    <xf numFmtId="49" fontId="4" fillId="0" borderId="14" xfId="0" applyNumberFormat="1" applyFont="1" applyBorder="1" applyAlignment="1">
      <alignment horizontal="left"/>
    </xf>
    <xf numFmtId="0" fontId="4" fillId="0" borderId="6" xfId="0" applyFont="1" applyBorder="1" applyAlignment="1">
      <alignment horizontal="left"/>
    </xf>
    <xf numFmtId="49" fontId="4" fillId="0" borderId="15" xfId="0" applyNumberFormat="1" applyFont="1" applyBorder="1" applyAlignment="1">
      <alignment horizontal="left"/>
    </xf>
    <xf numFmtId="0" fontId="4" fillId="0" borderId="4" xfId="0" applyFont="1" applyBorder="1" applyAlignment="1">
      <alignment horizontal="left"/>
    </xf>
    <xf numFmtId="3" fontId="5" fillId="4" borderId="3" xfId="0" applyNumberFormat="1" applyFont="1" applyFill="1" applyBorder="1" applyAlignment="1">
      <alignment horizontal="right" vertical="center"/>
    </xf>
    <xf numFmtId="4" fontId="8" fillId="2" borderId="12" xfId="0" applyNumberFormat="1" applyFont="1" applyFill="1" applyBorder="1" applyAlignment="1">
      <alignment horizontal="center" vertical="center"/>
    </xf>
    <xf numFmtId="165" fontId="4" fillId="0" borderId="14" xfId="0" applyNumberFormat="1" applyFont="1" applyBorder="1"/>
    <xf numFmtId="165" fontId="4" fillId="0" borderId="15" xfId="0" applyNumberFormat="1" applyFont="1" applyBorder="1"/>
    <xf numFmtId="165" fontId="4" fillId="4" borderId="12" xfId="0" applyNumberFormat="1" applyFont="1" applyFill="1" applyBorder="1"/>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164" fontId="4" fillId="0" borderId="7" xfId="0" applyNumberFormat="1" applyFont="1" applyBorder="1"/>
    <xf numFmtId="3" fontId="5" fillId="0" borderId="7" xfId="0" applyNumberFormat="1" applyFont="1" applyBorder="1" applyAlignment="1">
      <alignment horizontal="right"/>
    </xf>
    <xf numFmtId="164" fontId="4" fillId="0" borderId="0" xfId="0" applyNumberFormat="1" applyFont="1" applyBorder="1"/>
    <xf numFmtId="3" fontId="5" fillId="0" borderId="0" xfId="0" applyNumberFormat="1" applyFont="1" applyBorder="1" applyAlignment="1">
      <alignment horizontal="right"/>
    </xf>
    <xf numFmtId="164" fontId="4" fillId="4" borderId="2" xfId="0" applyNumberFormat="1" applyFont="1" applyFill="1" applyBorder="1"/>
    <xf numFmtId="3" fontId="5" fillId="4" borderId="2" xfId="0" applyNumberFormat="1" applyFont="1" applyFill="1" applyBorder="1" applyAlignment="1">
      <alignment horizontal="right" vertical="center"/>
    </xf>
    <xf numFmtId="0" fontId="3" fillId="0" borderId="9" xfId="0" applyFont="1" applyBorder="1" applyAlignment="1">
      <alignment horizontal="centerContinuous" vertical="top"/>
    </xf>
    <xf numFmtId="0" fontId="2" fillId="0" borderId="9" xfId="0" applyFont="1" applyBorder="1" applyAlignment="1">
      <alignment horizontal="centerContinuous"/>
    </xf>
    <xf numFmtId="0" fontId="8" fillId="2" borderId="16" xfId="0" applyFont="1" applyFill="1" applyBorder="1" applyAlignment="1">
      <alignment horizontal="left"/>
    </xf>
    <xf numFmtId="0" fontId="4" fillId="2" borderId="17" xfId="0" applyFont="1" applyFill="1" applyBorder="1" applyAlignment="1">
      <alignment horizontal="centerContinuous"/>
    </xf>
    <xf numFmtId="49" fontId="5" fillId="2" borderId="18" xfId="0" applyNumberFormat="1" applyFont="1" applyFill="1" applyBorder="1" applyAlignment="1">
      <alignment horizontal="left"/>
    </xf>
    <xf numFmtId="49" fontId="4" fillId="2" borderId="17" xfId="0" applyNumberFormat="1" applyFont="1" applyFill="1" applyBorder="1" applyAlignment="1">
      <alignment horizontal="centerContinuous"/>
    </xf>
    <xf numFmtId="0" fontId="4" fillId="0" borderId="19" xfId="0" applyFont="1" applyBorder="1"/>
    <xf numFmtId="49" fontId="4" fillId="0" borderId="20" xfId="0" applyNumberFormat="1" applyFont="1" applyBorder="1" applyAlignment="1">
      <alignment horizontal="left"/>
    </xf>
    <xf numFmtId="0" fontId="2" fillId="0" borderId="21" xfId="0" applyFont="1" applyBorder="1"/>
    <xf numFmtId="0" fontId="4" fillId="0" borderId="3" xfId="0" applyFont="1" applyBorder="1"/>
    <xf numFmtId="49" fontId="4" fillId="0" borderId="2" xfId="0" applyNumberFormat="1" applyFont="1" applyBorder="1"/>
    <xf numFmtId="49" fontId="4" fillId="0" borderId="3" xfId="0" applyNumberFormat="1" applyFont="1" applyBorder="1"/>
    <xf numFmtId="0" fontId="4" fillId="0" borderId="12" xfId="0" applyFont="1" applyBorder="1"/>
    <xf numFmtId="0" fontId="4" fillId="0" borderId="22" xfId="0" applyFont="1" applyBorder="1" applyAlignment="1">
      <alignment horizontal="left"/>
    </xf>
    <xf numFmtId="0" fontId="8" fillId="0" borderId="21" xfId="0" applyFont="1" applyBorder="1"/>
    <xf numFmtId="49" fontId="4" fillId="0" borderId="22" xfId="0" applyNumberFormat="1" applyFont="1" applyBorder="1" applyAlignment="1">
      <alignment horizontal="left"/>
    </xf>
    <xf numFmtId="49" fontId="8" fillId="2" borderId="21" xfId="0" applyNumberFormat="1" applyFont="1" applyFill="1" applyBorder="1"/>
    <xf numFmtId="49" fontId="2" fillId="2" borderId="3" xfId="0" applyNumberFormat="1" applyFont="1" applyFill="1" applyBorder="1"/>
    <xf numFmtId="49" fontId="8" fillId="2" borderId="2" xfId="0" applyNumberFormat="1" applyFont="1" applyFill="1" applyBorder="1"/>
    <xf numFmtId="49" fontId="2" fillId="2" borderId="2" xfId="0" applyNumberFormat="1" applyFont="1" applyFill="1" applyBorder="1"/>
    <xf numFmtId="0" fontId="4" fillId="0" borderId="12" xfId="0" applyFont="1" applyFill="1" applyBorder="1"/>
    <xf numFmtId="3" fontId="4" fillId="0" borderId="22" xfId="0" applyNumberFormat="1" applyFont="1" applyBorder="1" applyAlignment="1">
      <alignment horizontal="left"/>
    </xf>
    <xf numFmtId="0" fontId="2" fillId="0" borderId="0" xfId="0" applyFont="1" applyFill="1"/>
    <xf numFmtId="49" fontId="8" fillId="2" borderId="23" xfId="0" applyNumberFormat="1" applyFont="1" applyFill="1" applyBorder="1"/>
    <xf numFmtId="49" fontId="2" fillId="2" borderId="5" xfId="0" applyNumberFormat="1" applyFont="1" applyFill="1" applyBorder="1"/>
    <xf numFmtId="49" fontId="8" fillId="2" borderId="0" xfId="0" applyNumberFormat="1" applyFont="1" applyFill="1" applyBorder="1"/>
    <xf numFmtId="49" fontId="2" fillId="2" borderId="0" xfId="0" applyNumberFormat="1" applyFont="1" applyFill="1" applyBorder="1"/>
    <xf numFmtId="49" fontId="4" fillId="0" borderId="12" xfId="0" applyNumberFormat="1" applyFont="1" applyBorder="1" applyAlignment="1">
      <alignment horizontal="left"/>
    </xf>
    <xf numFmtId="0" fontId="4" fillId="0" borderId="24" xfId="0" applyFont="1" applyBorder="1"/>
    <xf numFmtId="0" fontId="4" fillId="0" borderId="12" xfId="0" applyNumberFormat="1" applyFont="1" applyBorder="1"/>
    <xf numFmtId="0" fontId="4" fillId="0" borderId="25" xfId="0" applyNumberFormat="1" applyFont="1" applyBorder="1" applyAlignment="1">
      <alignment horizontal="left"/>
    </xf>
    <xf numFmtId="0" fontId="2" fillId="0" borderId="0" xfId="0" applyNumberFormat="1" applyFont="1" applyBorder="1"/>
    <xf numFmtId="0" fontId="2" fillId="0" borderId="0" xfId="0" applyNumberFormat="1" applyFont="1"/>
    <xf numFmtId="0" fontId="4" fillId="0" borderId="25" xfId="0" applyFont="1" applyBorder="1" applyAlignment="1">
      <alignment horizontal="left"/>
    </xf>
    <xf numFmtId="0" fontId="2" fillId="0" borderId="0" xfId="0" applyFont="1" applyBorder="1"/>
    <xf numFmtId="0" fontId="4" fillId="0" borderId="12" xfId="0" applyFont="1" applyFill="1" applyBorder="1" applyAlignment="1"/>
    <xf numFmtId="0" fontId="4" fillId="0" borderId="25" xfId="0" applyFont="1" applyFill="1" applyBorder="1" applyAlignment="1"/>
    <xf numFmtId="0" fontId="2" fillId="0" borderId="0" xfId="0" applyFont="1" applyFill="1" applyBorder="1" applyAlignment="1"/>
    <xf numFmtId="0" fontId="4" fillId="0" borderId="12" xfId="0" applyFont="1" applyBorder="1" applyAlignment="1"/>
    <xf numFmtId="0" fontId="4" fillId="0" borderId="25" xfId="0" applyFont="1" applyBorder="1" applyAlignment="1"/>
    <xf numFmtId="3" fontId="2" fillId="0" borderId="0" xfId="0" applyNumberFormat="1" applyFont="1"/>
    <xf numFmtId="0" fontId="4" fillId="0" borderId="21" xfId="0" applyFont="1" applyBorder="1"/>
    <xf numFmtId="0" fontId="4" fillId="0" borderId="19" xfId="0" applyFont="1" applyBorder="1" applyAlignment="1">
      <alignment horizontal="left"/>
    </xf>
    <xf numFmtId="0" fontId="4" fillId="0" borderId="26" xfId="0" applyFont="1" applyBorder="1" applyAlignment="1">
      <alignment horizontal="left"/>
    </xf>
    <xf numFmtId="0" fontId="3" fillId="0" borderId="27" xfId="0" applyFont="1" applyBorder="1" applyAlignment="1">
      <alignment horizontal="centerContinuous" vertical="center"/>
    </xf>
    <xf numFmtId="0" fontId="7" fillId="0" borderId="28" xfId="0" applyFont="1" applyBorder="1" applyAlignment="1">
      <alignment horizontal="centerContinuous" vertical="center"/>
    </xf>
    <xf numFmtId="0" fontId="2" fillId="0" borderId="28" xfId="0" applyFont="1" applyBorder="1" applyAlignment="1">
      <alignment horizontal="centerContinuous" vertical="center"/>
    </xf>
    <xf numFmtId="0" fontId="2" fillId="0" borderId="29" xfId="0" applyFont="1" applyBorder="1" applyAlignment="1">
      <alignment horizontal="centerContinuous" vertical="center"/>
    </xf>
    <xf numFmtId="0" fontId="8" fillId="2" borderId="10" xfId="0" applyFont="1" applyFill="1" applyBorder="1" applyAlignment="1">
      <alignment horizontal="left"/>
    </xf>
    <xf numFmtId="0" fontId="2" fillId="2" borderId="11" xfId="0" applyFont="1" applyFill="1" applyBorder="1" applyAlignment="1">
      <alignment horizontal="left"/>
    </xf>
    <xf numFmtId="0" fontId="2" fillId="2" borderId="30" xfId="0" applyFont="1" applyFill="1" applyBorder="1" applyAlignment="1">
      <alignment horizontal="centerContinuous"/>
    </xf>
    <xf numFmtId="0" fontId="8" fillId="2" borderId="11" xfId="0" applyFont="1" applyFill="1" applyBorder="1" applyAlignment="1">
      <alignment horizontal="centerContinuous"/>
    </xf>
    <xf numFmtId="0" fontId="2" fillId="2" borderId="11" xfId="0" applyFont="1" applyFill="1" applyBorder="1" applyAlignment="1">
      <alignment horizontal="centerContinuous"/>
    </xf>
    <xf numFmtId="0" fontId="2" fillId="0" borderId="31" xfId="0" applyFont="1" applyBorder="1"/>
    <xf numFmtId="0" fontId="2" fillId="0" borderId="32" xfId="0" applyFont="1" applyBorder="1"/>
    <xf numFmtId="3" fontId="2" fillId="0" borderId="20" xfId="0" applyNumberFormat="1" applyFont="1" applyBorder="1"/>
    <xf numFmtId="0" fontId="2" fillId="0" borderId="16" xfId="0" applyFont="1" applyBorder="1"/>
    <xf numFmtId="3" fontId="2" fillId="0" borderId="18" xfId="0" applyNumberFormat="1" applyFont="1" applyBorder="1"/>
    <xf numFmtId="0" fontId="2" fillId="0" borderId="17" xfId="0" applyFont="1" applyBorder="1"/>
    <xf numFmtId="3" fontId="2" fillId="0" borderId="2" xfId="0" applyNumberFormat="1" applyFont="1" applyBorder="1"/>
    <xf numFmtId="0" fontId="2" fillId="0" borderId="3" xfId="0" applyFont="1" applyBorder="1"/>
    <xf numFmtId="0" fontId="2" fillId="0" borderId="33" xfId="0" applyFont="1" applyBorder="1"/>
    <xf numFmtId="0" fontId="2" fillId="0" borderId="32" xfId="0" applyFont="1" applyBorder="1" applyAlignment="1">
      <alignment shrinkToFit="1"/>
    </xf>
    <xf numFmtId="0" fontId="2" fillId="0" borderId="34" xfId="0" applyFont="1" applyBorder="1"/>
    <xf numFmtId="0" fontId="2" fillId="0" borderId="23" xfId="0" applyFont="1" applyBorder="1"/>
    <xf numFmtId="3" fontId="2" fillId="0" borderId="35" xfId="0" applyNumberFormat="1" applyFont="1" applyBorder="1"/>
    <xf numFmtId="0" fontId="2" fillId="0" borderId="36" xfId="0" applyFont="1" applyBorder="1"/>
    <xf numFmtId="3" fontId="2" fillId="0" borderId="37" xfId="0" applyNumberFormat="1" applyFont="1" applyBorder="1"/>
    <xf numFmtId="0" fontId="2" fillId="0" borderId="38" xfId="0" applyFont="1" applyBorder="1"/>
    <xf numFmtId="0" fontId="8" fillId="2" borderId="16" xfId="0" applyFont="1" applyFill="1" applyBorder="1"/>
    <xf numFmtId="0" fontId="8" fillId="2" borderId="18" xfId="0" applyFont="1" applyFill="1" applyBorder="1"/>
    <xf numFmtId="0" fontId="8" fillId="2" borderId="17" xfId="0" applyFont="1" applyFill="1" applyBorder="1"/>
    <xf numFmtId="0" fontId="8" fillId="2" borderId="39" xfId="0" applyFont="1" applyFill="1" applyBorder="1"/>
    <xf numFmtId="0" fontId="8" fillId="2" borderId="40" xfId="0" applyFont="1" applyFill="1" applyBorder="1"/>
    <xf numFmtId="0" fontId="2" fillId="0" borderId="5" xfId="0" applyFont="1" applyBorder="1"/>
    <xf numFmtId="0" fontId="2" fillId="0" borderId="4" xfId="0" applyFont="1" applyBorder="1"/>
    <xf numFmtId="0" fontId="2" fillId="0" borderId="41" xfId="0" applyFont="1" applyBorder="1"/>
    <xf numFmtId="0" fontId="2" fillId="0" borderId="0" xfId="0" applyFont="1" applyBorder="1" applyAlignment="1">
      <alignment horizontal="right"/>
    </xf>
    <xf numFmtId="166" fontId="2" fillId="0" borderId="0" xfId="0" applyNumberFormat="1" applyFont="1" applyBorder="1"/>
    <xf numFmtId="0" fontId="2" fillId="0" borderId="0" xfId="0" applyFont="1" applyFill="1" applyBorder="1"/>
    <xf numFmtId="0" fontId="2" fillId="0" borderId="42" xfId="0" applyFont="1" applyBorder="1"/>
    <xf numFmtId="0" fontId="2" fillId="0" borderId="43" xfId="0" applyFont="1" applyBorder="1"/>
    <xf numFmtId="0" fontId="2" fillId="0" borderId="44" xfId="0" applyFont="1" applyBorder="1"/>
    <xf numFmtId="0" fontId="2" fillId="0" borderId="7" xfId="0" applyFont="1" applyBorder="1"/>
    <xf numFmtId="165" fontId="2" fillId="0" borderId="13" xfId="0" applyNumberFormat="1" applyFont="1" applyBorder="1" applyAlignment="1">
      <alignment horizontal="right"/>
    </xf>
    <xf numFmtId="0" fontId="2" fillId="0" borderId="13" xfId="0" applyFont="1" applyBorder="1"/>
    <xf numFmtId="0" fontId="2" fillId="0" borderId="2" xfId="0" applyFont="1" applyBorder="1"/>
    <xf numFmtId="165" fontId="2" fillId="0" borderId="3" xfId="0" applyNumberFormat="1" applyFont="1" applyBorder="1" applyAlignment="1">
      <alignment horizontal="right"/>
    </xf>
    <xf numFmtId="0" fontId="7" fillId="2" borderId="36" xfId="0" applyFont="1" applyFill="1" applyBorder="1"/>
    <xf numFmtId="0" fontId="7" fillId="2" borderId="37" xfId="0" applyFont="1" applyFill="1" applyBorder="1"/>
    <xf numFmtId="0" fontId="7" fillId="2" borderId="38" xfId="0" applyFont="1" applyFill="1" applyBorder="1"/>
    <xf numFmtId="0" fontId="7" fillId="0" borderId="0" xfId="0" applyFont="1"/>
    <xf numFmtId="0" fontId="2" fillId="0" borderId="0" xfId="0" applyFont="1" applyAlignment="1">
      <alignment vertical="justify"/>
    </xf>
    <xf numFmtId="49" fontId="8" fillId="0" borderId="45" xfId="1" applyNumberFormat="1" applyFont="1" applyBorder="1"/>
    <xf numFmtId="49" fontId="2" fillId="0" borderId="45" xfId="1" applyNumberFormat="1" applyFont="1" applyBorder="1"/>
    <xf numFmtId="49" fontId="2" fillId="0" borderId="45" xfId="1" applyNumberFormat="1" applyFont="1" applyBorder="1" applyAlignment="1">
      <alignment horizontal="right"/>
    </xf>
    <xf numFmtId="0" fontId="2" fillId="0" borderId="46" xfId="1" applyFont="1" applyBorder="1"/>
    <xf numFmtId="49" fontId="2" fillId="0" borderId="45" xfId="0" applyNumberFormat="1" applyFont="1" applyBorder="1" applyAlignment="1">
      <alignment horizontal="left"/>
    </xf>
    <xf numFmtId="0" fontId="2" fillId="0" borderId="47" xfId="0" applyNumberFormat="1" applyFont="1" applyBorder="1"/>
    <xf numFmtId="49" fontId="8" fillId="0" borderId="48" xfId="1" applyNumberFormat="1" applyFont="1" applyBorder="1"/>
    <xf numFmtId="49" fontId="2" fillId="0" borderId="48" xfId="1" applyNumberFormat="1" applyFont="1" applyBorder="1"/>
    <xf numFmtId="49" fontId="2" fillId="0" borderId="48" xfId="1" applyNumberFormat="1" applyFont="1" applyBorder="1" applyAlignment="1">
      <alignment horizontal="right"/>
    </xf>
    <xf numFmtId="49" fontId="3" fillId="0" borderId="0" xfId="0" applyNumberFormat="1" applyFont="1" applyAlignment="1">
      <alignment horizontal="centerContinuous"/>
    </xf>
    <xf numFmtId="0" fontId="3" fillId="0" borderId="0" xfId="0" applyFont="1" applyAlignment="1">
      <alignment horizontal="centerContinuous"/>
    </xf>
    <xf numFmtId="0" fontId="3" fillId="0" borderId="0" xfId="0" applyFont="1" applyBorder="1" applyAlignment="1">
      <alignment horizontal="centerContinuous"/>
    </xf>
    <xf numFmtId="49" fontId="8" fillId="2" borderId="10" xfId="0" applyNumberFormat="1" applyFont="1" applyFill="1" applyBorder="1" applyAlignment="1">
      <alignment horizontal="center"/>
    </xf>
    <xf numFmtId="0" fontId="8" fillId="2" borderId="11" xfId="0" applyFont="1" applyFill="1" applyBorder="1" applyAlignment="1">
      <alignment horizontal="center"/>
    </xf>
    <xf numFmtId="0" fontId="8" fillId="2" borderId="30" xfId="0" applyFont="1" applyFill="1" applyBorder="1" applyAlignment="1">
      <alignment horizontal="center"/>
    </xf>
    <xf numFmtId="0" fontId="8" fillId="2" borderId="49" xfId="0" applyFont="1" applyFill="1" applyBorder="1" applyAlignment="1">
      <alignment horizontal="center"/>
    </xf>
    <xf numFmtId="0" fontId="8" fillId="2" borderId="50" xfId="0" applyFont="1" applyFill="1" applyBorder="1" applyAlignment="1">
      <alignment horizontal="center"/>
    </xf>
    <xf numFmtId="0" fontId="8" fillId="2" borderId="51" xfId="0" applyFont="1" applyFill="1" applyBorder="1" applyAlignment="1">
      <alignment horizontal="center"/>
    </xf>
    <xf numFmtId="3" fontId="2" fillId="0" borderId="41" xfId="0" applyNumberFormat="1" applyFont="1" applyBorder="1"/>
    <xf numFmtId="0" fontId="8" fillId="2" borderId="10" xfId="0" applyFont="1" applyFill="1" applyBorder="1"/>
    <xf numFmtId="0" fontId="8" fillId="2" borderId="11" xfId="0" applyFont="1" applyFill="1" applyBorder="1"/>
    <xf numFmtId="3" fontId="8" fillId="2" borderId="30" xfId="0" applyNumberFormat="1" applyFont="1" applyFill="1" applyBorder="1"/>
    <xf numFmtId="3" fontId="8" fillId="2" borderId="49" xfId="0" applyNumberFormat="1" applyFont="1" applyFill="1" applyBorder="1"/>
    <xf numFmtId="3" fontId="8" fillId="2" borderId="50" xfId="0" applyNumberFormat="1" applyFont="1" applyFill="1" applyBorder="1"/>
    <xf numFmtId="3" fontId="8" fillId="2" borderId="51" xfId="0" applyNumberFormat="1" applyFont="1" applyFill="1" applyBorder="1"/>
    <xf numFmtId="3" fontId="3" fillId="0" borderId="0" xfId="0" applyNumberFormat="1" applyFont="1" applyAlignment="1">
      <alignment horizontal="centerContinuous"/>
    </xf>
    <xf numFmtId="0" fontId="2" fillId="2" borderId="40" xfId="0" applyFont="1" applyFill="1" applyBorder="1"/>
    <xf numFmtId="0" fontId="8" fillId="2" borderId="52" xfId="0" applyFont="1" applyFill="1" applyBorder="1" applyAlignment="1">
      <alignment horizontal="right"/>
    </xf>
    <xf numFmtId="0" fontId="8" fillId="2" borderId="18" xfId="0" applyFont="1" applyFill="1" applyBorder="1" applyAlignment="1">
      <alignment horizontal="right"/>
    </xf>
    <xf numFmtId="0" fontId="8" fillId="2" borderId="17" xfId="0" applyFont="1" applyFill="1" applyBorder="1" applyAlignment="1">
      <alignment horizontal="center"/>
    </xf>
    <xf numFmtId="4" fontId="5" fillId="2" borderId="18" xfId="0" applyNumberFormat="1" applyFont="1" applyFill="1" applyBorder="1" applyAlignment="1">
      <alignment horizontal="right"/>
    </xf>
    <xf numFmtId="4" fontId="5" fillId="2" borderId="40" xfId="0" applyNumberFormat="1" applyFont="1" applyFill="1" applyBorder="1" applyAlignment="1">
      <alignment horizontal="right"/>
    </xf>
    <xf numFmtId="0" fontId="2" fillId="0" borderId="26" xfId="0" applyFont="1" applyBorder="1"/>
    <xf numFmtId="3" fontId="2" fillId="0" borderId="33" xfId="0" applyNumberFormat="1" applyFont="1" applyBorder="1" applyAlignment="1">
      <alignment horizontal="right"/>
    </xf>
    <xf numFmtId="165" fontId="2" fillId="0" borderId="12" xfId="0" applyNumberFormat="1" applyFont="1" applyBorder="1" applyAlignment="1">
      <alignment horizontal="right"/>
    </xf>
    <xf numFmtId="3" fontId="2" fillId="0" borderId="42" xfId="0" applyNumberFormat="1" applyFont="1" applyBorder="1" applyAlignment="1">
      <alignment horizontal="right"/>
    </xf>
    <xf numFmtId="4" fontId="2" fillId="0" borderId="32" xfId="0" applyNumberFormat="1" applyFont="1" applyBorder="1" applyAlignment="1">
      <alignment horizontal="right"/>
    </xf>
    <xf numFmtId="3" fontId="2" fillId="0" borderId="26" xfId="0" applyNumberFormat="1" applyFont="1" applyBorder="1" applyAlignment="1">
      <alignment horizontal="right"/>
    </xf>
    <xf numFmtId="0" fontId="2" fillId="2" borderId="36" xfId="0" applyFont="1" applyFill="1" applyBorder="1"/>
    <xf numFmtId="0" fontId="8" fillId="2" borderId="37" xfId="0" applyFont="1" applyFill="1" applyBorder="1"/>
    <xf numFmtId="0" fontId="2" fillId="2" borderId="37" xfId="0" applyFont="1" applyFill="1" applyBorder="1"/>
    <xf numFmtId="4" fontId="2" fillId="2" borderId="53" xfId="0" applyNumberFormat="1" applyFont="1" applyFill="1" applyBorder="1"/>
    <xf numFmtId="4" fontId="2" fillId="2" borderId="36" xfId="0" applyNumberFormat="1" applyFont="1" applyFill="1" applyBorder="1"/>
    <xf numFmtId="4" fontId="2" fillId="2" borderId="37" xfId="0" applyNumberFormat="1" applyFont="1" applyFill="1" applyBorder="1"/>
    <xf numFmtId="3" fontId="4" fillId="0" borderId="0" xfId="0" applyNumberFormat="1" applyFont="1"/>
    <xf numFmtId="4" fontId="4" fillId="0" borderId="0" xfId="0" applyNumberFormat="1" applyFont="1"/>
    <xf numFmtId="0" fontId="2" fillId="0" borderId="0" xfId="1" applyFont="1"/>
    <xf numFmtId="0" fontId="11" fillId="0" borderId="0" xfId="1" applyFont="1" applyAlignment="1">
      <alignment horizontal="centerContinuous"/>
    </xf>
    <xf numFmtId="0" fontId="12" fillId="0" borderId="0" xfId="1" applyFont="1" applyAlignment="1">
      <alignment horizontal="centerContinuous"/>
    </xf>
    <xf numFmtId="0" fontId="12" fillId="0" borderId="0" xfId="1" applyFont="1" applyAlignment="1">
      <alignment horizontal="right"/>
    </xf>
    <xf numFmtId="0" fontId="2" fillId="0" borderId="45" xfId="1" applyFont="1" applyBorder="1"/>
    <xf numFmtId="0" fontId="4" fillId="0" borderId="46" xfId="1" applyFont="1" applyBorder="1" applyAlignment="1">
      <alignment horizontal="right"/>
    </xf>
    <xf numFmtId="49" fontId="2" fillId="0" borderId="45" xfId="1" applyNumberFormat="1" applyFont="1" applyBorder="1" applyAlignment="1">
      <alignment horizontal="left"/>
    </xf>
    <xf numFmtId="0" fontId="2" fillId="0" borderId="47" xfId="1" applyFont="1" applyBorder="1"/>
    <xf numFmtId="0" fontId="2" fillId="0" borderId="48" xfId="1" applyFont="1" applyBorder="1"/>
    <xf numFmtId="0" fontId="4" fillId="0" borderId="0" xfId="1" applyFont="1"/>
    <xf numFmtId="0" fontId="2" fillId="0" borderId="0" xfId="1" applyFont="1" applyAlignment="1">
      <alignment horizontal="right"/>
    </xf>
    <xf numFmtId="0" fontId="2" fillId="0" borderId="0" xfId="1" applyFont="1" applyAlignment="1"/>
    <xf numFmtId="49" fontId="4" fillId="2" borderId="12" xfId="1" applyNumberFormat="1" applyFont="1" applyFill="1" applyBorder="1"/>
    <xf numFmtId="0" fontId="4" fillId="2" borderId="3" xfId="1" applyFont="1" applyFill="1" applyBorder="1" applyAlignment="1">
      <alignment horizontal="center"/>
    </xf>
    <xf numFmtId="0" fontId="4" fillId="2" borderId="3" xfId="1" applyNumberFormat="1" applyFont="1" applyFill="1" applyBorder="1" applyAlignment="1">
      <alignment horizontal="center"/>
    </xf>
    <xf numFmtId="0" fontId="4" fillId="2" borderId="12" xfId="1" applyFont="1" applyFill="1" applyBorder="1" applyAlignment="1">
      <alignment horizontal="center"/>
    </xf>
    <xf numFmtId="0" fontId="4" fillId="2" borderId="12" xfId="1" applyFont="1" applyFill="1" applyBorder="1" applyAlignment="1">
      <alignment horizontal="center" wrapText="1"/>
    </xf>
    <xf numFmtId="0" fontId="8" fillId="0" borderId="15" xfId="1" applyFont="1" applyBorder="1" applyAlignment="1">
      <alignment horizontal="center"/>
    </xf>
    <xf numFmtId="49" fontId="8" fillId="0" borderId="15" xfId="1" applyNumberFormat="1" applyFont="1" applyBorder="1" applyAlignment="1">
      <alignment horizontal="left"/>
    </xf>
    <xf numFmtId="0" fontId="8" fillId="0" borderId="1" xfId="1" applyFont="1" applyBorder="1"/>
    <xf numFmtId="0" fontId="2" fillId="0" borderId="2" xfId="1" applyFont="1" applyBorder="1" applyAlignment="1">
      <alignment horizontal="center"/>
    </xf>
    <xf numFmtId="0" fontId="2" fillId="0" borderId="2" xfId="1" applyNumberFormat="1" applyFont="1" applyBorder="1" applyAlignment="1">
      <alignment horizontal="right"/>
    </xf>
    <xf numFmtId="0" fontId="2" fillId="0" borderId="3" xfId="1" applyNumberFormat="1" applyFont="1" applyBorder="1"/>
    <xf numFmtId="0" fontId="2" fillId="0" borderId="6" xfId="1" applyNumberFormat="1" applyFont="1" applyFill="1" applyBorder="1"/>
    <xf numFmtId="0" fontId="2" fillId="0" borderId="13" xfId="1" applyNumberFormat="1" applyFont="1" applyFill="1" applyBorder="1"/>
    <xf numFmtId="0" fontId="2" fillId="0" borderId="6" xfId="1" applyFont="1" applyFill="1" applyBorder="1"/>
    <xf numFmtId="0" fontId="2" fillId="0" borderId="13" xfId="1" applyFont="1" applyFill="1" applyBorder="1"/>
    <xf numFmtId="0" fontId="13" fillId="0" borderId="0" xfId="1" applyFont="1"/>
    <xf numFmtId="0" fontId="9" fillId="0" borderId="14" xfId="1" applyFont="1" applyBorder="1" applyAlignment="1">
      <alignment horizontal="center" vertical="top"/>
    </xf>
    <xf numFmtId="49" fontId="9" fillId="0" borderId="14" xfId="1" applyNumberFormat="1" applyFont="1" applyBorder="1" applyAlignment="1">
      <alignment horizontal="left" vertical="top"/>
    </xf>
    <xf numFmtId="0" fontId="9" fillId="0" borderId="14" xfId="1" applyFont="1" applyBorder="1" applyAlignment="1">
      <alignment vertical="top" wrapText="1"/>
    </xf>
    <xf numFmtId="49" fontId="9" fillId="0" borderId="14" xfId="1" applyNumberFormat="1" applyFont="1" applyBorder="1" applyAlignment="1">
      <alignment horizontal="center" shrinkToFit="1"/>
    </xf>
    <xf numFmtId="4" fontId="9" fillId="0" borderId="14" xfId="1" applyNumberFormat="1" applyFont="1" applyBorder="1" applyAlignment="1">
      <alignment horizontal="right"/>
    </xf>
    <xf numFmtId="4" fontId="9" fillId="0" borderId="14" xfId="1" applyNumberFormat="1" applyFont="1" applyBorder="1"/>
    <xf numFmtId="168" fontId="9" fillId="0" borderId="14" xfId="1" applyNumberFormat="1" applyFont="1" applyBorder="1"/>
    <xf numFmtId="4" fontId="9" fillId="0" borderId="13" xfId="1" applyNumberFormat="1" applyFont="1" applyBorder="1"/>
    <xf numFmtId="0" fontId="4" fillId="0" borderId="15" xfId="1" applyFont="1" applyBorder="1" applyAlignment="1">
      <alignment horizontal="center"/>
    </xf>
    <xf numFmtId="49" fontId="4" fillId="0" borderId="15" xfId="1" applyNumberFormat="1" applyFont="1" applyBorder="1" applyAlignment="1">
      <alignment horizontal="left"/>
    </xf>
    <xf numFmtId="4" fontId="2" fillId="0" borderId="5" xfId="1" applyNumberFormat="1" applyFont="1" applyBorder="1"/>
    <xf numFmtId="0" fontId="16" fillId="0" borderId="0" xfId="1" applyFont="1" applyAlignment="1">
      <alignment wrapText="1"/>
    </xf>
    <xf numFmtId="49" fontId="4" fillId="0" borderId="15" xfId="1" applyNumberFormat="1" applyFont="1" applyBorder="1" applyAlignment="1">
      <alignment horizontal="right"/>
    </xf>
    <xf numFmtId="4" fontId="17" fillId="5" borderId="54" xfId="1" applyNumberFormat="1" applyFont="1" applyFill="1" applyBorder="1" applyAlignment="1">
      <alignment horizontal="right" wrapText="1"/>
    </xf>
    <xf numFmtId="0" fontId="17" fillId="5" borderId="4" xfId="1" applyFont="1" applyFill="1" applyBorder="1" applyAlignment="1">
      <alignment horizontal="left" wrapText="1"/>
    </xf>
    <xf numFmtId="0" fontId="17" fillId="0" borderId="5" xfId="0" applyFont="1" applyBorder="1" applyAlignment="1">
      <alignment horizontal="right"/>
    </xf>
    <xf numFmtId="0" fontId="2" fillId="0" borderId="4" xfId="1" applyFont="1" applyBorder="1"/>
    <xf numFmtId="0" fontId="2" fillId="0" borderId="0" xfId="1" applyFont="1" applyBorder="1"/>
    <xf numFmtId="0" fontId="2" fillId="2" borderId="12" xfId="1" applyFont="1" applyFill="1" applyBorder="1" applyAlignment="1">
      <alignment horizontal="center"/>
    </xf>
    <xf numFmtId="49" fontId="19" fillId="2" borderId="12" xfId="1" applyNumberFormat="1" applyFont="1" applyFill="1" applyBorder="1" applyAlignment="1">
      <alignment horizontal="left"/>
    </xf>
    <xf numFmtId="0" fontId="19" fillId="2" borderId="1" xfId="1" applyFont="1" applyFill="1" applyBorder="1"/>
    <xf numFmtId="0" fontId="2" fillId="2" borderId="2" xfId="1" applyFont="1" applyFill="1" applyBorder="1" applyAlignment="1">
      <alignment horizontal="center"/>
    </xf>
    <xf numFmtId="4" fontId="2" fillId="2" borderId="2" xfId="1" applyNumberFormat="1" applyFont="1" applyFill="1" applyBorder="1" applyAlignment="1">
      <alignment horizontal="right"/>
    </xf>
    <xf numFmtId="4" fontId="2" fillId="2" borderId="3" xfId="1" applyNumberFormat="1" applyFont="1" applyFill="1" applyBorder="1" applyAlignment="1">
      <alignment horizontal="right"/>
    </xf>
    <xf numFmtId="4" fontId="8" fillId="2" borderId="12" xfId="1" applyNumberFormat="1" applyFont="1" applyFill="1" applyBorder="1"/>
    <xf numFmtId="0" fontId="2" fillId="2" borderId="2" xfId="1" applyFont="1" applyFill="1" applyBorder="1"/>
    <xf numFmtId="4" fontId="8" fillId="2" borderId="3" xfId="1" applyNumberFormat="1" applyFont="1" applyFill="1" applyBorder="1"/>
    <xf numFmtId="3" fontId="2" fillId="0" borderId="0" xfId="1" applyNumberFormat="1" applyFont="1"/>
    <xf numFmtId="0" fontId="20" fillId="0" borderId="0" xfId="1" applyFont="1" applyAlignment="1"/>
    <xf numFmtId="0" fontId="21" fillId="0" borderId="0" xfId="1" applyFont="1" applyBorder="1"/>
    <xf numFmtId="3" fontId="21" fillId="0" borderId="0" xfId="1" applyNumberFormat="1" applyFont="1" applyBorder="1" applyAlignment="1">
      <alignment horizontal="right"/>
    </xf>
    <xf numFmtId="4" fontId="21" fillId="0" borderId="0" xfId="1" applyNumberFormat="1" applyFont="1" applyBorder="1"/>
    <xf numFmtId="0" fontId="20" fillId="0" borderId="0" xfId="1" applyFont="1" applyBorder="1" applyAlignment="1"/>
    <xf numFmtId="0" fontId="2" fillId="0" borderId="0" xfId="1" applyFont="1" applyBorder="1" applyAlignment="1">
      <alignment horizontal="right"/>
    </xf>
    <xf numFmtId="49" fontId="4" fillId="0" borderId="23" xfId="0" applyNumberFormat="1" applyFont="1" applyBorder="1"/>
    <xf numFmtId="3" fontId="2" fillId="0" borderId="5" xfId="0" applyNumberFormat="1" applyFont="1" applyBorder="1"/>
    <xf numFmtId="3" fontId="2" fillId="0" borderId="15" xfId="0" applyNumberFormat="1" applyFont="1" applyBorder="1"/>
    <xf numFmtId="3" fontId="2" fillId="0" borderId="55" xfId="0" applyNumberFormat="1" applyFont="1" applyBorder="1"/>
    <xf numFmtId="3" fontId="7" fillId="6" borderId="11" xfId="0" applyNumberFormat="1" applyFont="1" applyFill="1" applyBorder="1" applyAlignment="1">
      <alignment horizontal="right" vertical="center"/>
    </xf>
    <xf numFmtId="3" fontId="7" fillId="6" borderId="49" xfId="0" applyNumberFormat="1" applyFont="1" applyFill="1" applyBorder="1" applyAlignment="1">
      <alignment horizontal="right" vertical="center"/>
    </xf>
    <xf numFmtId="4" fontId="2" fillId="0" borderId="7" xfId="0" applyNumberFormat="1" applyFont="1" applyBorder="1" applyAlignment="1">
      <alignment horizontal="right" vertical="center"/>
    </xf>
    <xf numFmtId="4" fontId="2" fillId="0" borderId="13" xfId="0" applyNumberFormat="1" applyFont="1" applyBorder="1" applyAlignment="1">
      <alignment horizontal="right" vertical="center"/>
    </xf>
    <xf numFmtId="4" fontId="2" fillId="0" borderId="0" xfId="0" applyNumberFormat="1" applyFont="1" applyBorder="1" applyAlignment="1">
      <alignment horizontal="right" vertical="center"/>
    </xf>
    <xf numFmtId="4" fontId="2" fillId="0" borderId="5" xfId="0" applyNumberFormat="1" applyFont="1" applyBorder="1" applyAlignment="1">
      <alignment horizontal="right" vertical="center"/>
    </xf>
    <xf numFmtId="4" fontId="2" fillId="0" borderId="9" xfId="0" applyNumberFormat="1" applyFont="1" applyBorder="1" applyAlignment="1">
      <alignment horizontal="right" vertical="center"/>
    </xf>
    <xf numFmtId="4" fontId="2" fillId="0" borderId="58" xfId="0" applyNumberFormat="1" applyFont="1" applyBorder="1" applyAlignment="1">
      <alignment horizontal="right" vertical="center"/>
    </xf>
    <xf numFmtId="0" fontId="2" fillId="0" borderId="0" xfId="0" applyFont="1" applyAlignment="1">
      <alignment horizontal="left" wrapText="1"/>
    </xf>
    <xf numFmtId="0" fontId="2" fillId="0" borderId="36" xfId="0" applyFont="1" applyBorder="1" applyAlignment="1">
      <alignment horizontal="center" shrinkToFit="1"/>
    </xf>
    <xf numFmtId="0" fontId="2" fillId="0" borderId="38" xfId="0" applyFont="1" applyBorder="1" applyAlignment="1">
      <alignment horizontal="center" shrinkToFit="1"/>
    </xf>
    <xf numFmtId="0" fontId="4" fillId="0" borderId="12" xfId="0" applyFont="1" applyBorder="1" applyAlignment="1">
      <alignment horizontal="left"/>
    </xf>
    <xf numFmtId="0" fontId="4" fillId="0" borderId="1" xfId="0" applyFont="1" applyBorder="1" applyAlignment="1">
      <alignment horizontal="left"/>
    </xf>
    <xf numFmtId="0" fontId="4" fillId="0" borderId="12" xfId="0" applyFont="1" applyBorder="1" applyAlignment="1">
      <alignment horizontal="center"/>
    </xf>
    <xf numFmtId="167" fontId="2" fillId="0" borderId="1" xfId="0" applyNumberFormat="1" applyFont="1" applyBorder="1" applyAlignment="1">
      <alignment horizontal="right" indent="2"/>
    </xf>
    <xf numFmtId="167" fontId="2" fillId="0" borderId="25" xfId="0" applyNumberFormat="1" applyFont="1" applyBorder="1" applyAlignment="1">
      <alignment horizontal="right" indent="2"/>
    </xf>
    <xf numFmtId="167" fontId="7" fillId="2" borderId="59" xfId="0" applyNumberFormat="1" applyFont="1" applyFill="1" applyBorder="1" applyAlignment="1">
      <alignment horizontal="right" indent="2"/>
    </xf>
    <xf numFmtId="167" fontId="7" fillId="2" borderId="53" xfId="0" applyNumberFormat="1" applyFont="1" applyFill="1" applyBorder="1" applyAlignment="1">
      <alignment horizontal="right" indent="2"/>
    </xf>
    <xf numFmtId="0" fontId="9" fillId="0" borderId="0" xfId="0" applyFont="1" applyAlignment="1">
      <alignment horizontal="left" vertical="top" wrapText="1"/>
    </xf>
    <xf numFmtId="0" fontId="2" fillId="0" borderId="56" xfId="1" applyFont="1" applyBorder="1" applyAlignment="1">
      <alignment horizontal="center"/>
    </xf>
    <xf numFmtId="0" fontId="2" fillId="0" borderId="57" xfId="1" applyFont="1" applyBorder="1" applyAlignment="1">
      <alignment horizontal="center"/>
    </xf>
    <xf numFmtId="0" fontId="2" fillId="0" borderId="60" xfId="1" applyFont="1" applyBorder="1" applyAlignment="1">
      <alignment horizontal="center"/>
    </xf>
    <xf numFmtId="0" fontId="2" fillId="0" borderId="61" xfId="1" applyFont="1" applyBorder="1" applyAlignment="1">
      <alignment horizontal="center"/>
    </xf>
    <xf numFmtId="0" fontId="2" fillId="0" borderId="62" xfId="1" applyFont="1" applyBorder="1" applyAlignment="1">
      <alignment horizontal="left"/>
    </xf>
    <xf numFmtId="0" fontId="2" fillId="0" borderId="48" xfId="1" applyFont="1" applyBorder="1" applyAlignment="1">
      <alignment horizontal="left"/>
    </xf>
    <xf numFmtId="0" fontId="2" fillId="0" borderId="63" xfId="1" applyFont="1" applyBorder="1" applyAlignment="1">
      <alignment horizontal="left"/>
    </xf>
    <xf numFmtId="3" fontId="8" fillId="2" borderId="37" xfId="0" applyNumberFormat="1" applyFont="1" applyFill="1" applyBorder="1" applyAlignment="1">
      <alignment horizontal="right"/>
    </xf>
    <xf numFmtId="3" fontId="8" fillId="2" borderId="53" xfId="0" applyNumberFormat="1" applyFont="1" applyFill="1" applyBorder="1" applyAlignment="1">
      <alignment horizontal="right"/>
    </xf>
    <xf numFmtId="0" fontId="14" fillId="5" borderId="4" xfId="1" applyNumberFormat="1" applyFont="1" applyFill="1" applyBorder="1" applyAlignment="1">
      <alignment horizontal="left" wrapText="1" indent="1"/>
    </xf>
    <xf numFmtId="0" fontId="15" fillId="0" borderId="0" xfId="0" applyNumberFormat="1" applyFont="1"/>
    <xf numFmtId="0" fontId="15" fillId="0" borderId="5" xfId="0" applyNumberFormat="1" applyFont="1" applyBorder="1"/>
    <xf numFmtId="0" fontId="10" fillId="0" borderId="0" xfId="1" applyFont="1" applyAlignment="1">
      <alignment horizontal="center"/>
    </xf>
    <xf numFmtId="49" fontId="2" fillId="0" borderId="60" xfId="1" applyNumberFormat="1" applyFont="1" applyBorder="1" applyAlignment="1">
      <alignment horizontal="center"/>
    </xf>
    <xf numFmtId="0" fontId="2" fillId="0" borderId="62" xfId="1" applyFont="1" applyBorder="1" applyAlignment="1">
      <alignment horizontal="center" shrinkToFit="1"/>
    </xf>
    <xf numFmtId="0" fontId="2" fillId="0" borderId="48" xfId="1" applyFont="1" applyBorder="1" applyAlignment="1">
      <alignment horizontal="center" shrinkToFit="1"/>
    </xf>
    <xf numFmtId="0" fontId="2" fillId="0" borderId="63" xfId="1" applyFont="1" applyBorder="1" applyAlignment="1">
      <alignment horizontal="center" shrinkToFit="1"/>
    </xf>
    <xf numFmtId="49" fontId="17" fillId="5" borderId="64" xfId="1" applyNumberFormat="1" applyFont="1" applyFill="1" applyBorder="1" applyAlignment="1">
      <alignment horizontal="left" wrapText="1"/>
    </xf>
    <xf numFmtId="49" fontId="18" fillId="0" borderId="65" xfId="0" applyNumberFormat="1" applyFont="1" applyBorder="1" applyAlignment="1">
      <alignment horizontal="left" wrapText="1"/>
    </xf>
  </cellXfs>
  <cellStyles count="2">
    <cellStyle name="Normal" xfId="0" builtinId="0"/>
    <cellStyle name="normální_POL.XLS"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5112">
    <pageSetUpPr fitToPage="1"/>
  </sheetPr>
  <dimension ref="A1:O91"/>
  <sheetViews>
    <sheetView showGridLines="0" topLeftCell="B1" zoomScaleNormal="100" zoomScaleSheetLayoutView="75" workbookViewId="0">
      <selection activeCell="D13" sqref="D13"/>
    </sheetView>
  </sheetViews>
  <sheetFormatPr defaultRowHeight="12.75"/>
  <cols>
    <col min="1" max="1" width="0.5703125" style="1" hidden="1" customWidth="1"/>
    <col min="2" max="2" width="7.140625" style="1" customWidth="1"/>
    <col min="3" max="3" width="9.140625" style="1"/>
    <col min="4" max="4" width="19.7109375" style="1" customWidth="1"/>
    <col min="5" max="5" width="6.85546875" style="1" customWidth="1"/>
    <col min="6" max="6" width="13.140625" style="1" customWidth="1"/>
    <col min="7" max="7" width="12.42578125" style="2" customWidth="1"/>
    <col min="8" max="8" width="13.5703125" style="1" customWidth="1"/>
    <col min="9" max="9" width="11.42578125" style="2" customWidth="1"/>
    <col min="10" max="10" width="7" style="2" customWidth="1"/>
    <col min="11" max="15" width="10.7109375" style="1" customWidth="1"/>
    <col min="16" max="16384" width="9.140625" style="1"/>
  </cols>
  <sheetData>
    <row r="1" spans="2:15" ht="12" customHeight="1"/>
    <row r="2" spans="2:15" ht="17.25" customHeight="1">
      <c r="B2" s="3"/>
      <c r="C2" s="4" t="s">
        <v>605</v>
      </c>
      <c r="E2" s="5"/>
      <c r="F2" s="4"/>
      <c r="G2" s="6"/>
      <c r="H2" s="7" t="s">
        <v>0</v>
      </c>
      <c r="I2" s="8"/>
      <c r="K2" s="3"/>
    </row>
    <row r="3" spans="2:15" ht="6" customHeight="1">
      <c r="C3" s="9"/>
      <c r="D3" s="10" t="s">
        <v>1</v>
      </c>
    </row>
    <row r="4" spans="2:15" ht="4.5" customHeight="1"/>
    <row r="5" spans="2:15" ht="13.5" customHeight="1">
      <c r="C5" s="11" t="s">
        <v>2</v>
      </c>
      <c r="D5" s="12"/>
      <c r="E5" s="13" t="s">
        <v>104</v>
      </c>
      <c r="F5" s="14"/>
      <c r="G5" s="15"/>
      <c r="H5" s="14"/>
      <c r="I5" s="15"/>
      <c r="O5" s="8"/>
    </row>
    <row r="7" spans="2:15">
      <c r="C7" s="16" t="s">
        <v>3</v>
      </c>
      <c r="D7" s="17" t="s">
        <v>606</v>
      </c>
      <c r="H7" s="18" t="s">
        <v>4</v>
      </c>
      <c r="J7" s="17"/>
      <c r="K7" s="17"/>
    </row>
    <row r="8" spans="2:15">
      <c r="D8" s="17"/>
      <c r="H8" s="18" t="s">
        <v>5</v>
      </c>
      <c r="J8" s="17"/>
      <c r="K8" s="17"/>
    </row>
    <row r="9" spans="2:15">
      <c r="C9" s="18"/>
      <c r="D9" s="17"/>
      <c r="H9" s="18"/>
      <c r="J9" s="17"/>
    </row>
    <row r="10" spans="2:15">
      <c r="H10" s="18"/>
      <c r="J10" s="17"/>
    </row>
    <row r="11" spans="2:15">
      <c r="C11" s="16" t="s">
        <v>6</v>
      </c>
      <c r="D11" s="17" t="s">
        <v>607</v>
      </c>
      <c r="H11" s="18" t="s">
        <v>4</v>
      </c>
      <c r="J11" s="17"/>
      <c r="K11" s="17"/>
    </row>
    <row r="12" spans="2:15">
      <c r="D12" s="17"/>
      <c r="H12" s="18" t="s">
        <v>5</v>
      </c>
      <c r="J12" s="17"/>
      <c r="K12" s="17"/>
    </row>
    <row r="13" spans="2:15" ht="12" customHeight="1">
      <c r="C13" s="18"/>
      <c r="D13" s="17"/>
      <c r="J13" s="18"/>
    </row>
    <row r="14" spans="2:15" ht="24.75" customHeight="1">
      <c r="C14" s="19" t="s">
        <v>7</v>
      </c>
      <c r="H14" s="19" t="s">
        <v>8</v>
      </c>
      <c r="J14" s="18"/>
    </row>
    <row r="15" spans="2:15" ht="12.75" customHeight="1">
      <c r="J15" s="18"/>
    </row>
    <row r="16" spans="2:15" ht="28.5" customHeight="1">
      <c r="C16" s="19" t="s">
        <v>9</v>
      </c>
      <c r="H16" s="19" t="s">
        <v>9</v>
      </c>
    </row>
    <row r="17" spans="2:12" ht="25.5" customHeight="1"/>
    <row r="18" spans="2:12" ht="13.5" customHeight="1">
      <c r="B18" s="20"/>
      <c r="C18" s="21"/>
      <c r="D18" s="21"/>
      <c r="E18" s="22"/>
      <c r="F18" s="23"/>
      <c r="G18" s="24"/>
      <c r="H18" s="25"/>
      <c r="I18" s="24"/>
      <c r="J18" s="26" t="s">
        <v>10</v>
      </c>
      <c r="K18" s="27"/>
    </row>
    <row r="19" spans="2:12" ht="15" customHeight="1">
      <c r="B19" s="28" t="s">
        <v>11</v>
      </c>
      <c r="C19" s="29"/>
      <c r="D19" s="30">
        <v>15</v>
      </c>
      <c r="E19" s="31" t="s">
        <v>12</v>
      </c>
      <c r="F19" s="32"/>
      <c r="G19" s="33"/>
      <c r="H19" s="33"/>
      <c r="I19" s="300">
        <f>ROUND(G36,0)</f>
        <v>0</v>
      </c>
      <c r="J19" s="301"/>
      <c r="K19" s="34"/>
    </row>
    <row r="20" spans="2:12">
      <c r="B20" s="28" t="s">
        <v>13</v>
      </c>
      <c r="C20" s="29"/>
      <c r="D20" s="30">
        <f ca="1">SazbaDPH1</f>
        <v>15</v>
      </c>
      <c r="E20" s="31" t="s">
        <v>12</v>
      </c>
      <c r="F20" s="35"/>
      <c r="G20" s="36"/>
      <c r="H20" s="36"/>
      <c r="I20" s="302">
        <f>ROUND(I19*D20/100,0)</f>
        <v>0</v>
      </c>
      <c r="J20" s="303"/>
      <c r="K20" s="34"/>
    </row>
    <row r="21" spans="2:12">
      <c r="B21" s="28" t="s">
        <v>11</v>
      </c>
      <c r="C21" s="29"/>
      <c r="D21" s="30">
        <v>21</v>
      </c>
      <c r="E21" s="31" t="s">
        <v>12</v>
      </c>
      <c r="F21" s="35"/>
      <c r="G21" s="36"/>
      <c r="H21" s="36"/>
      <c r="I21" s="302">
        <f>ROUND(H36,0)</f>
        <v>0</v>
      </c>
      <c r="J21" s="303"/>
      <c r="K21" s="34"/>
    </row>
    <row r="22" spans="2:12" ht="13.5" thickBot="1">
      <c r="B22" s="28" t="s">
        <v>13</v>
      </c>
      <c r="C22" s="29"/>
      <c r="D22" s="30">
        <f ca="1">SazbaDPH2</f>
        <v>21</v>
      </c>
      <c r="E22" s="31" t="s">
        <v>12</v>
      </c>
      <c r="F22" s="37"/>
      <c r="G22" s="38"/>
      <c r="H22" s="38"/>
      <c r="I22" s="304">
        <f>ROUND(I21*D21/100,0)</f>
        <v>0</v>
      </c>
      <c r="J22" s="305"/>
      <c r="K22" s="34"/>
    </row>
    <row r="23" spans="2:12" ht="16.5" thickBot="1">
      <c r="B23" s="39" t="s">
        <v>14</v>
      </c>
      <c r="C23" s="40"/>
      <c r="D23" s="40"/>
      <c r="E23" s="41"/>
      <c r="F23" s="42"/>
      <c r="G23" s="43"/>
      <c r="H23" s="43"/>
      <c r="I23" s="298">
        <f>SUM(I19:I22)</f>
        <v>0</v>
      </c>
      <c r="J23" s="299"/>
      <c r="K23" s="44"/>
    </row>
    <row r="26" spans="2:12" ht="1.5" customHeight="1"/>
    <row r="27" spans="2:12" ht="15.75" customHeight="1">
      <c r="B27" s="13" t="s">
        <v>15</v>
      </c>
      <c r="C27" s="45"/>
      <c r="D27" s="45"/>
      <c r="E27" s="45"/>
      <c r="F27" s="45"/>
      <c r="G27" s="45"/>
      <c r="H27" s="45"/>
      <c r="I27" s="45"/>
      <c r="J27" s="45"/>
      <c r="K27" s="45"/>
      <c r="L27" s="46"/>
    </row>
    <row r="28" spans="2:12" ht="5.25" customHeight="1">
      <c r="L28" s="46"/>
    </row>
    <row r="29" spans="2:12" ht="24" customHeight="1">
      <c r="B29" s="47" t="s">
        <v>16</v>
      </c>
      <c r="C29" s="48"/>
      <c r="D29" s="48"/>
      <c r="E29" s="49"/>
      <c r="F29" s="50" t="s">
        <v>17</v>
      </c>
      <c r="G29" s="51" t="str">
        <f ca="1">CONCATENATE("Základ DPH ",SazbaDPH1," %")</f>
        <v>Základ DPH 15 %</v>
      </c>
      <c r="H29" s="50" t="str">
        <f ca="1">CONCATENATE("Základ DPH ",SazbaDPH2," %")</f>
        <v>Základ DPH 21 %</v>
      </c>
      <c r="I29" s="50" t="s">
        <v>18</v>
      </c>
      <c r="J29" s="50" t="s">
        <v>12</v>
      </c>
    </row>
    <row r="30" spans="2:12">
      <c r="B30" s="52" t="s">
        <v>106</v>
      </c>
      <c r="C30" s="53" t="s">
        <v>107</v>
      </c>
      <c r="D30" s="54"/>
      <c r="E30" s="55"/>
      <c r="F30" s="56">
        <f t="shared" ref="F30:F35" si="0">G30+H30+I30</f>
        <v>0</v>
      </c>
      <c r="G30" s="57">
        <v>0</v>
      </c>
      <c r="H30" s="58">
        <v>0</v>
      </c>
      <c r="I30" s="58">
        <f t="shared" ref="I30:I35" ca="1" si="1">(G30*SazbaDPH1)/100+(H30*SazbaDPH2)/100</f>
        <v>0</v>
      </c>
      <c r="J30" s="59" t="str">
        <f t="shared" ref="J30:J35" ca="1" si="2">IF(CelkemObjekty=0,"",F30/CelkemObjekty*100)</f>
        <v/>
      </c>
    </row>
    <row r="31" spans="2:12">
      <c r="B31" s="60" t="s">
        <v>150</v>
      </c>
      <c r="C31" s="61" t="s">
        <v>151</v>
      </c>
      <c r="D31" s="62"/>
      <c r="E31" s="63"/>
      <c r="F31" s="64">
        <f t="shared" si="0"/>
        <v>0</v>
      </c>
      <c r="G31" s="65">
        <v>0</v>
      </c>
      <c r="H31" s="66">
        <v>0</v>
      </c>
      <c r="I31" s="66">
        <f t="shared" ca="1" si="1"/>
        <v>0</v>
      </c>
      <c r="J31" s="59" t="str">
        <f t="shared" ca="1" si="2"/>
        <v/>
      </c>
    </row>
    <row r="32" spans="2:12">
      <c r="B32" s="60" t="s">
        <v>194</v>
      </c>
      <c r="C32" s="61" t="s">
        <v>195</v>
      </c>
      <c r="D32" s="62"/>
      <c r="E32" s="63"/>
      <c r="F32" s="64">
        <f t="shared" si="0"/>
        <v>0</v>
      </c>
      <c r="G32" s="65">
        <v>0</v>
      </c>
      <c r="H32" s="66">
        <v>0</v>
      </c>
      <c r="I32" s="66">
        <f t="shared" ca="1" si="1"/>
        <v>0</v>
      </c>
      <c r="J32" s="59" t="str">
        <f t="shared" ca="1" si="2"/>
        <v/>
      </c>
    </row>
    <row r="33" spans="2:11">
      <c r="B33" s="60" t="s">
        <v>249</v>
      </c>
      <c r="C33" s="61" t="s">
        <v>250</v>
      </c>
      <c r="D33" s="62"/>
      <c r="E33" s="63"/>
      <c r="F33" s="64">
        <f t="shared" si="0"/>
        <v>0</v>
      </c>
      <c r="G33" s="65">
        <v>0</v>
      </c>
      <c r="H33" s="66">
        <v>0</v>
      </c>
      <c r="I33" s="66">
        <f t="shared" ca="1" si="1"/>
        <v>0</v>
      </c>
      <c r="J33" s="59" t="str">
        <f t="shared" ca="1" si="2"/>
        <v/>
      </c>
    </row>
    <row r="34" spans="2:11">
      <c r="B34" s="60" t="s">
        <v>493</v>
      </c>
      <c r="C34" s="61" t="s">
        <v>494</v>
      </c>
      <c r="D34" s="62"/>
      <c r="E34" s="63"/>
      <c r="F34" s="64">
        <f t="shared" si="0"/>
        <v>0</v>
      </c>
      <c r="G34" s="65">
        <v>0</v>
      </c>
      <c r="H34" s="66">
        <v>0</v>
      </c>
      <c r="I34" s="66">
        <f t="shared" ca="1" si="1"/>
        <v>0</v>
      </c>
      <c r="J34" s="59" t="str">
        <f t="shared" ca="1" si="2"/>
        <v/>
      </c>
    </row>
    <row r="35" spans="2:11">
      <c r="B35" s="60" t="s">
        <v>565</v>
      </c>
      <c r="C35" s="61" t="s">
        <v>566</v>
      </c>
      <c r="D35" s="62"/>
      <c r="E35" s="63"/>
      <c r="F35" s="64">
        <f t="shared" si="0"/>
        <v>0</v>
      </c>
      <c r="G35" s="65">
        <v>0</v>
      </c>
      <c r="H35" s="66">
        <v>0</v>
      </c>
      <c r="I35" s="66">
        <f t="shared" ca="1" si="1"/>
        <v>0</v>
      </c>
      <c r="J35" s="59" t="str">
        <f t="shared" ca="1" si="2"/>
        <v/>
      </c>
    </row>
    <row r="36" spans="2:11" ht="17.25" customHeight="1">
      <c r="B36" s="67" t="s">
        <v>19</v>
      </c>
      <c r="C36" s="68"/>
      <c r="D36" s="69"/>
      <c r="E36" s="70"/>
      <c r="F36" s="71">
        <f>SUM(F30:F35)</f>
        <v>0</v>
      </c>
      <c r="G36" s="71">
        <f>SUM(G30:G35)</f>
        <v>0</v>
      </c>
      <c r="H36" s="71">
        <f>SUM(H30:H35)</f>
        <v>0</v>
      </c>
      <c r="I36" s="71">
        <f>SUM(I30:I35)</f>
        <v>0</v>
      </c>
      <c r="J36" s="72" t="str">
        <f ca="1">IF(CelkemObjekty=0,"",F36/CelkemObjekty*100)</f>
        <v/>
      </c>
    </row>
    <row r="37" spans="2:11">
      <c r="B37" s="73"/>
      <c r="C37" s="73"/>
      <c r="D37" s="73"/>
      <c r="E37" s="73"/>
      <c r="F37" s="73"/>
      <c r="G37" s="73"/>
      <c r="H37" s="73"/>
      <c r="I37" s="73"/>
      <c r="J37" s="73"/>
      <c r="K37" s="73"/>
    </row>
    <row r="38" spans="2:11" ht="9.75" customHeight="1">
      <c r="B38" s="73"/>
      <c r="C38" s="73"/>
      <c r="D38" s="73"/>
      <c r="E38" s="73"/>
      <c r="F38" s="73"/>
      <c r="G38" s="73"/>
      <c r="H38" s="73"/>
      <c r="I38" s="73"/>
      <c r="J38" s="73"/>
      <c r="K38" s="73"/>
    </row>
    <row r="39" spans="2:11" ht="7.5" customHeight="1">
      <c r="B39" s="73"/>
      <c r="C39" s="73"/>
      <c r="D39" s="73"/>
      <c r="E39" s="73"/>
      <c r="F39" s="73"/>
      <c r="G39" s="73"/>
      <c r="H39" s="73"/>
      <c r="I39" s="73"/>
      <c r="J39" s="73"/>
      <c r="K39" s="73"/>
    </row>
    <row r="40" spans="2:11" ht="18">
      <c r="B40" s="13" t="s">
        <v>20</v>
      </c>
      <c r="C40" s="45"/>
      <c r="D40" s="45"/>
      <c r="E40" s="45"/>
      <c r="F40" s="45"/>
      <c r="G40" s="45"/>
      <c r="H40" s="45"/>
      <c r="I40" s="45"/>
      <c r="J40" s="45"/>
      <c r="K40" s="73"/>
    </row>
    <row r="41" spans="2:11">
      <c r="K41" s="73"/>
    </row>
    <row r="42" spans="2:11" ht="25.5">
      <c r="B42" s="74" t="s">
        <v>21</v>
      </c>
      <c r="C42" s="75" t="s">
        <v>22</v>
      </c>
      <c r="D42" s="48"/>
      <c r="E42" s="49"/>
      <c r="F42" s="50" t="s">
        <v>17</v>
      </c>
      <c r="G42" s="51" t="str">
        <f ca="1">CONCATENATE("Základ DPH ",SazbaDPH1," %")</f>
        <v>Základ DPH 15 %</v>
      </c>
      <c r="H42" s="50" t="str">
        <f ca="1">CONCATENATE("Základ DPH ",SazbaDPH2," %")</f>
        <v>Základ DPH 21 %</v>
      </c>
      <c r="I42" s="51" t="s">
        <v>18</v>
      </c>
      <c r="J42" s="50" t="s">
        <v>12</v>
      </c>
    </row>
    <row r="43" spans="2:11">
      <c r="B43" s="76" t="s">
        <v>106</v>
      </c>
      <c r="C43" s="77" t="s">
        <v>149</v>
      </c>
      <c r="D43" s="54"/>
      <c r="E43" s="55"/>
      <c r="F43" s="56">
        <f t="shared" ref="F43:F48" si="3">G43+H43+I43</f>
        <v>0</v>
      </c>
      <c r="G43" s="57">
        <v>0</v>
      </c>
      <c r="H43" s="58">
        <v>0</v>
      </c>
      <c r="I43" s="65">
        <f t="shared" ref="I43:I48" ca="1" si="4">(G43*SazbaDPH1)/100+(H43*SazbaDPH2)/100</f>
        <v>0</v>
      </c>
      <c r="J43" s="59" t="str">
        <f t="shared" ref="J43:J48" ca="1" si="5">IF(CelkemObjekty=0,"",F43/CelkemObjekty*100)</f>
        <v/>
      </c>
    </row>
    <row r="44" spans="2:11">
      <c r="B44" s="78" t="s">
        <v>150</v>
      </c>
      <c r="C44" s="79" t="s">
        <v>193</v>
      </c>
      <c r="D44" s="62"/>
      <c r="E44" s="63"/>
      <c r="F44" s="64">
        <f t="shared" si="3"/>
        <v>0</v>
      </c>
      <c r="G44" s="65">
        <v>0</v>
      </c>
      <c r="H44" s="66">
        <v>0</v>
      </c>
      <c r="I44" s="65">
        <f t="shared" ca="1" si="4"/>
        <v>0</v>
      </c>
      <c r="J44" s="59" t="str">
        <f t="shared" ca="1" si="5"/>
        <v/>
      </c>
    </row>
    <row r="45" spans="2:11">
      <c r="B45" s="78" t="s">
        <v>194</v>
      </c>
      <c r="C45" s="79" t="s">
        <v>248</v>
      </c>
      <c r="D45" s="62"/>
      <c r="E45" s="63"/>
      <c r="F45" s="64">
        <f t="shared" si="3"/>
        <v>0</v>
      </c>
      <c r="G45" s="65">
        <v>0</v>
      </c>
      <c r="H45" s="66">
        <v>0</v>
      </c>
      <c r="I45" s="65">
        <f t="shared" ca="1" si="4"/>
        <v>0</v>
      </c>
      <c r="J45" s="59" t="str">
        <f t="shared" ca="1" si="5"/>
        <v/>
      </c>
    </row>
    <row r="46" spans="2:11">
      <c r="B46" s="78" t="s">
        <v>249</v>
      </c>
      <c r="C46" s="79" t="s">
        <v>492</v>
      </c>
      <c r="D46" s="62"/>
      <c r="E46" s="63"/>
      <c r="F46" s="64">
        <f t="shared" si="3"/>
        <v>0</v>
      </c>
      <c r="G46" s="65">
        <v>0</v>
      </c>
      <c r="H46" s="66">
        <v>0</v>
      </c>
      <c r="I46" s="65">
        <f t="shared" ca="1" si="4"/>
        <v>0</v>
      </c>
      <c r="J46" s="59" t="str">
        <f t="shared" ca="1" si="5"/>
        <v/>
      </c>
    </row>
    <row r="47" spans="2:11">
      <c r="B47" s="78" t="s">
        <v>493</v>
      </c>
      <c r="C47" s="79" t="s">
        <v>564</v>
      </c>
      <c r="D47" s="62"/>
      <c r="E47" s="63"/>
      <c r="F47" s="64">
        <f t="shared" si="3"/>
        <v>0</v>
      </c>
      <c r="G47" s="65">
        <v>0</v>
      </c>
      <c r="H47" s="66">
        <v>0</v>
      </c>
      <c r="I47" s="65">
        <f t="shared" ca="1" si="4"/>
        <v>0</v>
      </c>
      <c r="J47" s="59" t="str">
        <f t="shared" ca="1" si="5"/>
        <v/>
      </c>
    </row>
    <row r="48" spans="2:11">
      <c r="B48" s="78" t="s">
        <v>565</v>
      </c>
      <c r="C48" s="79" t="s">
        <v>604</v>
      </c>
      <c r="D48" s="62"/>
      <c r="E48" s="63"/>
      <c r="F48" s="64">
        <f t="shared" si="3"/>
        <v>0</v>
      </c>
      <c r="G48" s="65">
        <v>0</v>
      </c>
      <c r="H48" s="66">
        <v>0</v>
      </c>
      <c r="I48" s="65">
        <f t="shared" ca="1" si="4"/>
        <v>0</v>
      </c>
      <c r="J48" s="59" t="str">
        <f t="shared" ca="1" si="5"/>
        <v/>
      </c>
    </row>
    <row r="49" spans="2:10">
      <c r="B49" s="67" t="s">
        <v>19</v>
      </c>
      <c r="C49" s="68"/>
      <c r="D49" s="69"/>
      <c r="E49" s="70"/>
      <c r="F49" s="71">
        <f>SUM(F43:F48)</f>
        <v>0</v>
      </c>
      <c r="G49" s="80">
        <f>SUM(G43:G48)</f>
        <v>0</v>
      </c>
      <c r="H49" s="71">
        <f>SUM(H43:H48)</f>
        <v>0</v>
      </c>
      <c r="I49" s="80">
        <f>SUM(I43:I48)</f>
        <v>0</v>
      </c>
      <c r="J49" s="72" t="str">
        <f ca="1">IF(CelkemObjekty=0,"",F49/CelkemObjekty*100)</f>
        <v/>
      </c>
    </row>
    <row r="50" spans="2:10" ht="9" customHeight="1"/>
    <row r="51" spans="2:10" ht="6" customHeight="1"/>
    <row r="52" spans="2:10" ht="3" customHeight="1"/>
    <row r="53" spans="2:10" ht="6.75" customHeight="1"/>
    <row r="54" spans="2:10" ht="20.25" customHeight="1">
      <c r="B54" s="13" t="s">
        <v>23</v>
      </c>
      <c r="C54" s="45"/>
      <c r="D54" s="45"/>
      <c r="E54" s="45"/>
      <c r="F54" s="45"/>
      <c r="G54" s="45"/>
      <c r="H54" s="45"/>
      <c r="I54" s="45"/>
      <c r="J54" s="45"/>
    </row>
    <row r="55" spans="2:10" ht="9" customHeight="1"/>
    <row r="56" spans="2:10">
      <c r="B56" s="47" t="s">
        <v>24</v>
      </c>
      <c r="C56" s="48"/>
      <c r="D56" s="48"/>
      <c r="E56" s="50" t="s">
        <v>12</v>
      </c>
      <c r="F56" s="50" t="s">
        <v>25</v>
      </c>
      <c r="G56" s="51" t="s">
        <v>26</v>
      </c>
      <c r="H56" s="50" t="s">
        <v>27</v>
      </c>
      <c r="I56" s="51" t="s">
        <v>28</v>
      </c>
      <c r="J56" s="81" t="s">
        <v>29</v>
      </c>
    </row>
    <row r="57" spans="2:10">
      <c r="B57" s="52" t="s">
        <v>98</v>
      </c>
      <c r="C57" s="53" t="s">
        <v>99</v>
      </c>
      <c r="D57" s="54"/>
      <c r="E57" s="82" t="str">
        <f t="shared" ref="E57:E72" ca="1" si="6">IF(SUM(SoucetDilu)=0,"",SUM(F57:J57)/SUM(SoucetDilu)*100)</f>
        <v/>
      </c>
      <c r="F57" s="58">
        <v>0</v>
      </c>
      <c r="G57" s="57">
        <v>0</v>
      </c>
      <c r="H57" s="58">
        <v>0</v>
      </c>
      <c r="I57" s="57">
        <v>0</v>
      </c>
      <c r="J57" s="58">
        <v>0</v>
      </c>
    </row>
    <row r="58" spans="2:10">
      <c r="B58" s="60" t="s">
        <v>110</v>
      </c>
      <c r="C58" s="61" t="s">
        <v>111</v>
      </c>
      <c r="D58" s="62"/>
      <c r="E58" s="83" t="str">
        <f t="shared" ca="1" si="6"/>
        <v/>
      </c>
      <c r="F58" s="66">
        <v>0</v>
      </c>
      <c r="G58" s="65">
        <v>0</v>
      </c>
      <c r="H58" s="66">
        <v>0</v>
      </c>
      <c r="I58" s="65">
        <v>0</v>
      </c>
      <c r="J58" s="66">
        <v>0</v>
      </c>
    </row>
    <row r="59" spans="2:10">
      <c r="B59" s="60" t="s">
        <v>291</v>
      </c>
      <c r="C59" s="61" t="s">
        <v>292</v>
      </c>
      <c r="D59" s="62"/>
      <c r="E59" s="83" t="str">
        <f t="shared" ca="1" si="6"/>
        <v/>
      </c>
      <c r="F59" s="66">
        <v>0</v>
      </c>
      <c r="G59" s="65">
        <v>0</v>
      </c>
      <c r="H59" s="66">
        <v>0</v>
      </c>
      <c r="I59" s="65">
        <v>0</v>
      </c>
      <c r="J59" s="66">
        <v>0</v>
      </c>
    </row>
    <row r="60" spans="2:10">
      <c r="B60" s="60" t="s">
        <v>300</v>
      </c>
      <c r="C60" s="61" t="s">
        <v>301</v>
      </c>
      <c r="D60" s="62"/>
      <c r="E60" s="83" t="str">
        <f t="shared" ca="1" si="6"/>
        <v/>
      </c>
      <c r="F60" s="66">
        <v>0</v>
      </c>
      <c r="G60" s="65">
        <v>0</v>
      </c>
      <c r="H60" s="66">
        <v>0</v>
      </c>
      <c r="I60" s="65">
        <v>0</v>
      </c>
      <c r="J60" s="66">
        <v>0</v>
      </c>
    </row>
    <row r="61" spans="2:10">
      <c r="B61" s="60" t="s">
        <v>230</v>
      </c>
      <c r="C61" s="61" t="s">
        <v>231</v>
      </c>
      <c r="D61" s="62"/>
      <c r="E61" s="83" t="str">
        <f t="shared" ca="1" si="6"/>
        <v/>
      </c>
      <c r="F61" s="66">
        <v>0</v>
      </c>
      <c r="G61" s="65">
        <v>0</v>
      </c>
      <c r="H61" s="66">
        <v>0</v>
      </c>
      <c r="I61" s="65">
        <v>0</v>
      </c>
      <c r="J61" s="66">
        <v>0</v>
      </c>
    </row>
    <row r="62" spans="2:10">
      <c r="B62" s="60" t="s">
        <v>327</v>
      </c>
      <c r="C62" s="61" t="s">
        <v>328</v>
      </c>
      <c r="D62" s="62"/>
      <c r="E62" s="83" t="str">
        <f t="shared" ca="1" si="6"/>
        <v/>
      </c>
      <c r="F62" s="66">
        <v>0</v>
      </c>
      <c r="G62" s="65">
        <v>0</v>
      </c>
      <c r="H62" s="66">
        <v>0</v>
      </c>
      <c r="I62" s="65">
        <v>0</v>
      </c>
      <c r="J62" s="66">
        <v>0</v>
      </c>
    </row>
    <row r="63" spans="2:10">
      <c r="B63" s="60" t="s">
        <v>335</v>
      </c>
      <c r="C63" s="61" t="s">
        <v>336</v>
      </c>
      <c r="D63" s="62"/>
      <c r="E63" s="83" t="str">
        <f t="shared" ca="1" si="6"/>
        <v/>
      </c>
      <c r="F63" s="66">
        <v>0</v>
      </c>
      <c r="G63" s="65">
        <v>0</v>
      </c>
      <c r="H63" s="66">
        <v>0</v>
      </c>
      <c r="I63" s="65">
        <v>0</v>
      </c>
      <c r="J63" s="66">
        <v>0</v>
      </c>
    </row>
    <row r="64" spans="2:10">
      <c r="B64" s="60" t="s">
        <v>587</v>
      </c>
      <c r="C64" s="61" t="s">
        <v>588</v>
      </c>
      <c r="D64" s="62"/>
      <c r="E64" s="83" t="str">
        <f t="shared" ca="1" si="6"/>
        <v/>
      </c>
      <c r="F64" s="66">
        <v>0</v>
      </c>
      <c r="G64" s="65">
        <v>0</v>
      </c>
      <c r="H64" s="66">
        <v>0</v>
      </c>
      <c r="I64" s="65">
        <v>0</v>
      </c>
      <c r="J64" s="66">
        <v>0</v>
      </c>
    </row>
    <row r="65" spans="2:10">
      <c r="B65" s="60" t="s">
        <v>340</v>
      </c>
      <c r="C65" s="61" t="s">
        <v>341</v>
      </c>
      <c r="D65" s="62"/>
      <c r="E65" s="83" t="str">
        <f t="shared" ca="1" si="6"/>
        <v/>
      </c>
      <c r="F65" s="66">
        <v>0</v>
      </c>
      <c r="G65" s="65">
        <v>0</v>
      </c>
      <c r="H65" s="66">
        <v>0</v>
      </c>
      <c r="I65" s="65">
        <v>0</v>
      </c>
      <c r="J65" s="66">
        <v>0</v>
      </c>
    </row>
    <row r="66" spans="2:10">
      <c r="B66" s="60" t="s">
        <v>239</v>
      </c>
      <c r="C66" s="61" t="s">
        <v>240</v>
      </c>
      <c r="D66" s="62"/>
      <c r="E66" s="83" t="str">
        <f t="shared" ca="1" si="6"/>
        <v/>
      </c>
      <c r="F66" s="66">
        <v>0</v>
      </c>
      <c r="G66" s="65">
        <v>0</v>
      </c>
      <c r="H66" s="66">
        <v>0</v>
      </c>
      <c r="I66" s="65">
        <v>0</v>
      </c>
      <c r="J66" s="66">
        <v>0</v>
      </c>
    </row>
    <row r="67" spans="2:10">
      <c r="B67" s="60" t="s">
        <v>367</v>
      </c>
      <c r="C67" s="61" t="s">
        <v>368</v>
      </c>
      <c r="D67" s="62"/>
      <c r="E67" s="83" t="str">
        <f t="shared" ca="1" si="6"/>
        <v/>
      </c>
      <c r="F67" s="66">
        <v>0</v>
      </c>
      <c r="G67" s="65">
        <v>0</v>
      </c>
      <c r="H67" s="66">
        <v>0</v>
      </c>
      <c r="I67" s="65">
        <v>0</v>
      </c>
      <c r="J67" s="66">
        <v>0</v>
      </c>
    </row>
    <row r="68" spans="2:10">
      <c r="B68" s="60" t="s">
        <v>401</v>
      </c>
      <c r="C68" s="61" t="s">
        <v>554</v>
      </c>
      <c r="D68" s="62"/>
      <c r="E68" s="83" t="str">
        <f t="shared" ca="1" si="6"/>
        <v/>
      </c>
      <c r="F68" s="66">
        <v>0</v>
      </c>
      <c r="G68" s="65">
        <v>0</v>
      </c>
      <c r="H68" s="66">
        <v>0</v>
      </c>
      <c r="I68" s="65">
        <v>0</v>
      </c>
      <c r="J68" s="66">
        <v>0</v>
      </c>
    </row>
    <row r="69" spans="2:10">
      <c r="B69" s="60" t="s">
        <v>450</v>
      </c>
      <c r="C69" s="61" t="s">
        <v>451</v>
      </c>
      <c r="D69" s="62"/>
      <c r="E69" s="83" t="str">
        <f t="shared" ca="1" si="6"/>
        <v/>
      </c>
      <c r="F69" s="66">
        <v>0</v>
      </c>
      <c r="G69" s="65">
        <v>0</v>
      </c>
      <c r="H69" s="66">
        <v>0</v>
      </c>
      <c r="I69" s="65">
        <v>0</v>
      </c>
      <c r="J69" s="66">
        <v>0</v>
      </c>
    </row>
    <row r="70" spans="2:10">
      <c r="B70" s="60" t="s">
        <v>460</v>
      </c>
      <c r="C70" s="61" t="s">
        <v>461</v>
      </c>
      <c r="D70" s="62"/>
      <c r="E70" s="83" t="str">
        <f t="shared" ca="1" si="6"/>
        <v/>
      </c>
      <c r="F70" s="66">
        <v>0</v>
      </c>
      <c r="G70" s="65">
        <v>0</v>
      </c>
      <c r="H70" s="66">
        <v>0</v>
      </c>
      <c r="I70" s="65">
        <v>0</v>
      </c>
      <c r="J70" s="66">
        <v>0</v>
      </c>
    </row>
    <row r="71" spans="2:10">
      <c r="B71" s="60" t="s">
        <v>187</v>
      </c>
      <c r="C71" s="61" t="s">
        <v>188</v>
      </c>
      <c r="D71" s="62"/>
      <c r="E71" s="83" t="str">
        <f t="shared" ca="1" si="6"/>
        <v/>
      </c>
      <c r="F71" s="66">
        <v>0</v>
      </c>
      <c r="G71" s="65">
        <v>0</v>
      </c>
      <c r="H71" s="66">
        <v>0</v>
      </c>
      <c r="I71" s="65">
        <v>0</v>
      </c>
      <c r="J71" s="66">
        <v>0</v>
      </c>
    </row>
    <row r="72" spans="2:10">
      <c r="B72" s="67" t="s">
        <v>19</v>
      </c>
      <c r="C72" s="68"/>
      <c r="D72" s="69"/>
      <c r="E72" s="84" t="str">
        <f t="shared" ca="1" si="6"/>
        <v/>
      </c>
      <c r="F72" s="71">
        <f>SUM(F57:F71)</f>
        <v>0</v>
      </c>
      <c r="G72" s="80">
        <f>SUM(G57:G71)</f>
        <v>0</v>
      </c>
      <c r="H72" s="71">
        <f>SUM(H57:H71)</f>
        <v>0</v>
      </c>
      <c r="I72" s="80">
        <f>SUM(I57:I71)</f>
        <v>0</v>
      </c>
      <c r="J72" s="71">
        <f>SUM(J57:J71)</f>
        <v>0</v>
      </c>
    </row>
    <row r="74" spans="2:10" ht="2.25" customHeight="1"/>
    <row r="75" spans="2:10" ht="1.5" customHeight="1"/>
    <row r="76" spans="2:10" ht="0.75" customHeight="1"/>
    <row r="77" spans="2:10" ht="0.75" customHeight="1"/>
    <row r="78" spans="2:10" ht="0.75" customHeight="1"/>
    <row r="79" spans="2:10" ht="18">
      <c r="B79" s="13" t="s">
        <v>30</v>
      </c>
      <c r="C79" s="45"/>
      <c r="D79" s="45"/>
      <c r="E79" s="45"/>
      <c r="F79" s="45"/>
      <c r="G79" s="45"/>
      <c r="H79" s="45"/>
      <c r="I79" s="45"/>
      <c r="J79" s="45"/>
    </row>
    <row r="81" spans="2:10">
      <c r="B81" s="47" t="s">
        <v>31</v>
      </c>
      <c r="C81" s="48"/>
      <c r="D81" s="48"/>
      <c r="E81" s="85"/>
      <c r="F81" s="86"/>
      <c r="G81" s="51"/>
      <c r="H81" s="50" t="s">
        <v>17</v>
      </c>
      <c r="I81" s="1"/>
      <c r="J81" s="1"/>
    </row>
    <row r="82" spans="2:10">
      <c r="B82" s="52" t="s">
        <v>141</v>
      </c>
      <c r="C82" s="53"/>
      <c r="D82" s="54"/>
      <c r="E82" s="87"/>
      <c r="F82" s="88"/>
      <c r="G82" s="57"/>
      <c r="H82" s="58">
        <v>0</v>
      </c>
      <c r="I82" s="1"/>
      <c r="J82" s="1"/>
    </row>
    <row r="83" spans="2:10">
      <c r="B83" s="60" t="s">
        <v>142</v>
      </c>
      <c r="C83" s="61"/>
      <c r="D83" s="62"/>
      <c r="E83" s="89"/>
      <c r="F83" s="90"/>
      <c r="G83" s="65"/>
      <c r="H83" s="66">
        <v>0</v>
      </c>
      <c r="I83" s="1"/>
      <c r="J83" s="1"/>
    </row>
    <row r="84" spans="2:10">
      <c r="B84" s="60" t="s">
        <v>143</v>
      </c>
      <c r="C84" s="61"/>
      <c r="D84" s="62"/>
      <c r="E84" s="89"/>
      <c r="F84" s="90"/>
      <c r="G84" s="65"/>
      <c r="H84" s="66">
        <v>0</v>
      </c>
      <c r="I84" s="1"/>
      <c r="J84" s="1"/>
    </row>
    <row r="85" spans="2:10">
      <c r="B85" s="60" t="s">
        <v>144</v>
      </c>
      <c r="C85" s="61"/>
      <c r="D85" s="62"/>
      <c r="E85" s="89"/>
      <c r="F85" s="90"/>
      <c r="G85" s="65"/>
      <c r="H85" s="66">
        <v>0</v>
      </c>
      <c r="I85" s="1"/>
      <c r="J85" s="1"/>
    </row>
    <row r="86" spans="2:10">
      <c r="B86" s="60" t="s">
        <v>145</v>
      </c>
      <c r="C86" s="61"/>
      <c r="D86" s="62"/>
      <c r="E86" s="89"/>
      <c r="F86" s="90"/>
      <c r="G86" s="65"/>
      <c r="H86" s="66">
        <v>0</v>
      </c>
      <c r="I86" s="1"/>
      <c r="J86" s="1"/>
    </row>
    <row r="87" spans="2:10">
      <c r="B87" s="60" t="s">
        <v>146</v>
      </c>
      <c r="C87" s="61"/>
      <c r="D87" s="62"/>
      <c r="E87" s="89"/>
      <c r="F87" s="90"/>
      <c r="G87" s="65"/>
      <c r="H87" s="66">
        <v>0</v>
      </c>
      <c r="I87" s="1"/>
      <c r="J87" s="1"/>
    </row>
    <row r="88" spans="2:10">
      <c r="B88" s="60" t="s">
        <v>147</v>
      </c>
      <c r="C88" s="61"/>
      <c r="D88" s="62"/>
      <c r="E88" s="89"/>
      <c r="F88" s="90"/>
      <c r="G88" s="65"/>
      <c r="H88" s="66">
        <v>0</v>
      </c>
      <c r="I88" s="1"/>
      <c r="J88" s="1"/>
    </row>
    <row r="89" spans="2:10">
      <c r="B89" s="60" t="s">
        <v>148</v>
      </c>
      <c r="C89" s="61"/>
      <c r="D89" s="62"/>
      <c r="E89" s="89"/>
      <c r="F89" s="90"/>
      <c r="G89" s="65"/>
      <c r="H89" s="66">
        <v>0</v>
      </c>
      <c r="I89" s="1"/>
      <c r="J89" s="1"/>
    </row>
    <row r="90" spans="2:10">
      <c r="B90" s="67" t="s">
        <v>19</v>
      </c>
      <c r="C90" s="68"/>
      <c r="D90" s="69"/>
      <c r="E90" s="91"/>
      <c r="F90" s="92"/>
      <c r="G90" s="80"/>
      <c r="H90" s="71">
        <f>SUM(H82:H89)</f>
        <v>0</v>
      </c>
      <c r="I90" s="1"/>
      <c r="J90" s="1"/>
    </row>
    <row r="91" spans="2:10">
      <c r="I91" s="1"/>
      <c r="J91" s="1"/>
    </row>
  </sheetData>
  <mergeCells count="5">
    <mergeCell ref="I23:J23"/>
    <mergeCell ref="I19:J19"/>
    <mergeCell ref="I20:J20"/>
    <mergeCell ref="I21:J21"/>
    <mergeCell ref="I22:J22"/>
  </mergeCells>
  <phoneticPr fontId="0" type="noConversion"/>
  <pageMargins left="0.39370078740157483" right="0.19685039370078741" top="0.39370078740157483" bottom="0.39370078740157483" header="0" footer="0.19685039370078741"/>
  <pageSetup paperSize="9" scale="99" fitToHeight="9999" orientation="portrait" horizontalDpi="300" verticalDpi="300" r:id="rId1"/>
  <headerFooter alignWithMargins="0">
    <oddFooter>&amp;L&amp;9Zpracováno programem &amp;"Arial CE,Tučné"BUILDpower,  © RTS, a.s.&amp;R&amp;9Stránka &amp;P z &amp;N</oddFooter>
  </headerFooter>
</worksheet>
</file>

<file path=xl/worksheets/sheet10.xml><?xml version="1.0" encoding="utf-8"?>
<worksheet xmlns="http://schemas.openxmlformats.org/spreadsheetml/2006/main" xmlns:r="http://schemas.openxmlformats.org/officeDocument/2006/relationships">
  <sheetPr codeName="List4"/>
  <dimension ref="A1:CB123"/>
  <sheetViews>
    <sheetView showGridLines="0" showZeros="0" topLeftCell="A4" zoomScaleNormal="100" zoomScaleSheetLayoutView="100" workbookViewId="0">
      <selection activeCell="F30" sqref="F30"/>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'02 011-23-2X Rek'!H1</f>
        <v>011-23-2X</v>
      </c>
      <c r="G3" s="239"/>
    </row>
    <row r="4" spans="1:80" ht="13.5" thickBot="1">
      <c r="A4" s="330" t="s">
        <v>76</v>
      </c>
      <c r="B4" s="320"/>
      <c r="C4" s="192" t="s">
        <v>196</v>
      </c>
      <c r="D4" s="240"/>
      <c r="E4" s="331" t="str">
        <f ca="1">'02 011-23-2X Rek'!G2</f>
        <v>PPO Mutěnice, lok. U Větřáku - zemní hráz DPS</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98</v>
      </c>
      <c r="C7" s="251" t="s">
        <v>99</v>
      </c>
      <c r="D7" s="252"/>
      <c r="E7" s="253"/>
      <c r="F7" s="253"/>
      <c r="G7" s="254"/>
      <c r="H7" s="255"/>
      <c r="I7" s="256"/>
      <c r="J7" s="257"/>
      <c r="K7" s="258"/>
      <c r="O7" s="259">
        <v>1</v>
      </c>
    </row>
    <row r="8" spans="1:80">
      <c r="A8" s="260">
        <v>1</v>
      </c>
      <c r="B8" s="261" t="s">
        <v>199</v>
      </c>
      <c r="C8" s="262" t="s">
        <v>200</v>
      </c>
      <c r="D8" s="263" t="s">
        <v>158</v>
      </c>
      <c r="E8" s="264">
        <v>500</v>
      </c>
      <c r="F8" s="264">
        <v>0</v>
      </c>
      <c r="G8" s="265">
        <f>E8*F8</f>
        <v>0</v>
      </c>
      <c r="H8" s="266">
        <v>0</v>
      </c>
      <c r="I8" s="267">
        <f>E8*H8</f>
        <v>0</v>
      </c>
      <c r="J8" s="266">
        <v>0</v>
      </c>
      <c r="K8" s="267">
        <f>E8*J8</f>
        <v>0</v>
      </c>
      <c r="O8" s="259">
        <v>2</v>
      </c>
      <c r="AA8" s="232">
        <v>1</v>
      </c>
      <c r="AB8" s="232">
        <v>1</v>
      </c>
      <c r="AC8" s="232">
        <v>1</v>
      </c>
      <c r="AZ8" s="232">
        <v>1</v>
      </c>
      <c r="BA8" s="232">
        <f>IF(AZ8=1,G8,0)</f>
        <v>0</v>
      </c>
      <c r="BB8" s="232">
        <f>IF(AZ8=2,G8,0)</f>
        <v>0</v>
      </c>
      <c r="BC8" s="232">
        <f>IF(AZ8=3,G8,0)</f>
        <v>0</v>
      </c>
      <c r="BD8" s="232">
        <f>IF(AZ8=4,G8,0)</f>
        <v>0</v>
      </c>
      <c r="BE8" s="232">
        <f>IF(AZ8=5,G8,0)</f>
        <v>0</v>
      </c>
      <c r="CA8" s="259">
        <v>1</v>
      </c>
      <c r="CB8" s="259">
        <v>1</v>
      </c>
    </row>
    <row r="9" spans="1:80" ht="22.5">
      <c r="A9" s="268"/>
      <c r="B9" s="269"/>
      <c r="C9" s="326" t="s">
        <v>201</v>
      </c>
      <c r="D9" s="327"/>
      <c r="E9" s="327"/>
      <c r="F9" s="327"/>
      <c r="G9" s="328"/>
      <c r="I9" s="270"/>
      <c r="K9" s="270"/>
      <c r="L9" s="271" t="s">
        <v>201</v>
      </c>
      <c r="O9" s="259">
        <v>3</v>
      </c>
    </row>
    <row r="10" spans="1:80">
      <c r="A10" s="260">
        <v>2</v>
      </c>
      <c r="B10" s="261" t="s">
        <v>163</v>
      </c>
      <c r="C10" s="262" t="s">
        <v>164</v>
      </c>
      <c r="D10" s="263" t="s">
        <v>158</v>
      </c>
      <c r="E10" s="264">
        <v>150</v>
      </c>
      <c r="F10" s="264">
        <v>0</v>
      </c>
      <c r="G10" s="265">
        <f>E10*F10</f>
        <v>0</v>
      </c>
      <c r="H10" s="266">
        <v>0</v>
      </c>
      <c r="I10" s="267">
        <f>E10*H10</f>
        <v>0</v>
      </c>
      <c r="J10" s="266">
        <v>0</v>
      </c>
      <c r="K10" s="267">
        <f>E10*J10</f>
        <v>0</v>
      </c>
      <c r="O10" s="259">
        <v>2</v>
      </c>
      <c r="AA10" s="232">
        <v>1</v>
      </c>
      <c r="AB10" s="232">
        <v>1</v>
      </c>
      <c r="AC10" s="232">
        <v>1</v>
      </c>
      <c r="AZ10" s="232">
        <v>1</v>
      </c>
      <c r="BA10" s="232">
        <f>IF(AZ10=1,G10,0)</f>
        <v>0</v>
      </c>
      <c r="BB10" s="232">
        <f>IF(AZ10=2,G10,0)</f>
        <v>0</v>
      </c>
      <c r="BC10" s="232">
        <f>IF(AZ10=3,G10,0)</f>
        <v>0</v>
      </c>
      <c r="BD10" s="232">
        <f>IF(AZ10=4,G10,0)</f>
        <v>0</v>
      </c>
      <c r="BE10" s="232">
        <f>IF(AZ10=5,G10,0)</f>
        <v>0</v>
      </c>
      <c r="CA10" s="259">
        <v>1</v>
      </c>
      <c r="CB10" s="259">
        <v>1</v>
      </c>
    </row>
    <row r="11" spans="1:80">
      <c r="A11" s="268"/>
      <c r="B11" s="272"/>
      <c r="C11" s="334" t="s">
        <v>202</v>
      </c>
      <c r="D11" s="335"/>
      <c r="E11" s="273">
        <v>150</v>
      </c>
      <c r="F11" s="274"/>
      <c r="G11" s="275"/>
      <c r="H11" s="276"/>
      <c r="I11" s="270"/>
      <c r="J11" s="277"/>
      <c r="K11" s="270"/>
      <c r="M11" s="271" t="s">
        <v>202</v>
      </c>
      <c r="O11" s="259"/>
    </row>
    <row r="12" spans="1:80">
      <c r="A12" s="260">
        <v>3</v>
      </c>
      <c r="B12" s="261" t="s">
        <v>166</v>
      </c>
      <c r="C12" s="262" t="s">
        <v>167</v>
      </c>
      <c r="D12" s="263" t="s">
        <v>158</v>
      </c>
      <c r="E12" s="264">
        <v>500</v>
      </c>
      <c r="F12" s="264">
        <v>0</v>
      </c>
      <c r="G12" s="265">
        <f>E12*F12</f>
        <v>0</v>
      </c>
      <c r="H12" s="266">
        <v>0</v>
      </c>
      <c r="I12" s="267">
        <f>E12*H12</f>
        <v>0</v>
      </c>
      <c r="J12" s="266">
        <v>0</v>
      </c>
      <c r="K12" s="267">
        <f>E12*J12</f>
        <v>0</v>
      </c>
      <c r="O12" s="259">
        <v>2</v>
      </c>
      <c r="AA12" s="232">
        <v>1</v>
      </c>
      <c r="AB12" s="232">
        <v>1</v>
      </c>
      <c r="AC12" s="232">
        <v>1</v>
      </c>
      <c r="AZ12" s="232">
        <v>1</v>
      </c>
      <c r="BA12" s="232">
        <f>IF(AZ12=1,G12,0)</f>
        <v>0</v>
      </c>
      <c r="BB12" s="232">
        <f>IF(AZ12=2,G12,0)</f>
        <v>0</v>
      </c>
      <c r="BC12" s="232">
        <f>IF(AZ12=3,G12,0)</f>
        <v>0</v>
      </c>
      <c r="BD12" s="232">
        <f>IF(AZ12=4,G12,0)</f>
        <v>0</v>
      </c>
      <c r="BE12" s="232">
        <f>IF(AZ12=5,G12,0)</f>
        <v>0</v>
      </c>
      <c r="CA12" s="259">
        <v>1</v>
      </c>
      <c r="CB12" s="259">
        <v>1</v>
      </c>
    </row>
    <row r="13" spans="1:80">
      <c r="A13" s="260">
        <v>4</v>
      </c>
      <c r="B13" s="261" t="s">
        <v>203</v>
      </c>
      <c r="C13" s="262" t="s">
        <v>204</v>
      </c>
      <c r="D13" s="263" t="s">
        <v>158</v>
      </c>
      <c r="E13" s="264">
        <v>1910</v>
      </c>
      <c r="F13" s="264">
        <v>0</v>
      </c>
      <c r="G13" s="265">
        <f>E13*F13</f>
        <v>0</v>
      </c>
      <c r="H13" s="266">
        <v>0</v>
      </c>
      <c r="I13" s="267">
        <f>E13*H13</f>
        <v>0</v>
      </c>
      <c r="J13" s="266">
        <v>0</v>
      </c>
      <c r="K13" s="267">
        <f>E13*J13</f>
        <v>0</v>
      </c>
      <c r="O13" s="259">
        <v>2</v>
      </c>
      <c r="AA13" s="232">
        <v>1</v>
      </c>
      <c r="AB13" s="232">
        <v>1</v>
      </c>
      <c r="AC13" s="232">
        <v>1</v>
      </c>
      <c r="AZ13" s="232">
        <v>1</v>
      </c>
      <c r="BA13" s="232">
        <f>IF(AZ13=1,G13,0)</f>
        <v>0</v>
      </c>
      <c r="BB13" s="232">
        <f>IF(AZ13=2,G13,0)</f>
        <v>0</v>
      </c>
      <c r="BC13" s="232">
        <f>IF(AZ13=3,G13,0)</f>
        <v>0</v>
      </c>
      <c r="BD13" s="232">
        <f>IF(AZ13=4,G13,0)</f>
        <v>0</v>
      </c>
      <c r="BE13" s="232">
        <f>IF(AZ13=5,G13,0)</f>
        <v>0</v>
      </c>
      <c r="CA13" s="259">
        <v>1</v>
      </c>
      <c r="CB13" s="259">
        <v>1</v>
      </c>
    </row>
    <row r="14" spans="1:80" ht="22.5">
      <c r="A14" s="268"/>
      <c r="B14" s="272"/>
      <c r="C14" s="334" t="s">
        <v>205</v>
      </c>
      <c r="D14" s="335"/>
      <c r="E14" s="273">
        <v>1910</v>
      </c>
      <c r="F14" s="274"/>
      <c r="G14" s="275"/>
      <c r="H14" s="276"/>
      <c r="I14" s="270"/>
      <c r="J14" s="277"/>
      <c r="K14" s="270"/>
      <c r="M14" s="271" t="s">
        <v>205</v>
      </c>
      <c r="O14" s="259"/>
    </row>
    <row r="15" spans="1:80">
      <c r="A15" s="260">
        <v>5</v>
      </c>
      <c r="B15" s="261" t="s">
        <v>206</v>
      </c>
      <c r="C15" s="262" t="s">
        <v>207</v>
      </c>
      <c r="D15" s="263" t="s">
        <v>158</v>
      </c>
      <c r="E15" s="264">
        <v>2410</v>
      </c>
      <c r="F15" s="264">
        <v>0</v>
      </c>
      <c r="G15" s="265">
        <f>E15*F15</f>
        <v>0</v>
      </c>
      <c r="H15" s="266">
        <v>0</v>
      </c>
      <c r="I15" s="267">
        <f>E15*H15</f>
        <v>0</v>
      </c>
      <c r="J15" s="266">
        <v>0</v>
      </c>
      <c r="K15" s="267">
        <f>E15*J15</f>
        <v>0</v>
      </c>
      <c r="O15" s="259">
        <v>2</v>
      </c>
      <c r="AA15" s="232">
        <v>1</v>
      </c>
      <c r="AB15" s="232">
        <v>1</v>
      </c>
      <c r="AC15" s="232">
        <v>1</v>
      </c>
      <c r="AZ15" s="232">
        <v>1</v>
      </c>
      <c r="BA15" s="232">
        <f>IF(AZ15=1,G15,0)</f>
        <v>0</v>
      </c>
      <c r="BB15" s="232">
        <f>IF(AZ15=2,G15,0)</f>
        <v>0</v>
      </c>
      <c r="BC15" s="232">
        <f>IF(AZ15=3,G15,0)</f>
        <v>0</v>
      </c>
      <c r="BD15" s="232">
        <f>IF(AZ15=4,G15,0)</f>
        <v>0</v>
      </c>
      <c r="BE15" s="232">
        <f>IF(AZ15=5,G15,0)</f>
        <v>0</v>
      </c>
      <c r="CA15" s="259">
        <v>1</v>
      </c>
      <c r="CB15" s="259">
        <v>1</v>
      </c>
    </row>
    <row r="16" spans="1:80">
      <c r="A16" s="268"/>
      <c r="B16" s="272"/>
      <c r="C16" s="334" t="s">
        <v>208</v>
      </c>
      <c r="D16" s="335"/>
      <c r="E16" s="273">
        <v>1910</v>
      </c>
      <c r="F16" s="274"/>
      <c r="G16" s="275"/>
      <c r="H16" s="276"/>
      <c r="I16" s="270"/>
      <c r="J16" s="277"/>
      <c r="K16" s="270"/>
      <c r="M16" s="271" t="s">
        <v>208</v>
      </c>
      <c r="O16" s="259"/>
    </row>
    <row r="17" spans="1:80">
      <c r="A17" s="268"/>
      <c r="B17" s="272"/>
      <c r="C17" s="334" t="s">
        <v>209</v>
      </c>
      <c r="D17" s="335"/>
      <c r="E17" s="273">
        <v>500</v>
      </c>
      <c r="F17" s="274"/>
      <c r="G17" s="275"/>
      <c r="H17" s="276"/>
      <c r="I17" s="270"/>
      <c r="J17" s="277"/>
      <c r="K17" s="270"/>
      <c r="M17" s="271" t="s">
        <v>209</v>
      </c>
      <c r="O17" s="259"/>
    </row>
    <row r="18" spans="1:80">
      <c r="A18" s="260">
        <v>6</v>
      </c>
      <c r="B18" s="261" t="s">
        <v>210</v>
      </c>
      <c r="C18" s="262" t="s">
        <v>211</v>
      </c>
      <c r="D18" s="263" t="s">
        <v>158</v>
      </c>
      <c r="E18" s="264">
        <v>3640</v>
      </c>
      <c r="F18" s="264">
        <v>0</v>
      </c>
      <c r="G18" s="265">
        <f>E18*F18</f>
        <v>0</v>
      </c>
      <c r="H18" s="266">
        <v>0</v>
      </c>
      <c r="I18" s="267">
        <f>E18*H18</f>
        <v>0</v>
      </c>
      <c r="J18" s="266">
        <v>0</v>
      </c>
      <c r="K18" s="267">
        <f>E18*J18</f>
        <v>0</v>
      </c>
      <c r="O18" s="259">
        <v>2</v>
      </c>
      <c r="AA18" s="232">
        <v>1</v>
      </c>
      <c r="AB18" s="232">
        <v>1</v>
      </c>
      <c r="AC18" s="232">
        <v>1</v>
      </c>
      <c r="AZ18" s="232">
        <v>1</v>
      </c>
      <c r="BA18" s="232">
        <f>IF(AZ18=1,G18,0)</f>
        <v>0</v>
      </c>
      <c r="BB18" s="232">
        <f>IF(AZ18=2,G18,0)</f>
        <v>0</v>
      </c>
      <c r="BC18" s="232">
        <f>IF(AZ18=3,G18,0)</f>
        <v>0</v>
      </c>
      <c r="BD18" s="232">
        <f>IF(AZ18=4,G18,0)</f>
        <v>0</v>
      </c>
      <c r="BE18" s="232">
        <f>IF(AZ18=5,G18,0)</f>
        <v>0</v>
      </c>
      <c r="CA18" s="259">
        <v>1</v>
      </c>
      <c r="CB18" s="259">
        <v>1</v>
      </c>
    </row>
    <row r="19" spans="1:80">
      <c r="A19" s="268"/>
      <c r="B19" s="269"/>
      <c r="C19" s="326" t="s">
        <v>212</v>
      </c>
      <c r="D19" s="327"/>
      <c r="E19" s="327"/>
      <c r="F19" s="327"/>
      <c r="G19" s="328"/>
      <c r="I19" s="270"/>
      <c r="K19" s="270"/>
      <c r="L19" s="271" t="s">
        <v>212</v>
      </c>
      <c r="O19" s="259">
        <v>3</v>
      </c>
    </row>
    <row r="20" spans="1:80">
      <c r="A20" s="268"/>
      <c r="B20" s="272"/>
      <c r="C20" s="334" t="s">
        <v>213</v>
      </c>
      <c r="D20" s="335"/>
      <c r="E20" s="273">
        <v>3640</v>
      </c>
      <c r="F20" s="274"/>
      <c r="G20" s="275"/>
      <c r="H20" s="276"/>
      <c r="I20" s="270"/>
      <c r="J20" s="277"/>
      <c r="K20" s="270"/>
      <c r="M20" s="271" t="s">
        <v>213</v>
      </c>
      <c r="O20" s="259"/>
    </row>
    <row r="21" spans="1:80">
      <c r="A21" s="268"/>
      <c r="B21" s="272"/>
      <c r="C21" s="334" t="s">
        <v>214</v>
      </c>
      <c r="D21" s="335"/>
      <c r="E21" s="273">
        <v>0</v>
      </c>
      <c r="F21" s="274"/>
      <c r="G21" s="275"/>
      <c r="H21" s="276"/>
      <c r="I21" s="270"/>
      <c r="J21" s="277"/>
      <c r="K21" s="270"/>
      <c r="M21" s="271" t="s">
        <v>214</v>
      </c>
      <c r="O21" s="259"/>
    </row>
    <row r="22" spans="1:80">
      <c r="A22" s="268"/>
      <c r="B22" s="272"/>
      <c r="C22" s="334" t="s">
        <v>215</v>
      </c>
      <c r="D22" s="335"/>
      <c r="E22" s="273">
        <v>0</v>
      </c>
      <c r="F22" s="274"/>
      <c r="G22" s="275"/>
      <c r="H22" s="276"/>
      <c r="I22" s="270"/>
      <c r="J22" s="277"/>
      <c r="K22" s="270"/>
      <c r="M22" s="271" t="s">
        <v>215</v>
      </c>
      <c r="O22" s="259"/>
    </row>
    <row r="23" spans="1:80">
      <c r="A23" s="260">
        <v>7</v>
      </c>
      <c r="B23" s="261" t="s">
        <v>216</v>
      </c>
      <c r="C23" s="262" t="s">
        <v>217</v>
      </c>
      <c r="D23" s="263" t="s">
        <v>158</v>
      </c>
      <c r="E23" s="264">
        <v>500</v>
      </c>
      <c r="F23" s="264">
        <v>0</v>
      </c>
      <c r="G23" s="265">
        <f>E23*F23</f>
        <v>0</v>
      </c>
      <c r="H23" s="266">
        <v>0</v>
      </c>
      <c r="I23" s="267">
        <f>E23*H23</f>
        <v>0</v>
      </c>
      <c r="J23" s="266">
        <v>0</v>
      </c>
      <c r="K23" s="267">
        <f>E23*J23</f>
        <v>0</v>
      </c>
      <c r="O23" s="259">
        <v>2</v>
      </c>
      <c r="AA23" s="232">
        <v>1</v>
      </c>
      <c r="AB23" s="232">
        <v>1</v>
      </c>
      <c r="AC23" s="232">
        <v>1</v>
      </c>
      <c r="AZ23" s="232">
        <v>1</v>
      </c>
      <c r="BA23" s="232">
        <f>IF(AZ23=1,G23,0)</f>
        <v>0</v>
      </c>
      <c r="BB23" s="232">
        <f>IF(AZ23=2,G23,0)</f>
        <v>0</v>
      </c>
      <c r="BC23" s="232">
        <f>IF(AZ23=3,G23,0)</f>
        <v>0</v>
      </c>
      <c r="BD23" s="232">
        <f>IF(AZ23=4,G23,0)</f>
        <v>0</v>
      </c>
      <c r="BE23" s="232">
        <f>IF(AZ23=5,G23,0)</f>
        <v>0</v>
      </c>
      <c r="CA23" s="259">
        <v>1</v>
      </c>
      <c r="CB23" s="259">
        <v>1</v>
      </c>
    </row>
    <row r="24" spans="1:80">
      <c r="A24" s="268"/>
      <c r="B24" s="272"/>
      <c r="C24" s="334" t="s">
        <v>218</v>
      </c>
      <c r="D24" s="335"/>
      <c r="E24" s="273">
        <v>500</v>
      </c>
      <c r="F24" s="274"/>
      <c r="G24" s="275"/>
      <c r="H24" s="276"/>
      <c r="I24" s="270"/>
      <c r="J24" s="277"/>
      <c r="K24" s="270"/>
      <c r="M24" s="271" t="s">
        <v>218</v>
      </c>
      <c r="O24" s="259"/>
    </row>
    <row r="25" spans="1:80">
      <c r="A25" s="260">
        <v>8</v>
      </c>
      <c r="B25" s="261" t="s">
        <v>169</v>
      </c>
      <c r="C25" s="262" t="s">
        <v>170</v>
      </c>
      <c r="D25" s="263" t="s">
        <v>171</v>
      </c>
      <c r="E25" s="264">
        <v>258</v>
      </c>
      <c r="F25" s="264">
        <v>0</v>
      </c>
      <c r="G25" s="265">
        <f>E25*F25</f>
        <v>0</v>
      </c>
      <c r="H25" s="266">
        <v>0</v>
      </c>
      <c r="I25" s="267">
        <f>E25*H25</f>
        <v>0</v>
      </c>
      <c r="J25" s="266">
        <v>0</v>
      </c>
      <c r="K25" s="267">
        <f>E25*J25</f>
        <v>0</v>
      </c>
      <c r="O25" s="259">
        <v>2</v>
      </c>
      <c r="AA25" s="232">
        <v>1</v>
      </c>
      <c r="AB25" s="232">
        <v>1</v>
      </c>
      <c r="AC25" s="232">
        <v>1</v>
      </c>
      <c r="AZ25" s="232">
        <v>1</v>
      </c>
      <c r="BA25" s="232">
        <f>IF(AZ25=1,G25,0)</f>
        <v>0</v>
      </c>
      <c r="BB25" s="232">
        <f>IF(AZ25=2,G25,0)</f>
        <v>0</v>
      </c>
      <c r="BC25" s="232">
        <f>IF(AZ25=3,G25,0)</f>
        <v>0</v>
      </c>
      <c r="BD25" s="232">
        <f>IF(AZ25=4,G25,0)</f>
        <v>0</v>
      </c>
      <c r="BE25" s="232">
        <f>IF(AZ25=5,G25,0)</f>
        <v>0</v>
      </c>
      <c r="CA25" s="259">
        <v>1</v>
      </c>
      <c r="CB25" s="259">
        <v>1</v>
      </c>
    </row>
    <row r="26" spans="1:80">
      <c r="A26" s="260">
        <v>9</v>
      </c>
      <c r="B26" s="261" t="s">
        <v>172</v>
      </c>
      <c r="C26" s="262" t="s">
        <v>173</v>
      </c>
      <c r="D26" s="263" t="s">
        <v>171</v>
      </c>
      <c r="E26" s="264">
        <v>1142</v>
      </c>
      <c r="F26" s="264">
        <v>0</v>
      </c>
      <c r="G26" s="265">
        <f>E26*F26</f>
        <v>0</v>
      </c>
      <c r="H26" s="266">
        <v>0</v>
      </c>
      <c r="I26" s="267">
        <f>E26*H26</f>
        <v>0</v>
      </c>
      <c r="J26" s="266">
        <v>0</v>
      </c>
      <c r="K26" s="267">
        <f>E26*J26</f>
        <v>0</v>
      </c>
      <c r="O26" s="259">
        <v>2</v>
      </c>
      <c r="AA26" s="232">
        <v>1</v>
      </c>
      <c r="AB26" s="232">
        <v>1</v>
      </c>
      <c r="AC26" s="232">
        <v>1</v>
      </c>
      <c r="AZ26" s="232">
        <v>1</v>
      </c>
      <c r="BA26" s="232">
        <f>IF(AZ26=1,G26,0)</f>
        <v>0</v>
      </c>
      <c r="BB26" s="232">
        <f>IF(AZ26=2,G26,0)</f>
        <v>0</v>
      </c>
      <c r="BC26" s="232">
        <f>IF(AZ26=3,G26,0)</f>
        <v>0</v>
      </c>
      <c r="BD26" s="232">
        <f>IF(AZ26=4,G26,0)</f>
        <v>0</v>
      </c>
      <c r="BE26" s="232">
        <f>IF(AZ26=5,G26,0)</f>
        <v>0</v>
      </c>
      <c r="CA26" s="259">
        <v>1</v>
      </c>
      <c r="CB26" s="259">
        <v>1</v>
      </c>
    </row>
    <row r="27" spans="1:80">
      <c r="A27" s="268"/>
      <c r="B27" s="269"/>
      <c r="C27" s="326" t="s">
        <v>219</v>
      </c>
      <c r="D27" s="327"/>
      <c r="E27" s="327"/>
      <c r="F27" s="327"/>
      <c r="G27" s="328"/>
      <c r="I27" s="270"/>
      <c r="K27" s="270"/>
      <c r="L27" s="271" t="s">
        <v>219</v>
      </c>
      <c r="O27" s="259">
        <v>3</v>
      </c>
    </row>
    <row r="28" spans="1:80">
      <c r="A28" s="268"/>
      <c r="B28" s="272"/>
      <c r="C28" s="334" t="s">
        <v>220</v>
      </c>
      <c r="D28" s="335"/>
      <c r="E28" s="273">
        <v>1142</v>
      </c>
      <c r="F28" s="274"/>
      <c r="G28" s="275"/>
      <c r="H28" s="276"/>
      <c r="I28" s="270"/>
      <c r="J28" s="277"/>
      <c r="K28" s="270"/>
      <c r="M28" s="271" t="s">
        <v>220</v>
      </c>
      <c r="O28" s="259"/>
    </row>
    <row r="29" spans="1:80">
      <c r="A29" s="260">
        <v>10</v>
      </c>
      <c r="B29" s="261" t="s">
        <v>174</v>
      </c>
      <c r="C29" s="262" t="s">
        <v>175</v>
      </c>
      <c r="D29" s="263" t="s">
        <v>171</v>
      </c>
      <c r="E29" s="264">
        <v>1400</v>
      </c>
      <c r="F29" s="264">
        <v>0</v>
      </c>
      <c r="G29" s="265">
        <f>E29*F29</f>
        <v>0</v>
      </c>
      <c r="H29" s="266">
        <v>0</v>
      </c>
      <c r="I29" s="267">
        <f>E29*H29</f>
        <v>0</v>
      </c>
      <c r="J29" s="266">
        <v>0</v>
      </c>
      <c r="K29" s="267">
        <f>E29*J29</f>
        <v>0</v>
      </c>
      <c r="O29" s="259">
        <v>2</v>
      </c>
      <c r="AA29" s="232">
        <v>1</v>
      </c>
      <c r="AB29" s="232">
        <v>1</v>
      </c>
      <c r="AC29" s="232">
        <v>1</v>
      </c>
      <c r="AZ29" s="232">
        <v>1</v>
      </c>
      <c r="BA29" s="232">
        <f>IF(AZ29=1,G29,0)</f>
        <v>0</v>
      </c>
      <c r="BB29" s="232">
        <f>IF(AZ29=2,G29,0)</f>
        <v>0</v>
      </c>
      <c r="BC29" s="232">
        <f>IF(AZ29=3,G29,0)</f>
        <v>0</v>
      </c>
      <c r="BD29" s="232">
        <f>IF(AZ29=4,G29,0)</f>
        <v>0</v>
      </c>
      <c r="BE29" s="232">
        <f>IF(AZ29=5,G29,0)</f>
        <v>0</v>
      </c>
      <c r="CA29" s="259">
        <v>1</v>
      </c>
      <c r="CB29" s="259">
        <v>1</v>
      </c>
    </row>
    <row r="30" spans="1:80">
      <c r="A30" s="260">
        <v>11</v>
      </c>
      <c r="B30" s="261" t="s">
        <v>221</v>
      </c>
      <c r="C30" s="262" t="s">
        <v>222</v>
      </c>
      <c r="D30" s="263" t="s">
        <v>171</v>
      </c>
      <c r="E30" s="264">
        <v>258</v>
      </c>
      <c r="F30" s="264">
        <v>0</v>
      </c>
      <c r="G30" s="265">
        <f>E30*F30</f>
        <v>0</v>
      </c>
      <c r="H30" s="266">
        <v>0</v>
      </c>
      <c r="I30" s="267">
        <f>E30*H30</f>
        <v>0</v>
      </c>
      <c r="J30" s="266">
        <v>0</v>
      </c>
      <c r="K30" s="267">
        <f>E30*J30</f>
        <v>0</v>
      </c>
      <c r="O30" s="259">
        <v>2</v>
      </c>
      <c r="AA30" s="232">
        <v>1</v>
      </c>
      <c r="AB30" s="232">
        <v>1</v>
      </c>
      <c r="AC30" s="232">
        <v>1</v>
      </c>
      <c r="AZ30" s="232">
        <v>1</v>
      </c>
      <c r="BA30" s="232">
        <f>IF(AZ30=1,G30,0)</f>
        <v>0</v>
      </c>
      <c r="BB30" s="232">
        <f>IF(AZ30=2,G30,0)</f>
        <v>0</v>
      </c>
      <c r="BC30" s="232">
        <f>IF(AZ30=3,G30,0)</f>
        <v>0</v>
      </c>
      <c r="BD30" s="232">
        <f>IF(AZ30=4,G30,0)</f>
        <v>0</v>
      </c>
      <c r="BE30" s="232">
        <f>IF(AZ30=5,G30,0)</f>
        <v>0</v>
      </c>
      <c r="CA30" s="259">
        <v>1</v>
      </c>
      <c r="CB30" s="259">
        <v>1</v>
      </c>
    </row>
    <row r="31" spans="1:80">
      <c r="A31" s="268"/>
      <c r="B31" s="272"/>
      <c r="C31" s="334" t="s">
        <v>223</v>
      </c>
      <c r="D31" s="335"/>
      <c r="E31" s="273">
        <v>258</v>
      </c>
      <c r="F31" s="274"/>
      <c r="G31" s="275"/>
      <c r="H31" s="276"/>
      <c r="I31" s="270"/>
      <c r="J31" s="277"/>
      <c r="K31" s="270"/>
      <c r="M31" s="271" t="s">
        <v>223</v>
      </c>
      <c r="O31" s="259"/>
    </row>
    <row r="32" spans="1:80">
      <c r="A32" s="260">
        <v>12</v>
      </c>
      <c r="B32" s="261" t="s">
        <v>224</v>
      </c>
      <c r="C32" s="262" t="s">
        <v>225</v>
      </c>
      <c r="D32" s="263" t="s">
        <v>171</v>
      </c>
      <c r="E32" s="264">
        <v>1142</v>
      </c>
      <c r="F32" s="264">
        <v>0</v>
      </c>
      <c r="G32" s="265">
        <f>E32*F32</f>
        <v>0</v>
      </c>
      <c r="H32" s="266">
        <v>0</v>
      </c>
      <c r="I32" s="267">
        <f>E32*H32</f>
        <v>0</v>
      </c>
      <c r="J32" s="266">
        <v>0</v>
      </c>
      <c r="K32" s="267">
        <f>E32*J32</f>
        <v>0</v>
      </c>
      <c r="O32" s="259">
        <v>2</v>
      </c>
      <c r="AA32" s="232">
        <v>1</v>
      </c>
      <c r="AB32" s="232">
        <v>1</v>
      </c>
      <c r="AC32" s="232">
        <v>1</v>
      </c>
      <c r="AZ32" s="232">
        <v>1</v>
      </c>
      <c r="BA32" s="232">
        <f>IF(AZ32=1,G32,0)</f>
        <v>0</v>
      </c>
      <c r="BB32" s="232">
        <f>IF(AZ32=2,G32,0)</f>
        <v>0</v>
      </c>
      <c r="BC32" s="232">
        <f>IF(AZ32=3,G32,0)</f>
        <v>0</v>
      </c>
      <c r="BD32" s="232">
        <f>IF(AZ32=4,G32,0)</f>
        <v>0</v>
      </c>
      <c r="BE32" s="232">
        <f>IF(AZ32=5,G32,0)</f>
        <v>0</v>
      </c>
      <c r="CA32" s="259">
        <v>1</v>
      </c>
      <c r="CB32" s="259">
        <v>1</v>
      </c>
    </row>
    <row r="33" spans="1:80">
      <c r="A33" s="268"/>
      <c r="B33" s="272"/>
      <c r="C33" s="334" t="s">
        <v>220</v>
      </c>
      <c r="D33" s="335"/>
      <c r="E33" s="273">
        <v>1142</v>
      </c>
      <c r="F33" s="274"/>
      <c r="G33" s="275"/>
      <c r="H33" s="276"/>
      <c r="I33" s="270"/>
      <c r="J33" s="277"/>
      <c r="K33" s="270"/>
      <c r="M33" s="271" t="s">
        <v>220</v>
      </c>
      <c r="O33" s="259"/>
    </row>
    <row r="34" spans="1:80">
      <c r="A34" s="260">
        <v>13</v>
      </c>
      <c r="B34" s="261" t="s">
        <v>226</v>
      </c>
      <c r="C34" s="262" t="s">
        <v>227</v>
      </c>
      <c r="D34" s="263" t="s">
        <v>228</v>
      </c>
      <c r="E34" s="264">
        <v>35</v>
      </c>
      <c r="F34" s="264">
        <v>0</v>
      </c>
      <c r="G34" s="265">
        <f>E34*F34</f>
        <v>0</v>
      </c>
      <c r="H34" s="266">
        <v>1E-3</v>
      </c>
      <c r="I34" s="267">
        <f>E34*H34</f>
        <v>3.5000000000000003E-2</v>
      </c>
      <c r="J34" s="266"/>
      <c r="K34" s="267">
        <f>E34*J34</f>
        <v>0</v>
      </c>
      <c r="O34" s="259">
        <v>2</v>
      </c>
      <c r="AA34" s="232">
        <v>3</v>
      </c>
      <c r="AB34" s="232">
        <v>1</v>
      </c>
      <c r="AC34" s="232">
        <v>572480</v>
      </c>
      <c r="AZ34" s="232">
        <v>1</v>
      </c>
      <c r="BA34" s="232">
        <f>IF(AZ34=1,G34,0)</f>
        <v>0</v>
      </c>
      <c r="BB34" s="232">
        <f>IF(AZ34=2,G34,0)</f>
        <v>0</v>
      </c>
      <c r="BC34" s="232">
        <f>IF(AZ34=3,G34,0)</f>
        <v>0</v>
      </c>
      <c r="BD34" s="232">
        <f>IF(AZ34=4,G34,0)</f>
        <v>0</v>
      </c>
      <c r="BE34" s="232">
        <f>IF(AZ34=5,G34,0)</f>
        <v>0</v>
      </c>
      <c r="CA34" s="259">
        <v>3</v>
      </c>
      <c r="CB34" s="259">
        <v>1</v>
      </c>
    </row>
    <row r="35" spans="1:80">
      <c r="A35" s="268"/>
      <c r="B35" s="272"/>
      <c r="C35" s="334" t="s">
        <v>229</v>
      </c>
      <c r="D35" s="335"/>
      <c r="E35" s="273">
        <v>35</v>
      </c>
      <c r="F35" s="274"/>
      <c r="G35" s="275"/>
      <c r="H35" s="276"/>
      <c r="I35" s="270"/>
      <c r="J35" s="277"/>
      <c r="K35" s="270"/>
      <c r="M35" s="271" t="s">
        <v>229</v>
      </c>
      <c r="O35" s="259"/>
    </row>
    <row r="36" spans="1:80">
      <c r="A36" s="278"/>
      <c r="B36" s="279" t="s">
        <v>100</v>
      </c>
      <c r="C36" s="280" t="s">
        <v>155</v>
      </c>
      <c r="D36" s="281"/>
      <c r="E36" s="282"/>
      <c r="F36" s="283"/>
      <c r="G36" s="284">
        <f>SUM(G7:G35)</f>
        <v>0</v>
      </c>
      <c r="H36" s="285"/>
      <c r="I36" s="286">
        <f>SUM(I7:I35)</f>
        <v>3.5000000000000003E-2</v>
      </c>
      <c r="J36" s="285"/>
      <c r="K36" s="286">
        <f>SUM(K7:K35)</f>
        <v>0</v>
      </c>
      <c r="O36" s="259">
        <v>4</v>
      </c>
      <c r="BA36" s="287">
        <f>SUM(BA7:BA35)</f>
        <v>0</v>
      </c>
      <c r="BB36" s="287">
        <f>SUM(BB7:BB35)</f>
        <v>0</v>
      </c>
      <c r="BC36" s="287">
        <f>SUM(BC7:BC35)</f>
        <v>0</v>
      </c>
      <c r="BD36" s="287">
        <f>SUM(BD7:BD35)</f>
        <v>0</v>
      </c>
      <c r="BE36" s="287">
        <f>SUM(BE7:BE35)</f>
        <v>0</v>
      </c>
    </row>
    <row r="37" spans="1:80">
      <c r="A37" s="249" t="s">
        <v>97</v>
      </c>
      <c r="B37" s="250" t="s">
        <v>230</v>
      </c>
      <c r="C37" s="251" t="s">
        <v>231</v>
      </c>
      <c r="D37" s="252"/>
      <c r="E37" s="253"/>
      <c r="F37" s="253"/>
      <c r="G37" s="254"/>
      <c r="H37" s="255"/>
      <c r="I37" s="256"/>
      <c r="J37" s="257"/>
      <c r="K37" s="258"/>
      <c r="O37" s="259">
        <v>1</v>
      </c>
    </row>
    <row r="38" spans="1:80">
      <c r="A38" s="260">
        <v>14</v>
      </c>
      <c r="B38" s="261" t="s">
        <v>233</v>
      </c>
      <c r="C38" s="262" t="s">
        <v>234</v>
      </c>
      <c r="D38" s="263" t="s">
        <v>158</v>
      </c>
      <c r="E38" s="264">
        <v>61</v>
      </c>
      <c r="F38" s="264">
        <v>0</v>
      </c>
      <c r="G38" s="265">
        <f>E38*F38</f>
        <v>0</v>
      </c>
      <c r="H38" s="266">
        <v>1.89</v>
      </c>
      <c r="I38" s="267">
        <f>E38*H38</f>
        <v>115.28999999999999</v>
      </c>
      <c r="J38" s="266">
        <v>0</v>
      </c>
      <c r="K38" s="267">
        <f>E38*J38</f>
        <v>0</v>
      </c>
      <c r="O38" s="259">
        <v>2</v>
      </c>
      <c r="AA38" s="232">
        <v>1</v>
      </c>
      <c r="AB38" s="232">
        <v>1</v>
      </c>
      <c r="AC38" s="232">
        <v>1</v>
      </c>
      <c r="AZ38" s="232">
        <v>1</v>
      </c>
      <c r="BA38" s="232">
        <f>IF(AZ38=1,G38,0)</f>
        <v>0</v>
      </c>
      <c r="BB38" s="232">
        <f>IF(AZ38=2,G38,0)</f>
        <v>0</v>
      </c>
      <c r="BC38" s="232">
        <f>IF(AZ38=3,G38,0)</f>
        <v>0</v>
      </c>
      <c r="BD38" s="232">
        <f>IF(AZ38=4,G38,0)</f>
        <v>0</v>
      </c>
      <c r="BE38" s="232">
        <f>IF(AZ38=5,G38,0)</f>
        <v>0</v>
      </c>
      <c r="CA38" s="259">
        <v>1</v>
      </c>
      <c r="CB38" s="259">
        <v>1</v>
      </c>
    </row>
    <row r="39" spans="1:80">
      <c r="A39" s="268"/>
      <c r="B39" s="272"/>
      <c r="C39" s="334" t="s">
        <v>235</v>
      </c>
      <c r="D39" s="335"/>
      <c r="E39" s="273">
        <v>61</v>
      </c>
      <c r="F39" s="274"/>
      <c r="G39" s="275"/>
      <c r="H39" s="276"/>
      <c r="I39" s="270"/>
      <c r="J39" s="277"/>
      <c r="K39" s="270"/>
      <c r="M39" s="271" t="s">
        <v>235</v>
      </c>
      <c r="O39" s="259"/>
    </row>
    <row r="40" spans="1:80">
      <c r="A40" s="260">
        <v>15</v>
      </c>
      <c r="B40" s="261" t="s">
        <v>236</v>
      </c>
      <c r="C40" s="262" t="s">
        <v>237</v>
      </c>
      <c r="D40" s="263" t="s">
        <v>158</v>
      </c>
      <c r="E40" s="264">
        <v>101</v>
      </c>
      <c r="F40" s="264">
        <v>0</v>
      </c>
      <c r="G40" s="265">
        <f>E40*F40</f>
        <v>0</v>
      </c>
      <c r="H40" s="266">
        <v>1.7535000000000001</v>
      </c>
      <c r="I40" s="267">
        <f>E40*H40</f>
        <v>177.1035</v>
      </c>
      <c r="J40" s="266">
        <v>0</v>
      </c>
      <c r="K40" s="267">
        <f>E40*J40</f>
        <v>0</v>
      </c>
      <c r="O40" s="259">
        <v>2</v>
      </c>
      <c r="AA40" s="232">
        <v>1</v>
      </c>
      <c r="AB40" s="232">
        <v>1</v>
      </c>
      <c r="AC40" s="232">
        <v>1</v>
      </c>
      <c r="AZ40" s="232">
        <v>1</v>
      </c>
      <c r="BA40" s="232">
        <f>IF(AZ40=1,G40,0)</f>
        <v>0</v>
      </c>
      <c r="BB40" s="232">
        <f>IF(AZ40=2,G40,0)</f>
        <v>0</v>
      </c>
      <c r="BC40" s="232">
        <f>IF(AZ40=3,G40,0)</f>
        <v>0</v>
      </c>
      <c r="BD40" s="232">
        <f>IF(AZ40=4,G40,0)</f>
        <v>0</v>
      </c>
      <c r="BE40" s="232">
        <f>IF(AZ40=5,G40,0)</f>
        <v>0</v>
      </c>
      <c r="CA40" s="259">
        <v>1</v>
      </c>
      <c r="CB40" s="259">
        <v>1</v>
      </c>
    </row>
    <row r="41" spans="1:80">
      <c r="A41" s="268"/>
      <c r="B41" s="272"/>
      <c r="C41" s="334" t="s">
        <v>238</v>
      </c>
      <c r="D41" s="335"/>
      <c r="E41" s="273">
        <v>101</v>
      </c>
      <c r="F41" s="274"/>
      <c r="G41" s="275"/>
      <c r="H41" s="276"/>
      <c r="I41" s="270"/>
      <c r="J41" s="277"/>
      <c r="K41" s="270"/>
      <c r="M41" s="271" t="s">
        <v>238</v>
      </c>
      <c r="O41" s="259"/>
    </row>
    <row r="42" spans="1:80">
      <c r="A42" s="278"/>
      <c r="B42" s="279" t="s">
        <v>100</v>
      </c>
      <c r="C42" s="280" t="s">
        <v>232</v>
      </c>
      <c r="D42" s="281"/>
      <c r="E42" s="282"/>
      <c r="F42" s="283"/>
      <c r="G42" s="284">
        <f>SUM(G37:G41)</f>
        <v>0</v>
      </c>
      <c r="H42" s="285"/>
      <c r="I42" s="286">
        <f>SUM(I37:I41)</f>
        <v>292.39350000000002</v>
      </c>
      <c r="J42" s="285"/>
      <c r="K42" s="286">
        <f>SUM(K37:K41)</f>
        <v>0</v>
      </c>
      <c r="O42" s="259">
        <v>4</v>
      </c>
      <c r="BA42" s="287">
        <f>SUM(BA37:BA41)</f>
        <v>0</v>
      </c>
      <c r="BB42" s="287">
        <f>SUM(BB37:BB41)</f>
        <v>0</v>
      </c>
      <c r="BC42" s="287">
        <f>SUM(BC37:BC41)</f>
        <v>0</v>
      </c>
      <c r="BD42" s="287">
        <f>SUM(BD37:BD41)</f>
        <v>0</v>
      </c>
      <c r="BE42" s="287">
        <f>SUM(BE37:BE41)</f>
        <v>0</v>
      </c>
    </row>
    <row r="43" spans="1:80">
      <c r="A43" s="249" t="s">
        <v>97</v>
      </c>
      <c r="B43" s="250" t="s">
        <v>239</v>
      </c>
      <c r="C43" s="251" t="s">
        <v>240</v>
      </c>
      <c r="D43" s="252"/>
      <c r="E43" s="253"/>
      <c r="F43" s="253"/>
      <c r="G43" s="254"/>
      <c r="H43" s="255"/>
      <c r="I43" s="256"/>
      <c r="J43" s="257"/>
      <c r="K43" s="258"/>
      <c r="O43" s="259">
        <v>1</v>
      </c>
    </row>
    <row r="44" spans="1:80">
      <c r="A44" s="260">
        <v>16</v>
      </c>
      <c r="B44" s="261" t="s">
        <v>242</v>
      </c>
      <c r="C44" s="262" t="s">
        <v>243</v>
      </c>
      <c r="D44" s="263" t="s">
        <v>244</v>
      </c>
      <c r="E44" s="264">
        <v>72</v>
      </c>
      <c r="F44" s="264">
        <v>0</v>
      </c>
      <c r="G44" s="265">
        <f>E44*F44</f>
        <v>0</v>
      </c>
      <c r="H44" s="266">
        <v>0</v>
      </c>
      <c r="I44" s="267">
        <f>E44*H44</f>
        <v>0</v>
      </c>
      <c r="J44" s="266">
        <v>0</v>
      </c>
      <c r="K44" s="267">
        <f>E44*J44</f>
        <v>0</v>
      </c>
      <c r="O44" s="259">
        <v>2</v>
      </c>
      <c r="AA44" s="232">
        <v>1</v>
      </c>
      <c r="AB44" s="232">
        <v>1</v>
      </c>
      <c r="AC44" s="232">
        <v>1</v>
      </c>
      <c r="AZ44" s="232">
        <v>1</v>
      </c>
      <c r="BA44" s="232">
        <f>IF(AZ44=1,G44,0)</f>
        <v>0</v>
      </c>
      <c r="BB44" s="232">
        <f>IF(AZ44=2,G44,0)</f>
        <v>0</v>
      </c>
      <c r="BC44" s="232">
        <f>IF(AZ44=3,G44,0)</f>
        <v>0</v>
      </c>
      <c r="BD44" s="232">
        <f>IF(AZ44=4,G44,0)</f>
        <v>0</v>
      </c>
      <c r="BE44" s="232">
        <f>IF(AZ44=5,G44,0)</f>
        <v>0</v>
      </c>
      <c r="CA44" s="259">
        <v>1</v>
      </c>
      <c r="CB44" s="259">
        <v>1</v>
      </c>
    </row>
    <row r="45" spans="1:80">
      <c r="A45" s="260">
        <v>17</v>
      </c>
      <c r="B45" s="261" t="s">
        <v>245</v>
      </c>
      <c r="C45" s="262" t="s">
        <v>246</v>
      </c>
      <c r="D45" s="263" t="s">
        <v>244</v>
      </c>
      <c r="E45" s="264">
        <v>72</v>
      </c>
      <c r="F45" s="264">
        <v>0</v>
      </c>
      <c r="G45" s="265">
        <f>E45*F45</f>
        <v>0</v>
      </c>
      <c r="H45" s="266">
        <v>4.8000000000000001E-4</v>
      </c>
      <c r="I45" s="267">
        <f>E45*H45</f>
        <v>3.456E-2</v>
      </c>
      <c r="J45" s="266"/>
      <c r="K45" s="267">
        <f>E45*J45</f>
        <v>0</v>
      </c>
      <c r="O45" s="259">
        <v>2</v>
      </c>
      <c r="AA45" s="232">
        <v>3</v>
      </c>
      <c r="AB45" s="232">
        <v>1</v>
      </c>
      <c r="AC45" s="232" t="s">
        <v>245</v>
      </c>
      <c r="AZ45" s="232">
        <v>1</v>
      </c>
      <c r="BA45" s="232">
        <f>IF(AZ45=1,G45,0)</f>
        <v>0</v>
      </c>
      <c r="BB45" s="232">
        <f>IF(AZ45=2,G45,0)</f>
        <v>0</v>
      </c>
      <c r="BC45" s="232">
        <f>IF(AZ45=3,G45,0)</f>
        <v>0</v>
      </c>
      <c r="BD45" s="232">
        <f>IF(AZ45=4,G45,0)</f>
        <v>0</v>
      </c>
      <c r="BE45" s="232">
        <f>IF(AZ45=5,G45,0)</f>
        <v>0</v>
      </c>
      <c r="CA45" s="259">
        <v>3</v>
      </c>
      <c r="CB45" s="259">
        <v>1</v>
      </c>
    </row>
    <row r="46" spans="1:80">
      <c r="A46" s="268"/>
      <c r="B46" s="269"/>
      <c r="C46" s="326" t="s">
        <v>247</v>
      </c>
      <c r="D46" s="327"/>
      <c r="E46" s="327"/>
      <c r="F46" s="327"/>
      <c r="G46" s="328"/>
      <c r="I46" s="270"/>
      <c r="K46" s="270"/>
      <c r="L46" s="271" t="s">
        <v>247</v>
      </c>
      <c r="O46" s="259">
        <v>3</v>
      </c>
    </row>
    <row r="47" spans="1:80">
      <c r="A47" s="278"/>
      <c r="B47" s="279" t="s">
        <v>100</v>
      </c>
      <c r="C47" s="280" t="s">
        <v>241</v>
      </c>
      <c r="D47" s="281"/>
      <c r="E47" s="282"/>
      <c r="F47" s="283"/>
      <c r="G47" s="284">
        <f>SUM(G43:G46)</f>
        <v>0</v>
      </c>
      <c r="H47" s="285"/>
      <c r="I47" s="286">
        <f>SUM(I43:I46)</f>
        <v>3.456E-2</v>
      </c>
      <c r="J47" s="285"/>
      <c r="K47" s="286">
        <f>SUM(K43:K46)</f>
        <v>0</v>
      </c>
      <c r="O47" s="259">
        <v>4</v>
      </c>
      <c r="BA47" s="287">
        <f>SUM(BA43:BA46)</f>
        <v>0</v>
      </c>
      <c r="BB47" s="287">
        <f>SUM(BB43:BB46)</f>
        <v>0</v>
      </c>
      <c r="BC47" s="287">
        <f>SUM(BC43:BC46)</f>
        <v>0</v>
      </c>
      <c r="BD47" s="287">
        <f>SUM(BD43:BD46)</f>
        <v>0</v>
      </c>
      <c r="BE47" s="287">
        <f>SUM(BE43:BE46)</f>
        <v>0</v>
      </c>
    </row>
    <row r="48" spans="1:80">
      <c r="A48" s="249" t="s">
        <v>97</v>
      </c>
      <c r="B48" s="250" t="s">
        <v>187</v>
      </c>
      <c r="C48" s="251" t="s">
        <v>188</v>
      </c>
      <c r="D48" s="252"/>
      <c r="E48" s="253"/>
      <c r="F48" s="253"/>
      <c r="G48" s="254"/>
      <c r="H48" s="255"/>
      <c r="I48" s="256"/>
      <c r="J48" s="257"/>
      <c r="K48" s="258"/>
      <c r="O48" s="259">
        <v>1</v>
      </c>
    </row>
    <row r="49" spans="1:80">
      <c r="A49" s="260">
        <v>18</v>
      </c>
      <c r="B49" s="261" t="s">
        <v>190</v>
      </c>
      <c r="C49" s="262" t="s">
        <v>191</v>
      </c>
      <c r="D49" s="263" t="s">
        <v>192</v>
      </c>
      <c r="E49" s="264">
        <v>292.46305999999998</v>
      </c>
      <c r="F49" s="264">
        <v>0</v>
      </c>
      <c r="G49" s="265">
        <f>E49*F49</f>
        <v>0</v>
      </c>
      <c r="H49" s="266">
        <v>0</v>
      </c>
      <c r="I49" s="267">
        <f>E49*H49</f>
        <v>0</v>
      </c>
      <c r="J49" s="266"/>
      <c r="K49" s="267">
        <f>E49*J49</f>
        <v>0</v>
      </c>
      <c r="O49" s="259">
        <v>2</v>
      </c>
      <c r="AA49" s="232">
        <v>7</v>
      </c>
      <c r="AB49" s="232">
        <v>1</v>
      </c>
      <c r="AC49" s="232">
        <v>2</v>
      </c>
      <c r="AZ49" s="232">
        <v>1</v>
      </c>
      <c r="BA49" s="232">
        <f>IF(AZ49=1,G49,0)</f>
        <v>0</v>
      </c>
      <c r="BB49" s="232">
        <f>IF(AZ49=2,G49,0)</f>
        <v>0</v>
      </c>
      <c r="BC49" s="232">
        <f>IF(AZ49=3,G49,0)</f>
        <v>0</v>
      </c>
      <c r="BD49" s="232">
        <f>IF(AZ49=4,G49,0)</f>
        <v>0</v>
      </c>
      <c r="BE49" s="232">
        <f>IF(AZ49=5,G49,0)</f>
        <v>0</v>
      </c>
      <c r="CA49" s="259">
        <v>7</v>
      </c>
      <c r="CB49" s="259">
        <v>1</v>
      </c>
    </row>
    <row r="50" spans="1:80">
      <c r="A50" s="278"/>
      <c r="B50" s="279" t="s">
        <v>100</v>
      </c>
      <c r="C50" s="280" t="s">
        <v>189</v>
      </c>
      <c r="D50" s="281"/>
      <c r="E50" s="282"/>
      <c r="F50" s="283"/>
      <c r="G50" s="284">
        <f>SUM(G48:G49)</f>
        <v>0</v>
      </c>
      <c r="H50" s="285"/>
      <c r="I50" s="286">
        <f>SUM(I48:I49)</f>
        <v>0</v>
      </c>
      <c r="J50" s="285"/>
      <c r="K50" s="286">
        <f>SUM(K48:K49)</f>
        <v>0</v>
      </c>
      <c r="O50" s="259">
        <v>4</v>
      </c>
      <c r="BA50" s="287">
        <f>SUM(BA48:BA49)</f>
        <v>0</v>
      </c>
      <c r="BB50" s="287">
        <f>SUM(BB48:BB49)</f>
        <v>0</v>
      </c>
      <c r="BC50" s="287">
        <f>SUM(BC48:BC49)</f>
        <v>0</v>
      </c>
      <c r="BD50" s="287">
        <f>SUM(BD48:BD49)</f>
        <v>0</v>
      </c>
      <c r="BE50" s="287">
        <f>SUM(BE48:BE49)</f>
        <v>0</v>
      </c>
    </row>
    <row r="51" spans="1:80">
      <c r="E51" s="232"/>
    </row>
    <row r="52" spans="1:80">
      <c r="E52" s="232"/>
    </row>
    <row r="53" spans="1:80">
      <c r="E53" s="232"/>
    </row>
    <row r="54" spans="1:80">
      <c r="E54" s="232"/>
    </row>
    <row r="55" spans="1:80">
      <c r="E55" s="232"/>
    </row>
    <row r="56" spans="1:80">
      <c r="E56" s="232"/>
    </row>
    <row r="57" spans="1:80">
      <c r="E57" s="232"/>
    </row>
    <row r="58" spans="1:80">
      <c r="E58" s="232"/>
    </row>
    <row r="59" spans="1:80">
      <c r="E59" s="232"/>
    </row>
    <row r="60" spans="1:80">
      <c r="E60" s="232"/>
    </row>
    <row r="61" spans="1:80">
      <c r="E61" s="232"/>
    </row>
    <row r="62" spans="1:80">
      <c r="E62" s="232"/>
    </row>
    <row r="63" spans="1:80">
      <c r="E63" s="232"/>
    </row>
    <row r="64" spans="1:80">
      <c r="E64" s="232"/>
    </row>
    <row r="65" spans="1:7">
      <c r="E65" s="232"/>
    </row>
    <row r="66" spans="1:7">
      <c r="E66" s="232"/>
    </row>
    <row r="67" spans="1:7">
      <c r="E67" s="232"/>
    </row>
    <row r="68" spans="1:7">
      <c r="E68" s="232"/>
    </row>
    <row r="69" spans="1:7">
      <c r="E69" s="232"/>
    </row>
    <row r="70" spans="1:7">
      <c r="E70" s="232"/>
    </row>
    <row r="71" spans="1:7">
      <c r="E71" s="232"/>
    </row>
    <row r="72" spans="1:7">
      <c r="E72" s="232"/>
    </row>
    <row r="73" spans="1:7">
      <c r="E73" s="232"/>
    </row>
    <row r="74" spans="1:7">
      <c r="A74" s="277"/>
      <c r="B74" s="277"/>
      <c r="C74" s="277"/>
      <c r="D74" s="277"/>
      <c r="E74" s="277"/>
      <c r="F74" s="277"/>
      <c r="G74" s="277"/>
    </row>
    <row r="75" spans="1:7">
      <c r="A75" s="277"/>
      <c r="B75" s="277"/>
      <c r="C75" s="277"/>
      <c r="D75" s="277"/>
      <c r="E75" s="277"/>
      <c r="F75" s="277"/>
      <c r="G75" s="277"/>
    </row>
    <row r="76" spans="1:7">
      <c r="A76" s="277"/>
      <c r="B76" s="277"/>
      <c r="C76" s="277"/>
      <c r="D76" s="277"/>
      <c r="E76" s="277"/>
      <c r="F76" s="277"/>
      <c r="G76" s="277"/>
    </row>
    <row r="77" spans="1:7">
      <c r="A77" s="277"/>
      <c r="B77" s="277"/>
      <c r="C77" s="277"/>
      <c r="D77" s="277"/>
      <c r="E77" s="277"/>
      <c r="F77" s="277"/>
      <c r="G77" s="277"/>
    </row>
    <row r="78" spans="1:7">
      <c r="E78" s="232"/>
    </row>
    <row r="79" spans="1:7">
      <c r="E79" s="232"/>
    </row>
    <row r="80" spans="1:7">
      <c r="E80" s="232"/>
    </row>
    <row r="81" spans="5:5">
      <c r="E81" s="232"/>
    </row>
    <row r="82" spans="5:5">
      <c r="E82" s="232"/>
    </row>
    <row r="83" spans="5:5">
      <c r="E83" s="232"/>
    </row>
    <row r="84" spans="5:5">
      <c r="E84" s="232"/>
    </row>
    <row r="85" spans="5:5">
      <c r="E85" s="232"/>
    </row>
    <row r="86" spans="5:5">
      <c r="E86" s="232"/>
    </row>
    <row r="87" spans="5:5">
      <c r="E87" s="232"/>
    </row>
    <row r="88" spans="5:5">
      <c r="E88" s="232"/>
    </row>
    <row r="89" spans="5:5">
      <c r="E89" s="232"/>
    </row>
    <row r="90" spans="5:5">
      <c r="E90" s="232"/>
    </row>
    <row r="91" spans="5:5">
      <c r="E91" s="232"/>
    </row>
    <row r="92" spans="5:5">
      <c r="E92" s="232"/>
    </row>
    <row r="93" spans="5:5">
      <c r="E93" s="232"/>
    </row>
    <row r="94" spans="5:5">
      <c r="E94" s="232"/>
    </row>
    <row r="95" spans="5:5">
      <c r="E95" s="232"/>
    </row>
    <row r="96" spans="5:5">
      <c r="E96" s="232"/>
    </row>
    <row r="97" spans="1:7">
      <c r="E97" s="232"/>
    </row>
    <row r="98" spans="1:7">
      <c r="E98" s="232"/>
    </row>
    <row r="99" spans="1:7">
      <c r="E99" s="232"/>
    </row>
    <row r="100" spans="1:7">
      <c r="E100" s="232"/>
    </row>
    <row r="101" spans="1:7">
      <c r="E101" s="232"/>
    </row>
    <row r="102" spans="1:7">
      <c r="E102" s="232"/>
    </row>
    <row r="103" spans="1:7">
      <c r="E103" s="232"/>
    </row>
    <row r="104" spans="1:7">
      <c r="E104" s="232"/>
    </row>
    <row r="105" spans="1:7">
      <c r="E105" s="232"/>
    </row>
    <row r="106" spans="1:7">
      <c r="E106" s="232"/>
    </row>
    <row r="107" spans="1:7">
      <c r="E107" s="232"/>
    </row>
    <row r="108" spans="1:7">
      <c r="E108" s="232"/>
    </row>
    <row r="109" spans="1:7">
      <c r="A109" s="288"/>
      <c r="B109" s="288"/>
    </row>
    <row r="110" spans="1:7">
      <c r="A110" s="277"/>
      <c r="B110" s="277"/>
      <c r="C110" s="289"/>
      <c r="D110" s="289"/>
      <c r="E110" s="290"/>
      <c r="F110" s="289"/>
      <c r="G110" s="291"/>
    </row>
    <row r="111" spans="1:7">
      <c r="A111" s="292"/>
      <c r="B111" s="292"/>
      <c r="C111" s="277"/>
      <c r="D111" s="277"/>
      <c r="E111" s="293"/>
      <c r="F111" s="277"/>
      <c r="G111" s="277"/>
    </row>
    <row r="112" spans="1:7">
      <c r="A112" s="277"/>
      <c r="B112" s="277"/>
      <c r="C112" s="277"/>
      <c r="D112" s="277"/>
      <c r="E112" s="293"/>
      <c r="F112" s="277"/>
      <c r="G112" s="277"/>
    </row>
    <row r="113" spans="1:7">
      <c r="A113" s="277"/>
      <c r="B113" s="277"/>
      <c r="C113" s="277"/>
      <c r="D113" s="277"/>
      <c r="E113" s="293"/>
      <c r="F113" s="277"/>
      <c r="G113" s="277"/>
    </row>
    <row r="114" spans="1:7">
      <c r="A114" s="277"/>
      <c r="B114" s="277"/>
      <c r="C114" s="277"/>
      <c r="D114" s="277"/>
      <c r="E114" s="293"/>
      <c r="F114" s="277"/>
      <c r="G114" s="277"/>
    </row>
    <row r="115" spans="1:7">
      <c r="A115" s="277"/>
      <c r="B115" s="277"/>
      <c r="C115" s="277"/>
      <c r="D115" s="277"/>
      <c r="E115" s="293"/>
      <c r="F115" s="277"/>
      <c r="G115" s="277"/>
    </row>
    <row r="116" spans="1:7">
      <c r="A116" s="277"/>
      <c r="B116" s="277"/>
      <c r="C116" s="277"/>
      <c r="D116" s="277"/>
      <c r="E116" s="293"/>
      <c r="F116" s="277"/>
      <c r="G116" s="277"/>
    </row>
    <row r="117" spans="1:7">
      <c r="A117" s="277"/>
      <c r="B117" s="277"/>
      <c r="C117" s="277"/>
      <c r="D117" s="277"/>
      <c r="E117" s="293"/>
      <c r="F117" s="277"/>
      <c r="G117" s="277"/>
    </row>
    <row r="118" spans="1:7">
      <c r="A118" s="277"/>
      <c r="B118" s="277"/>
      <c r="C118" s="277"/>
      <c r="D118" s="277"/>
      <c r="E118" s="293"/>
      <c r="F118" s="277"/>
      <c r="G118" s="277"/>
    </row>
    <row r="119" spans="1:7">
      <c r="A119" s="277"/>
      <c r="B119" s="277"/>
      <c r="C119" s="277"/>
      <c r="D119" s="277"/>
      <c r="E119" s="293"/>
      <c r="F119" s="277"/>
      <c r="G119" s="277"/>
    </row>
    <row r="120" spans="1:7">
      <c r="A120" s="277"/>
      <c r="B120" s="277"/>
      <c r="C120" s="277"/>
      <c r="D120" s="277"/>
      <c r="E120" s="293"/>
      <c r="F120" s="277"/>
      <c r="G120" s="277"/>
    </row>
    <row r="121" spans="1:7">
      <c r="A121" s="277"/>
      <c r="B121" s="277"/>
      <c r="C121" s="277"/>
      <c r="D121" s="277"/>
      <c r="E121" s="293"/>
      <c r="F121" s="277"/>
      <c r="G121" s="277"/>
    </row>
    <row r="122" spans="1:7">
      <c r="A122" s="277"/>
      <c r="B122" s="277"/>
      <c r="C122" s="277"/>
      <c r="D122" s="277"/>
      <c r="E122" s="293"/>
      <c r="F122" s="277"/>
      <c r="G122" s="277"/>
    </row>
    <row r="123" spans="1:7">
      <c r="A123" s="277"/>
      <c r="B123" s="277"/>
      <c r="C123" s="277"/>
      <c r="D123" s="277"/>
      <c r="E123" s="293"/>
      <c r="F123" s="277"/>
      <c r="G123" s="277"/>
    </row>
  </sheetData>
  <sheetProtection password="C3C2" sheet="1" objects="1" scenarios="1"/>
  <protectedRanges>
    <protectedRange sqref="F8 F10 F12 F13 F15 F18 F23 F25 F26 F29 F30 F32 F38 F40 F44 F45 F49 F34" name="Oblast1"/>
  </protectedRanges>
  <mergeCells count="22">
    <mergeCell ref="C46:G46"/>
    <mergeCell ref="C27:G27"/>
    <mergeCell ref="C28:D28"/>
    <mergeCell ref="C31:D31"/>
    <mergeCell ref="C33:D33"/>
    <mergeCell ref="C35:D35"/>
    <mergeCell ref="C41:D41"/>
    <mergeCell ref="C14:D14"/>
    <mergeCell ref="C16:D16"/>
    <mergeCell ref="C17:D17"/>
    <mergeCell ref="C39:D39"/>
    <mergeCell ref="C19:G19"/>
    <mergeCell ref="C20:D20"/>
    <mergeCell ref="C21:D21"/>
    <mergeCell ref="C22:D22"/>
    <mergeCell ref="C24:D24"/>
    <mergeCell ref="A1:G1"/>
    <mergeCell ref="A3:B3"/>
    <mergeCell ref="A4:B4"/>
    <mergeCell ref="E4:G4"/>
    <mergeCell ref="C9:G9"/>
    <mergeCell ref="C11:D11"/>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1.xml><?xml version="1.0" encoding="utf-8"?>
<worksheet xmlns="http://schemas.openxmlformats.org/spreadsheetml/2006/main" xmlns:r="http://schemas.openxmlformats.org/officeDocument/2006/relationships">
  <sheetPr codeName="List24"/>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252</v>
      </c>
      <c r="D2" s="97" t="s">
        <v>253</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249</v>
      </c>
      <c r="B5" s="110"/>
      <c r="C5" s="111" t="s">
        <v>250</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'03 011-23-3X Rek'!E20</f>
        <v>0</v>
      </c>
      <c r="D15" s="149" t="str">
        <f ca="1">'03 011-23-3X Rek'!A25</f>
        <v>Ztížené výrobní podmínky</v>
      </c>
      <c r="E15" s="150"/>
      <c r="F15" s="151"/>
      <c r="G15" s="148">
        <f ca="1">'03 011-23-3X Rek'!I25</f>
        <v>0</v>
      </c>
    </row>
    <row r="16" spans="1:57" ht="15.95" customHeight="1">
      <c r="A16" s="146" t="s">
        <v>52</v>
      </c>
      <c r="B16" s="147" t="s">
        <v>53</v>
      </c>
      <c r="C16" s="148">
        <f ca="1">'03 011-23-3X Rek'!F20</f>
        <v>0</v>
      </c>
      <c r="D16" s="101" t="str">
        <f ca="1">'03 011-23-3X Rek'!A26</f>
        <v>Oborová přirážka</v>
      </c>
      <c r="E16" s="152"/>
      <c r="F16" s="153"/>
      <c r="G16" s="148">
        <f ca="1">'03 011-23-3X Rek'!I26</f>
        <v>0</v>
      </c>
    </row>
    <row r="17" spans="1:7" ht="15.95" customHeight="1">
      <c r="A17" s="146" t="s">
        <v>54</v>
      </c>
      <c r="B17" s="147" t="s">
        <v>55</v>
      </c>
      <c r="C17" s="148">
        <f ca="1">'03 011-23-3X Rek'!H20</f>
        <v>0</v>
      </c>
      <c r="D17" s="101" t="str">
        <f ca="1">'03 011-23-3X Rek'!A27</f>
        <v>Přesun stavebních kapacit</v>
      </c>
      <c r="E17" s="152"/>
      <c r="F17" s="153"/>
      <c r="G17" s="148">
        <f ca="1">'03 011-23-3X Rek'!I27</f>
        <v>0</v>
      </c>
    </row>
    <row r="18" spans="1:7" ht="15.95" customHeight="1">
      <c r="A18" s="154" t="s">
        <v>56</v>
      </c>
      <c r="B18" s="155" t="s">
        <v>57</v>
      </c>
      <c r="C18" s="148">
        <f ca="1">'03 011-23-3X Rek'!G20</f>
        <v>0</v>
      </c>
      <c r="D18" s="101" t="str">
        <f ca="1">'03 011-23-3X Rek'!A28</f>
        <v>Mimostaveništní doprava</v>
      </c>
      <c r="E18" s="152"/>
      <c r="F18" s="153"/>
      <c r="G18" s="148">
        <f ca="1">'03 011-23-3X Rek'!I28</f>
        <v>0</v>
      </c>
    </row>
    <row r="19" spans="1:7" ht="15.95" customHeight="1">
      <c r="A19" s="156" t="s">
        <v>58</v>
      </c>
      <c r="B19" s="147"/>
      <c r="C19" s="148">
        <f ca="1">SUM(C15:C18)</f>
        <v>0</v>
      </c>
      <c r="D19" s="101" t="str">
        <f ca="1">'03 011-23-3X Rek'!A29</f>
        <v>Zařízení staveniště</v>
      </c>
      <c r="E19" s="152"/>
      <c r="F19" s="153"/>
      <c r="G19" s="148">
        <f ca="1">'03 011-23-3X Rek'!I29</f>
        <v>0</v>
      </c>
    </row>
    <row r="20" spans="1:7" ht="15.95" customHeight="1">
      <c r="A20" s="156"/>
      <c r="B20" s="147"/>
      <c r="C20" s="148"/>
      <c r="D20" s="101" t="str">
        <f ca="1">'03 011-23-3X Rek'!A30</f>
        <v>Provoz investora</v>
      </c>
      <c r="E20" s="152"/>
      <c r="F20" s="153"/>
      <c r="G20" s="148">
        <f ca="1">'03 011-23-3X Rek'!I30</f>
        <v>0</v>
      </c>
    </row>
    <row r="21" spans="1:7" ht="15.95" customHeight="1">
      <c r="A21" s="156" t="s">
        <v>29</v>
      </c>
      <c r="B21" s="147"/>
      <c r="C21" s="148">
        <f ca="1">'03 011-23-3X Rek'!I20</f>
        <v>0</v>
      </c>
      <c r="D21" s="101" t="str">
        <f ca="1">'03 011-23-3X Rek'!A31</f>
        <v>Kompletační činnost (IČD)</v>
      </c>
      <c r="E21" s="152"/>
      <c r="F21" s="153"/>
      <c r="G21" s="148">
        <f ca="1">'03 011-23-3X Rek'!I31</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'03 011-23-3X Rek'!H33</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2.xml><?xml version="1.0" encoding="utf-8"?>
<worksheet xmlns="http://schemas.openxmlformats.org/spreadsheetml/2006/main" xmlns:r="http://schemas.openxmlformats.org/officeDocument/2006/relationships">
  <sheetPr codeName="List34"/>
  <dimension ref="A1:BE84"/>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9" ht="13.5" thickTop="1">
      <c r="A1" s="317" t="s">
        <v>2</v>
      </c>
      <c r="B1" s="318"/>
      <c r="C1" s="186" t="s">
        <v>105</v>
      </c>
      <c r="D1" s="187"/>
      <c r="E1" s="188"/>
      <c r="F1" s="187"/>
      <c r="G1" s="189" t="s">
        <v>75</v>
      </c>
      <c r="H1" s="190" t="s">
        <v>252</v>
      </c>
      <c r="I1" s="191"/>
    </row>
    <row r="2" spans="1:9" ht="13.5" thickBot="1">
      <c r="A2" s="319" t="s">
        <v>76</v>
      </c>
      <c r="B2" s="320"/>
      <c r="C2" s="192" t="s">
        <v>251</v>
      </c>
      <c r="D2" s="193"/>
      <c r="E2" s="194"/>
      <c r="F2" s="193"/>
      <c r="G2" s="321" t="s">
        <v>253</v>
      </c>
      <c r="H2" s="322"/>
      <c r="I2" s="323"/>
    </row>
    <row r="3" spans="1:9" ht="13.5" thickTop="1">
      <c r="F3" s="127"/>
    </row>
    <row r="4" spans="1:9" ht="19.5" customHeight="1">
      <c r="A4" s="195" t="s">
        <v>77</v>
      </c>
      <c r="B4" s="196"/>
      <c r="C4" s="196"/>
      <c r="D4" s="196"/>
      <c r="E4" s="197"/>
      <c r="F4" s="196"/>
      <c r="G4" s="196"/>
      <c r="H4" s="196"/>
      <c r="I4" s="196"/>
    </row>
    <row r="5" spans="1:9" ht="13.5" thickBot="1"/>
    <row r="6" spans="1:9" s="127" customFormat="1" ht="13.5" thickBot="1">
      <c r="A6" s="198"/>
      <c r="B6" s="199" t="s">
        <v>78</v>
      </c>
      <c r="C6" s="199"/>
      <c r="D6" s="200"/>
      <c r="E6" s="201" t="s">
        <v>25</v>
      </c>
      <c r="F6" s="202" t="s">
        <v>26</v>
      </c>
      <c r="G6" s="202" t="s">
        <v>27</v>
      </c>
      <c r="H6" s="202" t="s">
        <v>28</v>
      </c>
      <c r="I6" s="203" t="s">
        <v>29</v>
      </c>
    </row>
    <row r="7" spans="1:9" s="127" customFormat="1">
      <c r="A7" s="294" t="str">
        <f ca="1">'03 011-23-3X Pol'!B7</f>
        <v>1</v>
      </c>
      <c r="B7" s="62" t="str">
        <f ca="1">'03 011-23-3X Pol'!C7</f>
        <v>Zemní práce</v>
      </c>
      <c r="D7" s="204"/>
      <c r="E7" s="295">
        <f ca="1">'03 011-23-3X Pol'!BA34</f>
        <v>0</v>
      </c>
      <c r="F7" s="296">
        <f ca="1">'03 011-23-3X Pol'!BB34</f>
        <v>0</v>
      </c>
      <c r="G7" s="296">
        <f ca="1">'03 011-23-3X Pol'!BC34</f>
        <v>0</v>
      </c>
      <c r="H7" s="296">
        <f ca="1">'03 011-23-3X Pol'!BD34</f>
        <v>0</v>
      </c>
      <c r="I7" s="297">
        <f ca="1">'03 011-23-3X Pol'!BE34</f>
        <v>0</v>
      </c>
    </row>
    <row r="8" spans="1:9" s="127" customFormat="1">
      <c r="A8" s="294" t="str">
        <f ca="1">'03 011-23-3X Pol'!B35</f>
        <v>27</v>
      </c>
      <c r="B8" s="62" t="str">
        <f ca="1">'03 011-23-3X Pol'!C35</f>
        <v>Základy</v>
      </c>
      <c r="D8" s="204"/>
      <c r="E8" s="295">
        <f ca="1">'03 011-23-3X Pol'!BA41</f>
        <v>0</v>
      </c>
      <c r="F8" s="296">
        <f ca="1">'03 011-23-3X Pol'!BB41</f>
        <v>0</v>
      </c>
      <c r="G8" s="296">
        <f ca="1">'03 011-23-3X Pol'!BC41</f>
        <v>0</v>
      </c>
      <c r="H8" s="296">
        <f ca="1">'03 011-23-3X Pol'!BD41</f>
        <v>0</v>
      </c>
      <c r="I8" s="297">
        <f ca="1">'03 011-23-3X Pol'!BE41</f>
        <v>0</v>
      </c>
    </row>
    <row r="9" spans="1:9" s="127" customFormat="1">
      <c r="A9" s="294" t="str">
        <f ca="1">'03 011-23-3X Pol'!B42</f>
        <v>32</v>
      </c>
      <c r="B9" s="62" t="str">
        <f ca="1">'03 011-23-3X Pol'!C42</f>
        <v>Zdi přehradní a opěrné</v>
      </c>
      <c r="D9" s="204"/>
      <c r="E9" s="295">
        <f ca="1">'03 011-23-3X Pol'!BA57</f>
        <v>0</v>
      </c>
      <c r="F9" s="296">
        <f ca="1">'03 011-23-3X Pol'!BB57</f>
        <v>0</v>
      </c>
      <c r="G9" s="296">
        <f ca="1">'03 011-23-3X Pol'!BC57</f>
        <v>0</v>
      </c>
      <c r="H9" s="296">
        <f ca="1">'03 011-23-3X Pol'!BD57</f>
        <v>0</v>
      </c>
      <c r="I9" s="297">
        <f ca="1">'03 011-23-3X Pol'!BE57</f>
        <v>0</v>
      </c>
    </row>
    <row r="10" spans="1:9" s="127" customFormat="1">
      <c r="A10" s="294" t="str">
        <f ca="1">'03 011-23-3X Pol'!B58</f>
        <v>45</v>
      </c>
      <c r="B10" s="62" t="str">
        <f ca="1">'03 011-23-3X Pol'!C58</f>
        <v>Podkladní a vedlejší konstrukce</v>
      </c>
      <c r="D10" s="204"/>
      <c r="E10" s="295">
        <f ca="1">'03 011-23-3X Pol'!BA64</f>
        <v>0</v>
      </c>
      <c r="F10" s="296">
        <f ca="1">'03 011-23-3X Pol'!BB64</f>
        <v>0</v>
      </c>
      <c r="G10" s="296">
        <f ca="1">'03 011-23-3X Pol'!BC64</f>
        <v>0</v>
      </c>
      <c r="H10" s="296">
        <f ca="1">'03 011-23-3X Pol'!BD64</f>
        <v>0</v>
      </c>
      <c r="I10" s="297">
        <f ca="1">'03 011-23-3X Pol'!BE64</f>
        <v>0</v>
      </c>
    </row>
    <row r="11" spans="1:9" s="127" customFormat="1">
      <c r="A11" s="294" t="str">
        <f ca="1">'03 011-23-3X Pol'!B65</f>
        <v>46</v>
      </c>
      <c r="B11" s="62" t="str">
        <f ca="1">'03 011-23-3X Pol'!C65</f>
        <v>Zpevněné plochy</v>
      </c>
      <c r="D11" s="204"/>
      <c r="E11" s="295">
        <f ca="1">'03 011-23-3X Pol'!BA69</f>
        <v>0</v>
      </c>
      <c r="F11" s="296">
        <f ca="1">'03 011-23-3X Pol'!BB69</f>
        <v>0</v>
      </c>
      <c r="G11" s="296">
        <f ca="1">'03 011-23-3X Pol'!BC69</f>
        <v>0</v>
      </c>
      <c r="H11" s="296">
        <f ca="1">'03 011-23-3X Pol'!BD69</f>
        <v>0</v>
      </c>
      <c r="I11" s="297">
        <f ca="1">'03 011-23-3X Pol'!BE69</f>
        <v>0</v>
      </c>
    </row>
    <row r="12" spans="1:9" s="127" customFormat="1">
      <c r="A12" s="294" t="str">
        <f ca="1">'03 011-23-3X Pol'!B70</f>
        <v>56</v>
      </c>
      <c r="B12" s="62" t="str">
        <f ca="1">'03 011-23-3X Pol'!C70</f>
        <v>Podkladní vrstvy komunikací a zpevněných ploch</v>
      </c>
      <c r="D12" s="204"/>
      <c r="E12" s="295">
        <f ca="1">'03 011-23-3X Pol'!BA72</f>
        <v>0</v>
      </c>
      <c r="F12" s="296">
        <f ca="1">'03 011-23-3X Pol'!BB72</f>
        <v>0</v>
      </c>
      <c r="G12" s="296">
        <f ca="1">'03 011-23-3X Pol'!BC72</f>
        <v>0</v>
      </c>
      <c r="H12" s="296">
        <f ca="1">'03 011-23-3X Pol'!BD72</f>
        <v>0</v>
      </c>
      <c r="I12" s="297">
        <f ca="1">'03 011-23-3X Pol'!BE72</f>
        <v>0</v>
      </c>
    </row>
    <row r="13" spans="1:9" s="127" customFormat="1">
      <c r="A13" s="294" t="str">
        <f ca="1">'03 011-23-3X Pol'!B73</f>
        <v>58</v>
      </c>
      <c r="B13" s="62" t="str">
        <f ca="1">'03 011-23-3X Pol'!C73</f>
        <v>Cementobetonové kryty komunikací</v>
      </c>
      <c r="D13" s="204"/>
      <c r="E13" s="295">
        <f ca="1">'03 011-23-3X Pol'!BA90</f>
        <v>0</v>
      </c>
      <c r="F13" s="296">
        <f ca="1">'03 011-23-3X Pol'!BB90</f>
        <v>0</v>
      </c>
      <c r="G13" s="296">
        <f ca="1">'03 011-23-3X Pol'!BC90</f>
        <v>0</v>
      </c>
      <c r="H13" s="296">
        <f ca="1">'03 011-23-3X Pol'!BD90</f>
        <v>0</v>
      </c>
      <c r="I13" s="297">
        <f ca="1">'03 011-23-3X Pol'!BE90</f>
        <v>0</v>
      </c>
    </row>
    <row r="14" spans="1:9" s="127" customFormat="1">
      <c r="A14" s="294" t="str">
        <f ca="1">'03 011-23-3X Pol'!B91</f>
        <v>87</v>
      </c>
      <c r="B14" s="62" t="str">
        <f ca="1">'03 011-23-3X Pol'!C91</f>
        <v>Potrubí z trub z plastických hmot</v>
      </c>
      <c r="D14" s="204"/>
      <c r="E14" s="295">
        <f ca="1">'03 011-23-3X Pol'!BA97</f>
        <v>0</v>
      </c>
      <c r="F14" s="296">
        <f ca="1">'03 011-23-3X Pol'!BB97</f>
        <v>0</v>
      </c>
      <c r="G14" s="296">
        <f ca="1">'03 011-23-3X Pol'!BC97</f>
        <v>0</v>
      </c>
      <c r="H14" s="296">
        <f ca="1">'03 011-23-3X Pol'!BD97</f>
        <v>0</v>
      </c>
      <c r="I14" s="297">
        <f ca="1">'03 011-23-3X Pol'!BE97</f>
        <v>0</v>
      </c>
    </row>
    <row r="15" spans="1:9" s="127" customFormat="1">
      <c r="A15" s="294" t="str">
        <f ca="1">'03 011-23-3X Pol'!B98</f>
        <v>89</v>
      </c>
      <c r="B15" s="62" t="str">
        <f ca="1">'03 011-23-3X Pol'!C98</f>
        <v>Ostatní konstrukce na trubním vedení</v>
      </c>
      <c r="D15" s="204"/>
      <c r="E15" s="295">
        <f ca="1">'03 011-23-3X Pol'!BA124</f>
        <v>0</v>
      </c>
      <c r="F15" s="296">
        <f ca="1">'03 011-23-3X Pol'!BB124</f>
        <v>0</v>
      </c>
      <c r="G15" s="296">
        <f ca="1">'03 011-23-3X Pol'!BC124</f>
        <v>0</v>
      </c>
      <c r="H15" s="296">
        <f ca="1">'03 011-23-3X Pol'!BD124</f>
        <v>0</v>
      </c>
      <c r="I15" s="297">
        <f ca="1">'03 011-23-3X Pol'!BE124</f>
        <v>0</v>
      </c>
    </row>
    <row r="16" spans="1:9" s="127" customFormat="1">
      <c r="A16" s="294" t="str">
        <f ca="1">'03 011-23-3X Pol'!B125</f>
        <v>93</v>
      </c>
      <c r="B16" s="62" t="str">
        <f ca="1">'03 011-23-3X Pol'!C125</f>
        <v>Dokončovací práce inženýrských staveb</v>
      </c>
      <c r="D16" s="204"/>
      <c r="E16" s="295">
        <f ca="1">'03 011-23-3X Pol'!BA168</f>
        <v>0</v>
      </c>
      <c r="F16" s="296">
        <f ca="1">'03 011-23-3X Pol'!BB168</f>
        <v>0</v>
      </c>
      <c r="G16" s="296">
        <f ca="1">'03 011-23-3X Pol'!BC168</f>
        <v>0</v>
      </c>
      <c r="H16" s="296">
        <f ca="1">'03 011-23-3X Pol'!BD168</f>
        <v>0</v>
      </c>
      <c r="I16" s="297">
        <f ca="1">'03 011-23-3X Pol'!BE168</f>
        <v>0</v>
      </c>
    </row>
    <row r="17" spans="1:57" s="127" customFormat="1">
      <c r="A17" s="294" t="str">
        <f ca="1">'03 011-23-3X Pol'!B169</f>
        <v>94</v>
      </c>
      <c r="B17" s="62" t="str">
        <f ca="1">'03 011-23-3X Pol'!C169</f>
        <v>Lešení a stavební výtahy</v>
      </c>
      <c r="D17" s="204"/>
      <c r="E17" s="295">
        <f ca="1">'03 011-23-3X Pol'!BA174</f>
        <v>0</v>
      </c>
      <c r="F17" s="296">
        <f ca="1">'03 011-23-3X Pol'!BB174</f>
        <v>0</v>
      </c>
      <c r="G17" s="296">
        <f ca="1">'03 011-23-3X Pol'!BC174</f>
        <v>0</v>
      </c>
      <c r="H17" s="296">
        <f ca="1">'03 011-23-3X Pol'!BD174</f>
        <v>0</v>
      </c>
      <c r="I17" s="297">
        <f ca="1">'03 011-23-3X Pol'!BE174</f>
        <v>0</v>
      </c>
    </row>
    <row r="18" spans="1:57" s="127" customFormat="1">
      <c r="A18" s="294" t="str">
        <f ca="1">'03 011-23-3X Pol'!B175</f>
        <v>95</v>
      </c>
      <c r="B18" s="62" t="str">
        <f ca="1">'03 011-23-3X Pol'!C175</f>
        <v>Dokončovací konstrukce na pozemních stavbách</v>
      </c>
      <c r="D18" s="204"/>
      <c r="E18" s="295">
        <f ca="1">'03 011-23-3X Pol'!BA194</f>
        <v>0</v>
      </c>
      <c r="F18" s="296">
        <f ca="1">'03 011-23-3X Pol'!BB194</f>
        <v>0</v>
      </c>
      <c r="G18" s="296">
        <f ca="1">'03 011-23-3X Pol'!BC194</f>
        <v>0</v>
      </c>
      <c r="H18" s="296">
        <f ca="1">'03 011-23-3X Pol'!BD194</f>
        <v>0</v>
      </c>
      <c r="I18" s="297">
        <f ca="1">'03 011-23-3X Pol'!BE194</f>
        <v>0</v>
      </c>
    </row>
    <row r="19" spans="1:57" s="127" customFormat="1" ht="13.5" thickBot="1">
      <c r="A19" s="294" t="str">
        <f ca="1">'03 011-23-3X Pol'!B195</f>
        <v>99</v>
      </c>
      <c r="B19" s="62" t="str">
        <f ca="1">'03 011-23-3X Pol'!C195</f>
        <v>Staveništní přesun hmot</v>
      </c>
      <c r="D19" s="204"/>
      <c r="E19" s="295">
        <f ca="1">'03 011-23-3X Pol'!BA197</f>
        <v>0</v>
      </c>
      <c r="F19" s="296">
        <f ca="1">'03 011-23-3X Pol'!BB197</f>
        <v>0</v>
      </c>
      <c r="G19" s="296">
        <f ca="1">'03 011-23-3X Pol'!BC197</f>
        <v>0</v>
      </c>
      <c r="H19" s="296">
        <f ca="1">'03 011-23-3X Pol'!BD197</f>
        <v>0</v>
      </c>
      <c r="I19" s="297">
        <f ca="1">'03 011-23-3X Pol'!BE197</f>
        <v>0</v>
      </c>
    </row>
    <row r="20" spans="1:57" s="14" customFormat="1" ht="13.5" thickBot="1">
      <c r="A20" s="205"/>
      <c r="B20" s="206" t="s">
        <v>79</v>
      </c>
      <c r="C20" s="206"/>
      <c r="D20" s="207"/>
      <c r="E20" s="208">
        <f>SUM(E7:E19)</f>
        <v>0</v>
      </c>
      <c r="F20" s="209">
        <f>SUM(F7:F19)</f>
        <v>0</v>
      </c>
      <c r="G20" s="209">
        <f>SUM(G7:G19)</f>
        <v>0</v>
      </c>
      <c r="H20" s="209">
        <f>SUM(H7:H19)</f>
        <v>0</v>
      </c>
      <c r="I20" s="210">
        <f>SUM(I7:I19)</f>
        <v>0</v>
      </c>
    </row>
    <row r="21" spans="1:57">
      <c r="A21" s="127"/>
      <c r="B21" s="127"/>
      <c r="C21" s="127"/>
      <c r="D21" s="127"/>
      <c r="E21" s="127"/>
      <c r="F21" s="127"/>
      <c r="G21" s="127"/>
      <c r="H21" s="127"/>
      <c r="I21" s="127"/>
    </row>
    <row r="22" spans="1:57" ht="19.5" customHeight="1">
      <c r="A22" s="196" t="s">
        <v>80</v>
      </c>
      <c r="B22" s="196"/>
      <c r="C22" s="196"/>
      <c r="D22" s="196"/>
      <c r="E22" s="196"/>
      <c r="F22" s="196"/>
      <c r="G22" s="211"/>
      <c r="H22" s="196"/>
      <c r="I22" s="196"/>
      <c r="BA22" s="133"/>
      <c r="BB22" s="133"/>
      <c r="BC22" s="133"/>
      <c r="BD22" s="133"/>
      <c r="BE22" s="133"/>
    </row>
    <row r="23" spans="1:57" ht="13.5" thickBot="1"/>
    <row r="24" spans="1:57">
      <c r="A24" s="162" t="s">
        <v>81</v>
      </c>
      <c r="B24" s="163"/>
      <c r="C24" s="163"/>
      <c r="D24" s="212"/>
      <c r="E24" s="213" t="s">
        <v>82</v>
      </c>
      <c r="F24" s="214" t="s">
        <v>12</v>
      </c>
      <c r="G24" s="215" t="s">
        <v>83</v>
      </c>
      <c r="H24" s="216"/>
      <c r="I24" s="217" t="s">
        <v>82</v>
      </c>
    </row>
    <row r="25" spans="1:57">
      <c r="A25" s="156" t="s">
        <v>141</v>
      </c>
      <c r="B25" s="147"/>
      <c r="C25" s="147"/>
      <c r="D25" s="218"/>
      <c r="E25" s="219"/>
      <c r="F25" s="220"/>
      <c r="G25" s="221">
        <v>0</v>
      </c>
      <c r="H25" s="222"/>
      <c r="I25" s="223">
        <f t="shared" ref="I25:I32" si="0">E25+F25*G25/100</f>
        <v>0</v>
      </c>
      <c r="BA25" s="1">
        <v>0</v>
      </c>
    </row>
    <row r="26" spans="1:57">
      <c r="A26" s="156" t="s">
        <v>142</v>
      </c>
      <c r="B26" s="147"/>
      <c r="C26" s="147"/>
      <c r="D26" s="218"/>
      <c r="E26" s="219"/>
      <c r="F26" s="220"/>
      <c r="G26" s="221">
        <v>0</v>
      </c>
      <c r="H26" s="222"/>
      <c r="I26" s="223">
        <f t="shared" si="0"/>
        <v>0</v>
      </c>
      <c r="BA26" s="1">
        <v>0</v>
      </c>
    </row>
    <row r="27" spans="1:57">
      <c r="A27" s="156" t="s">
        <v>143</v>
      </c>
      <c r="B27" s="147"/>
      <c r="C27" s="147"/>
      <c r="D27" s="218"/>
      <c r="E27" s="219"/>
      <c r="F27" s="220"/>
      <c r="G27" s="221">
        <v>0</v>
      </c>
      <c r="H27" s="222"/>
      <c r="I27" s="223">
        <f t="shared" si="0"/>
        <v>0</v>
      </c>
      <c r="BA27" s="1">
        <v>0</v>
      </c>
    </row>
    <row r="28" spans="1:57">
      <c r="A28" s="156" t="s">
        <v>144</v>
      </c>
      <c r="B28" s="147"/>
      <c r="C28" s="147"/>
      <c r="D28" s="218"/>
      <c r="E28" s="219"/>
      <c r="F28" s="220"/>
      <c r="G28" s="221">
        <v>0</v>
      </c>
      <c r="H28" s="222"/>
      <c r="I28" s="223">
        <f t="shared" si="0"/>
        <v>0</v>
      </c>
      <c r="BA28" s="1">
        <v>0</v>
      </c>
    </row>
    <row r="29" spans="1:57">
      <c r="A29" s="156" t="s">
        <v>145</v>
      </c>
      <c r="B29" s="147"/>
      <c r="C29" s="147"/>
      <c r="D29" s="218"/>
      <c r="E29" s="219"/>
      <c r="F29" s="220"/>
      <c r="G29" s="221">
        <v>0</v>
      </c>
      <c r="H29" s="222"/>
      <c r="I29" s="223">
        <f t="shared" si="0"/>
        <v>0</v>
      </c>
      <c r="BA29" s="1">
        <v>1</v>
      </c>
    </row>
    <row r="30" spans="1:57">
      <c r="A30" s="156" t="s">
        <v>146</v>
      </c>
      <c r="B30" s="147"/>
      <c r="C30" s="147"/>
      <c r="D30" s="218"/>
      <c r="E30" s="219"/>
      <c r="F30" s="220"/>
      <c r="G30" s="221">
        <v>0</v>
      </c>
      <c r="H30" s="222"/>
      <c r="I30" s="223">
        <f t="shared" si="0"/>
        <v>0</v>
      </c>
      <c r="BA30" s="1">
        <v>1</v>
      </c>
    </row>
    <row r="31" spans="1:57">
      <c r="A31" s="156" t="s">
        <v>147</v>
      </c>
      <c r="B31" s="147"/>
      <c r="C31" s="147"/>
      <c r="D31" s="218"/>
      <c r="E31" s="219"/>
      <c r="F31" s="220"/>
      <c r="G31" s="221">
        <v>0</v>
      </c>
      <c r="H31" s="222"/>
      <c r="I31" s="223">
        <f t="shared" si="0"/>
        <v>0</v>
      </c>
      <c r="BA31" s="1">
        <v>2</v>
      </c>
    </row>
    <row r="32" spans="1:57">
      <c r="A32" s="156" t="s">
        <v>148</v>
      </c>
      <c r="B32" s="147"/>
      <c r="C32" s="147"/>
      <c r="D32" s="218"/>
      <c r="E32" s="219"/>
      <c r="F32" s="220"/>
      <c r="G32" s="221">
        <v>0</v>
      </c>
      <c r="H32" s="222"/>
      <c r="I32" s="223">
        <f t="shared" si="0"/>
        <v>0</v>
      </c>
      <c r="BA32" s="1">
        <v>2</v>
      </c>
    </row>
    <row r="33" spans="1:9" ht="13.5" thickBot="1">
      <c r="A33" s="224"/>
      <c r="B33" s="225" t="s">
        <v>84</v>
      </c>
      <c r="C33" s="226"/>
      <c r="D33" s="227"/>
      <c r="E33" s="228"/>
      <c r="F33" s="229"/>
      <c r="G33" s="229"/>
      <c r="H33" s="324">
        <f>SUM(I25:I32)</f>
        <v>0</v>
      </c>
      <c r="I33" s="325"/>
    </row>
    <row r="35" spans="1:9">
      <c r="B35" s="14"/>
      <c r="F35" s="230"/>
      <c r="G35" s="231"/>
      <c r="H35" s="231"/>
      <c r="I35" s="46"/>
    </row>
    <row r="36" spans="1:9">
      <c r="F36" s="230"/>
      <c r="G36" s="231"/>
      <c r="H36" s="231"/>
      <c r="I36" s="46"/>
    </row>
    <row r="37" spans="1:9">
      <c r="F37" s="230"/>
      <c r="G37" s="231"/>
      <c r="H37" s="231"/>
      <c r="I37" s="46"/>
    </row>
    <row r="38" spans="1:9">
      <c r="F38" s="230"/>
      <c r="G38" s="231"/>
      <c r="H38" s="231"/>
      <c r="I38" s="46"/>
    </row>
    <row r="39" spans="1:9">
      <c r="F39" s="230"/>
      <c r="G39" s="231"/>
      <c r="H39" s="231"/>
      <c r="I39" s="46"/>
    </row>
    <row r="40" spans="1:9">
      <c r="F40" s="230"/>
      <c r="G40" s="231"/>
      <c r="H40" s="231"/>
      <c r="I40" s="46"/>
    </row>
    <row r="41" spans="1:9">
      <c r="F41" s="230"/>
      <c r="G41" s="231"/>
      <c r="H41" s="231"/>
      <c r="I41" s="46"/>
    </row>
    <row r="42" spans="1:9">
      <c r="F42" s="230"/>
      <c r="G42" s="231"/>
      <c r="H42" s="231"/>
      <c r="I42" s="46"/>
    </row>
    <row r="43" spans="1:9">
      <c r="F43" s="230"/>
      <c r="G43" s="231"/>
      <c r="H43" s="231"/>
      <c r="I43" s="46"/>
    </row>
    <row r="44" spans="1:9">
      <c r="F44" s="230"/>
      <c r="G44" s="231"/>
      <c r="H44" s="231"/>
      <c r="I44" s="46"/>
    </row>
    <row r="45" spans="1:9">
      <c r="F45" s="230"/>
      <c r="G45" s="231"/>
      <c r="H45" s="231"/>
      <c r="I45" s="46"/>
    </row>
    <row r="46" spans="1:9">
      <c r="F46" s="230"/>
      <c r="G46" s="231"/>
      <c r="H46" s="231"/>
      <c r="I46" s="46"/>
    </row>
    <row r="47" spans="1:9">
      <c r="F47" s="230"/>
      <c r="G47" s="231"/>
      <c r="H47" s="231"/>
      <c r="I47" s="46"/>
    </row>
    <row r="48" spans="1: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row r="73" spans="6:9">
      <c r="F73" s="230"/>
      <c r="G73" s="231"/>
      <c r="H73" s="231"/>
      <c r="I73" s="46"/>
    </row>
    <row r="74" spans="6:9">
      <c r="F74" s="230"/>
      <c r="G74" s="231"/>
      <c r="H74" s="231"/>
      <c r="I74" s="46"/>
    </row>
    <row r="75" spans="6:9">
      <c r="F75" s="230"/>
      <c r="G75" s="231"/>
      <c r="H75" s="231"/>
      <c r="I75" s="46"/>
    </row>
    <row r="76" spans="6:9">
      <c r="F76" s="230"/>
      <c r="G76" s="231"/>
      <c r="H76" s="231"/>
      <c r="I76" s="46"/>
    </row>
    <row r="77" spans="6:9">
      <c r="F77" s="230"/>
      <c r="G77" s="231"/>
      <c r="H77" s="231"/>
      <c r="I77" s="46"/>
    </row>
    <row r="78" spans="6:9">
      <c r="F78" s="230"/>
      <c r="G78" s="231"/>
      <c r="H78" s="231"/>
      <c r="I78" s="46"/>
    </row>
    <row r="79" spans="6:9">
      <c r="F79" s="230"/>
      <c r="G79" s="231"/>
      <c r="H79" s="231"/>
      <c r="I79" s="46"/>
    </row>
    <row r="80" spans="6:9">
      <c r="F80" s="230"/>
      <c r="G80" s="231"/>
      <c r="H80" s="231"/>
      <c r="I80" s="46"/>
    </row>
    <row r="81" spans="6:9">
      <c r="F81" s="230"/>
      <c r="G81" s="231"/>
      <c r="H81" s="231"/>
      <c r="I81" s="46"/>
    </row>
    <row r="82" spans="6:9">
      <c r="F82" s="230"/>
      <c r="G82" s="231"/>
      <c r="H82" s="231"/>
      <c r="I82" s="46"/>
    </row>
    <row r="83" spans="6:9">
      <c r="F83" s="230"/>
      <c r="G83" s="231"/>
      <c r="H83" s="231"/>
      <c r="I83" s="46"/>
    </row>
    <row r="84" spans="6:9">
      <c r="F84" s="230"/>
      <c r="G84" s="231"/>
      <c r="H84" s="231"/>
      <c r="I84" s="46"/>
    </row>
  </sheetData>
  <mergeCells count="4">
    <mergeCell ref="A1:B1"/>
    <mergeCell ref="A2:B2"/>
    <mergeCell ref="G2:I2"/>
    <mergeCell ref="H33:I33"/>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3.xml><?xml version="1.0" encoding="utf-8"?>
<worksheet xmlns="http://schemas.openxmlformats.org/spreadsheetml/2006/main" xmlns:r="http://schemas.openxmlformats.org/officeDocument/2006/relationships">
  <sheetPr codeName="List5"/>
  <dimension ref="A1:CB270"/>
  <sheetViews>
    <sheetView showGridLines="0" showZeros="0" topLeftCell="A130" zoomScale="115" zoomScaleNormal="115" zoomScaleSheetLayoutView="100" workbookViewId="0">
      <selection activeCell="E146" sqref="E146:F146"/>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'03 011-23-3X Rek'!H1</f>
        <v>011-23-3X</v>
      </c>
      <c r="G3" s="239"/>
    </row>
    <row r="4" spans="1:80" ht="13.5" thickBot="1">
      <c r="A4" s="330" t="s">
        <v>76</v>
      </c>
      <c r="B4" s="320"/>
      <c r="C4" s="192" t="s">
        <v>251</v>
      </c>
      <c r="D4" s="240"/>
      <c r="E4" s="331" t="str">
        <f ca="1">'03 011-23-3X Rek'!G2</f>
        <v>Kopie - PPO Mutěnice, lok. U Větřáku - výpust DPS</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98</v>
      </c>
      <c r="C7" s="251" t="s">
        <v>99</v>
      </c>
      <c r="D7" s="252"/>
      <c r="E7" s="253"/>
      <c r="F7" s="253"/>
      <c r="G7" s="254"/>
      <c r="H7" s="255"/>
      <c r="I7" s="256"/>
      <c r="J7" s="257"/>
      <c r="K7" s="258"/>
      <c r="O7" s="259">
        <v>1</v>
      </c>
    </row>
    <row r="8" spans="1:80">
      <c r="A8" s="260">
        <v>1</v>
      </c>
      <c r="B8" s="261" t="s">
        <v>254</v>
      </c>
      <c r="C8" s="262" t="s">
        <v>255</v>
      </c>
      <c r="D8" s="263" t="s">
        <v>171</v>
      </c>
      <c r="E8" s="264">
        <v>200</v>
      </c>
      <c r="F8" s="264">
        <v>0</v>
      </c>
      <c r="G8" s="265">
        <f>E8*F8</f>
        <v>0</v>
      </c>
      <c r="H8" s="266">
        <v>0</v>
      </c>
      <c r="I8" s="267">
        <f>E8*H8</f>
        <v>0</v>
      </c>
      <c r="J8" s="266">
        <v>-0.23499999999999999</v>
      </c>
      <c r="K8" s="267">
        <f>E8*J8</f>
        <v>-47</v>
      </c>
      <c r="O8" s="259">
        <v>2</v>
      </c>
      <c r="AA8" s="232">
        <v>1</v>
      </c>
      <c r="AB8" s="232">
        <v>1</v>
      </c>
      <c r="AC8" s="232">
        <v>1</v>
      </c>
      <c r="AZ8" s="232">
        <v>1</v>
      </c>
      <c r="BA8" s="232">
        <f>IF(AZ8=1,G8,0)</f>
        <v>0</v>
      </c>
      <c r="BB8" s="232">
        <f>IF(AZ8=2,G8,0)</f>
        <v>0</v>
      </c>
      <c r="BC8" s="232">
        <f>IF(AZ8=3,G8,0)</f>
        <v>0</v>
      </c>
      <c r="BD8" s="232">
        <f>IF(AZ8=4,G8,0)</f>
        <v>0</v>
      </c>
      <c r="BE8" s="232">
        <f>IF(AZ8=5,G8,0)</f>
        <v>0</v>
      </c>
      <c r="CA8" s="259">
        <v>1</v>
      </c>
      <c r="CB8" s="259">
        <v>1</v>
      </c>
    </row>
    <row r="9" spans="1:80">
      <c r="A9" s="268"/>
      <c r="B9" s="269"/>
      <c r="C9" s="326"/>
      <c r="D9" s="327"/>
      <c r="E9" s="327"/>
      <c r="F9" s="327"/>
      <c r="G9" s="328"/>
      <c r="I9" s="270"/>
      <c r="K9" s="270"/>
      <c r="L9" s="271"/>
      <c r="O9" s="259">
        <v>3</v>
      </c>
    </row>
    <row r="10" spans="1:80">
      <c r="A10" s="268"/>
      <c r="B10" s="272"/>
      <c r="C10" s="334" t="s">
        <v>256</v>
      </c>
      <c r="D10" s="335"/>
      <c r="E10" s="273">
        <v>200</v>
      </c>
      <c r="F10" s="274"/>
      <c r="G10" s="275"/>
      <c r="H10" s="276"/>
      <c r="I10" s="270"/>
      <c r="J10" s="277"/>
      <c r="K10" s="270"/>
      <c r="M10" s="271" t="s">
        <v>256</v>
      </c>
      <c r="O10" s="259"/>
    </row>
    <row r="11" spans="1:80">
      <c r="A11" s="260">
        <v>2</v>
      </c>
      <c r="B11" s="261" t="s">
        <v>257</v>
      </c>
      <c r="C11" s="262" t="s">
        <v>258</v>
      </c>
      <c r="D11" s="263" t="s">
        <v>171</v>
      </c>
      <c r="E11" s="264">
        <v>100</v>
      </c>
      <c r="F11" s="264">
        <v>0</v>
      </c>
      <c r="G11" s="265">
        <f>E11*F11</f>
        <v>0</v>
      </c>
      <c r="H11" s="266">
        <v>0</v>
      </c>
      <c r="I11" s="267">
        <f>E11*H11</f>
        <v>0</v>
      </c>
      <c r="J11" s="266">
        <v>-0.13200000000000001</v>
      </c>
      <c r="K11" s="267">
        <f>E11*J11</f>
        <v>-13.200000000000001</v>
      </c>
      <c r="O11" s="259">
        <v>2</v>
      </c>
      <c r="AA11" s="232">
        <v>1</v>
      </c>
      <c r="AB11" s="232">
        <v>1</v>
      </c>
      <c r="AC11" s="232">
        <v>1</v>
      </c>
      <c r="AZ11" s="232">
        <v>1</v>
      </c>
      <c r="BA11" s="232">
        <f>IF(AZ11=1,G11,0)</f>
        <v>0</v>
      </c>
      <c r="BB11" s="232">
        <f>IF(AZ11=2,G11,0)</f>
        <v>0</v>
      </c>
      <c r="BC11" s="232">
        <f>IF(AZ11=3,G11,0)</f>
        <v>0</v>
      </c>
      <c r="BD11" s="232">
        <f>IF(AZ11=4,G11,0)</f>
        <v>0</v>
      </c>
      <c r="BE11" s="232">
        <f>IF(AZ11=5,G11,0)</f>
        <v>0</v>
      </c>
      <c r="CA11" s="259">
        <v>1</v>
      </c>
      <c r="CB11" s="259">
        <v>1</v>
      </c>
    </row>
    <row r="12" spans="1:80">
      <c r="A12" s="268"/>
      <c r="B12" s="269"/>
      <c r="C12" s="326"/>
      <c r="D12" s="327"/>
      <c r="E12" s="327"/>
      <c r="F12" s="327"/>
      <c r="G12" s="328"/>
      <c r="I12" s="270"/>
      <c r="K12" s="270"/>
      <c r="L12" s="271"/>
      <c r="O12" s="259">
        <v>3</v>
      </c>
    </row>
    <row r="13" spans="1:80">
      <c r="A13" s="268"/>
      <c r="B13" s="272"/>
      <c r="C13" s="334" t="s">
        <v>259</v>
      </c>
      <c r="D13" s="335"/>
      <c r="E13" s="273">
        <v>100</v>
      </c>
      <c r="F13" s="274"/>
      <c r="G13" s="275"/>
      <c r="H13" s="276"/>
      <c r="I13" s="270"/>
      <c r="J13" s="277"/>
      <c r="K13" s="270"/>
      <c r="M13" s="271" t="s">
        <v>259</v>
      </c>
      <c r="O13" s="259"/>
    </row>
    <row r="14" spans="1:80">
      <c r="A14" s="260">
        <v>3</v>
      </c>
      <c r="B14" s="261" t="s">
        <v>260</v>
      </c>
      <c r="C14" s="262" t="s">
        <v>261</v>
      </c>
      <c r="D14" s="263" t="s">
        <v>171</v>
      </c>
      <c r="E14" s="264">
        <v>100</v>
      </c>
      <c r="F14" s="264">
        <v>0</v>
      </c>
      <c r="G14" s="265">
        <f>E14*F14</f>
        <v>0</v>
      </c>
      <c r="H14" s="266">
        <v>0</v>
      </c>
      <c r="I14" s="267">
        <f>E14*H14</f>
        <v>0</v>
      </c>
      <c r="J14" s="266">
        <v>0</v>
      </c>
      <c r="K14" s="267">
        <f>E14*J14</f>
        <v>0</v>
      </c>
      <c r="O14" s="259">
        <v>2</v>
      </c>
      <c r="AA14" s="232">
        <v>1</v>
      </c>
      <c r="AB14" s="232">
        <v>1</v>
      </c>
      <c r="AC14" s="232">
        <v>1</v>
      </c>
      <c r="AZ14" s="232">
        <v>1</v>
      </c>
      <c r="BA14" s="232">
        <f>IF(AZ14=1,G14,0)</f>
        <v>0</v>
      </c>
      <c r="BB14" s="232">
        <f>IF(AZ14=2,G14,0)</f>
        <v>0</v>
      </c>
      <c r="BC14" s="232">
        <f>IF(AZ14=3,G14,0)</f>
        <v>0</v>
      </c>
      <c r="BD14" s="232">
        <f>IF(AZ14=4,G14,0)</f>
        <v>0</v>
      </c>
      <c r="BE14" s="232">
        <f>IF(AZ14=5,G14,0)</f>
        <v>0</v>
      </c>
      <c r="CA14" s="259">
        <v>1</v>
      </c>
      <c r="CB14" s="259">
        <v>1</v>
      </c>
    </row>
    <row r="15" spans="1:80">
      <c r="A15" s="268"/>
      <c r="B15" s="272"/>
      <c r="C15" s="334" t="s">
        <v>262</v>
      </c>
      <c r="D15" s="335"/>
      <c r="E15" s="273">
        <v>100</v>
      </c>
      <c r="F15" s="274"/>
      <c r="G15" s="275"/>
      <c r="H15" s="276"/>
      <c r="I15" s="270"/>
      <c r="J15" s="277"/>
      <c r="K15" s="270"/>
      <c r="M15" s="271" t="s">
        <v>262</v>
      </c>
      <c r="O15" s="259"/>
    </row>
    <row r="16" spans="1:80">
      <c r="A16" s="260">
        <v>4</v>
      </c>
      <c r="B16" s="261" t="s">
        <v>263</v>
      </c>
      <c r="C16" s="262" t="s">
        <v>264</v>
      </c>
      <c r="D16" s="263" t="s">
        <v>265</v>
      </c>
      <c r="E16" s="264">
        <v>100</v>
      </c>
      <c r="F16" s="264">
        <v>0</v>
      </c>
      <c r="G16" s="265">
        <f>E16*F16</f>
        <v>0</v>
      </c>
      <c r="H16" s="266">
        <v>0</v>
      </c>
      <c r="I16" s="267">
        <f>E16*H16</f>
        <v>0</v>
      </c>
      <c r="J16" s="266">
        <v>0</v>
      </c>
      <c r="K16" s="267">
        <f>E16*J16</f>
        <v>0</v>
      </c>
      <c r="O16" s="259">
        <v>2</v>
      </c>
      <c r="AA16" s="232">
        <v>1</v>
      </c>
      <c r="AB16" s="232">
        <v>1</v>
      </c>
      <c r="AC16" s="232">
        <v>1</v>
      </c>
      <c r="AZ16" s="232">
        <v>1</v>
      </c>
      <c r="BA16" s="232">
        <f>IF(AZ16=1,G16,0)</f>
        <v>0</v>
      </c>
      <c r="BB16" s="232">
        <f>IF(AZ16=2,G16,0)</f>
        <v>0</v>
      </c>
      <c r="BC16" s="232">
        <f>IF(AZ16=3,G16,0)</f>
        <v>0</v>
      </c>
      <c r="BD16" s="232">
        <f>IF(AZ16=4,G16,0)</f>
        <v>0</v>
      </c>
      <c r="BE16" s="232">
        <f>IF(AZ16=5,G16,0)</f>
        <v>0</v>
      </c>
      <c r="CA16" s="259">
        <v>1</v>
      </c>
      <c r="CB16" s="259">
        <v>1</v>
      </c>
    </row>
    <row r="17" spans="1:80">
      <c r="A17" s="260">
        <v>5</v>
      </c>
      <c r="B17" s="261" t="s">
        <v>266</v>
      </c>
      <c r="C17" s="262" t="s">
        <v>267</v>
      </c>
      <c r="D17" s="263" t="s">
        <v>268</v>
      </c>
      <c r="E17" s="264">
        <v>10</v>
      </c>
      <c r="F17" s="264">
        <v>0</v>
      </c>
      <c r="G17" s="265">
        <f>E17*F17</f>
        <v>0</v>
      </c>
      <c r="H17" s="266">
        <v>0</v>
      </c>
      <c r="I17" s="267">
        <f>E17*H17</f>
        <v>0</v>
      </c>
      <c r="J17" s="266">
        <v>0</v>
      </c>
      <c r="K17" s="267">
        <f>E17*J17</f>
        <v>0</v>
      </c>
      <c r="O17" s="259">
        <v>2</v>
      </c>
      <c r="AA17" s="232">
        <v>1</v>
      </c>
      <c r="AB17" s="232">
        <v>1</v>
      </c>
      <c r="AC17" s="232">
        <v>1</v>
      </c>
      <c r="AZ17" s="232">
        <v>1</v>
      </c>
      <c r="BA17" s="232">
        <f>IF(AZ17=1,G17,0)</f>
        <v>0</v>
      </c>
      <c r="BB17" s="232">
        <f>IF(AZ17=2,G17,0)</f>
        <v>0</v>
      </c>
      <c r="BC17" s="232">
        <f>IF(AZ17=3,G17,0)</f>
        <v>0</v>
      </c>
      <c r="BD17" s="232">
        <f>IF(AZ17=4,G17,0)</f>
        <v>0</v>
      </c>
      <c r="BE17" s="232">
        <f>IF(AZ17=5,G17,0)</f>
        <v>0</v>
      </c>
      <c r="CA17" s="259">
        <v>1</v>
      </c>
      <c r="CB17" s="259">
        <v>1</v>
      </c>
    </row>
    <row r="18" spans="1:80">
      <c r="A18" s="260">
        <v>6</v>
      </c>
      <c r="B18" s="261" t="s">
        <v>269</v>
      </c>
      <c r="C18" s="262" t="s">
        <v>270</v>
      </c>
      <c r="D18" s="263" t="s">
        <v>158</v>
      </c>
      <c r="E18" s="264">
        <v>90.402000000000001</v>
      </c>
      <c r="F18" s="264">
        <v>0</v>
      </c>
      <c r="G18" s="265">
        <f>E18*F18</f>
        <v>0</v>
      </c>
      <c r="H18" s="266">
        <v>0</v>
      </c>
      <c r="I18" s="267">
        <f>E18*H18</f>
        <v>0</v>
      </c>
      <c r="J18" s="266">
        <v>0</v>
      </c>
      <c r="K18" s="267">
        <f>E18*J18</f>
        <v>0</v>
      </c>
      <c r="O18" s="259">
        <v>2</v>
      </c>
      <c r="AA18" s="232">
        <v>1</v>
      </c>
      <c r="AB18" s="232">
        <v>1</v>
      </c>
      <c r="AC18" s="232">
        <v>1</v>
      </c>
      <c r="AZ18" s="232">
        <v>1</v>
      </c>
      <c r="BA18" s="232">
        <f>IF(AZ18=1,G18,0)</f>
        <v>0</v>
      </c>
      <c r="BB18" s="232">
        <f>IF(AZ18=2,G18,0)</f>
        <v>0</v>
      </c>
      <c r="BC18" s="232">
        <f>IF(AZ18=3,G18,0)</f>
        <v>0</v>
      </c>
      <c r="BD18" s="232">
        <f>IF(AZ18=4,G18,0)</f>
        <v>0</v>
      </c>
      <c r="BE18" s="232">
        <f>IF(AZ18=5,G18,0)</f>
        <v>0</v>
      </c>
      <c r="CA18" s="259">
        <v>1</v>
      </c>
      <c r="CB18" s="259">
        <v>1</v>
      </c>
    </row>
    <row r="19" spans="1:80">
      <c r="A19" s="268"/>
      <c r="B19" s="272"/>
      <c r="C19" s="334" t="s">
        <v>271</v>
      </c>
      <c r="D19" s="335"/>
      <c r="E19" s="273">
        <v>18</v>
      </c>
      <c r="F19" s="274"/>
      <c r="G19" s="275"/>
      <c r="H19" s="276"/>
      <c r="I19" s="270"/>
      <c r="J19" s="277"/>
      <c r="K19" s="270"/>
      <c r="M19" s="271" t="s">
        <v>271</v>
      </c>
      <c r="O19" s="259"/>
    </row>
    <row r="20" spans="1:80">
      <c r="A20" s="268"/>
      <c r="B20" s="272"/>
      <c r="C20" s="334" t="s">
        <v>272</v>
      </c>
      <c r="D20" s="335"/>
      <c r="E20" s="273">
        <v>25.047000000000001</v>
      </c>
      <c r="F20" s="274"/>
      <c r="G20" s="275"/>
      <c r="H20" s="276"/>
      <c r="I20" s="270"/>
      <c r="J20" s="277"/>
      <c r="K20" s="270"/>
      <c r="M20" s="271" t="s">
        <v>272</v>
      </c>
      <c r="O20" s="259"/>
    </row>
    <row r="21" spans="1:80">
      <c r="A21" s="268"/>
      <c r="B21" s="272"/>
      <c r="C21" s="334" t="s">
        <v>273</v>
      </c>
      <c r="D21" s="335"/>
      <c r="E21" s="273">
        <v>47.354999999999997</v>
      </c>
      <c r="F21" s="274"/>
      <c r="G21" s="275"/>
      <c r="H21" s="276"/>
      <c r="I21" s="270"/>
      <c r="J21" s="277"/>
      <c r="K21" s="270"/>
      <c r="M21" s="271" t="s">
        <v>273</v>
      </c>
      <c r="O21" s="259"/>
    </row>
    <row r="22" spans="1:80">
      <c r="A22" s="260">
        <v>7</v>
      </c>
      <c r="B22" s="261" t="s">
        <v>274</v>
      </c>
      <c r="C22" s="262" t="s">
        <v>275</v>
      </c>
      <c r="D22" s="263" t="s">
        <v>158</v>
      </c>
      <c r="E22" s="264">
        <v>27.12</v>
      </c>
      <c r="F22" s="264">
        <v>0</v>
      </c>
      <c r="G22" s="265">
        <f>E22*F22</f>
        <v>0</v>
      </c>
      <c r="H22" s="266">
        <v>0</v>
      </c>
      <c r="I22" s="267">
        <f>E22*H22</f>
        <v>0</v>
      </c>
      <c r="J22" s="266">
        <v>0</v>
      </c>
      <c r="K22" s="267">
        <f>E22*J22</f>
        <v>0</v>
      </c>
      <c r="O22" s="259">
        <v>2</v>
      </c>
      <c r="AA22" s="232">
        <v>1</v>
      </c>
      <c r="AB22" s="232">
        <v>1</v>
      </c>
      <c r="AC22" s="232">
        <v>1</v>
      </c>
      <c r="AZ22" s="232">
        <v>1</v>
      </c>
      <c r="BA22" s="232">
        <f>IF(AZ22=1,G22,0)</f>
        <v>0</v>
      </c>
      <c r="BB22" s="232">
        <f>IF(AZ22=2,G22,0)</f>
        <v>0</v>
      </c>
      <c r="BC22" s="232">
        <f>IF(AZ22=3,G22,0)</f>
        <v>0</v>
      </c>
      <c r="BD22" s="232">
        <f>IF(AZ22=4,G22,0)</f>
        <v>0</v>
      </c>
      <c r="BE22" s="232">
        <f>IF(AZ22=5,G22,0)</f>
        <v>0</v>
      </c>
      <c r="CA22" s="259">
        <v>1</v>
      </c>
      <c r="CB22" s="259">
        <v>1</v>
      </c>
    </row>
    <row r="23" spans="1:80">
      <c r="A23" s="268"/>
      <c r="B23" s="272"/>
      <c r="C23" s="334" t="s">
        <v>276</v>
      </c>
      <c r="D23" s="335"/>
      <c r="E23" s="273">
        <v>27.12</v>
      </c>
      <c r="F23" s="274"/>
      <c r="G23" s="275"/>
      <c r="H23" s="276"/>
      <c r="I23" s="270"/>
      <c r="J23" s="277"/>
      <c r="K23" s="270"/>
      <c r="M23" s="271" t="s">
        <v>276</v>
      </c>
      <c r="O23" s="259"/>
    </row>
    <row r="24" spans="1:80">
      <c r="A24" s="260">
        <v>8</v>
      </c>
      <c r="B24" s="261" t="s">
        <v>277</v>
      </c>
      <c r="C24" s="262" t="s">
        <v>278</v>
      </c>
      <c r="D24" s="263" t="s">
        <v>158</v>
      </c>
      <c r="E24" s="264">
        <v>90.4</v>
      </c>
      <c r="F24" s="264">
        <v>0</v>
      </c>
      <c r="G24" s="265">
        <f>E24*F24</f>
        <v>0</v>
      </c>
      <c r="H24" s="266">
        <v>0</v>
      </c>
      <c r="I24" s="267">
        <f>E24*H24</f>
        <v>0</v>
      </c>
      <c r="J24" s="266">
        <v>0</v>
      </c>
      <c r="K24" s="267">
        <f>E24*J24</f>
        <v>0</v>
      </c>
      <c r="O24" s="259">
        <v>2</v>
      </c>
      <c r="AA24" s="232">
        <v>1</v>
      </c>
      <c r="AB24" s="232">
        <v>1</v>
      </c>
      <c r="AC24" s="232">
        <v>1</v>
      </c>
      <c r="AZ24" s="232">
        <v>1</v>
      </c>
      <c r="BA24" s="232">
        <f>IF(AZ24=1,G24,0)</f>
        <v>0</v>
      </c>
      <c r="BB24" s="232">
        <f>IF(AZ24=2,G24,0)</f>
        <v>0</v>
      </c>
      <c r="BC24" s="232">
        <f>IF(AZ24=3,G24,0)</f>
        <v>0</v>
      </c>
      <c r="BD24" s="232">
        <f>IF(AZ24=4,G24,0)</f>
        <v>0</v>
      </c>
      <c r="BE24" s="232">
        <f>IF(AZ24=5,G24,0)</f>
        <v>0</v>
      </c>
      <c r="CA24" s="259">
        <v>1</v>
      </c>
      <c r="CB24" s="259">
        <v>1</v>
      </c>
    </row>
    <row r="25" spans="1:80">
      <c r="A25" s="268"/>
      <c r="B25" s="272"/>
      <c r="C25" s="334" t="s">
        <v>279</v>
      </c>
      <c r="D25" s="335"/>
      <c r="E25" s="273">
        <v>90.4</v>
      </c>
      <c r="F25" s="274"/>
      <c r="G25" s="275"/>
      <c r="H25" s="276"/>
      <c r="I25" s="270"/>
      <c r="J25" s="277"/>
      <c r="K25" s="270"/>
      <c r="M25" s="271" t="s">
        <v>279</v>
      </c>
      <c r="O25" s="259"/>
    </row>
    <row r="26" spans="1:80" ht="22.5">
      <c r="A26" s="260">
        <v>9</v>
      </c>
      <c r="B26" s="261" t="s">
        <v>280</v>
      </c>
      <c r="C26" s="262" t="s">
        <v>281</v>
      </c>
      <c r="D26" s="263" t="s">
        <v>158</v>
      </c>
      <c r="E26" s="264">
        <v>28.583500000000001</v>
      </c>
      <c r="F26" s="264">
        <v>0</v>
      </c>
      <c r="G26" s="265">
        <f>E26*F26</f>
        <v>0</v>
      </c>
      <c r="H26" s="266">
        <v>1.7</v>
      </c>
      <c r="I26" s="267">
        <f>E26*H26</f>
        <v>48.591949999999997</v>
      </c>
      <c r="J26" s="266">
        <v>0</v>
      </c>
      <c r="K26" s="267">
        <f>E26*J26</f>
        <v>0</v>
      </c>
      <c r="O26" s="259">
        <v>2</v>
      </c>
      <c r="AA26" s="232">
        <v>1</v>
      </c>
      <c r="AB26" s="232">
        <v>1</v>
      </c>
      <c r="AC26" s="232">
        <v>1</v>
      </c>
      <c r="AZ26" s="232">
        <v>1</v>
      </c>
      <c r="BA26" s="232">
        <f>IF(AZ26=1,G26,0)</f>
        <v>0</v>
      </c>
      <c r="BB26" s="232">
        <f>IF(AZ26=2,G26,0)</f>
        <v>0</v>
      </c>
      <c r="BC26" s="232">
        <f>IF(AZ26=3,G26,0)</f>
        <v>0</v>
      </c>
      <c r="BD26" s="232">
        <f>IF(AZ26=4,G26,0)</f>
        <v>0</v>
      </c>
      <c r="BE26" s="232">
        <f>IF(AZ26=5,G26,0)</f>
        <v>0</v>
      </c>
      <c r="CA26" s="259">
        <v>1</v>
      </c>
      <c r="CB26" s="259">
        <v>1</v>
      </c>
    </row>
    <row r="27" spans="1:80" ht="22.5">
      <c r="A27" s="268"/>
      <c r="B27" s="272"/>
      <c r="C27" s="334" t="s">
        <v>282</v>
      </c>
      <c r="D27" s="335"/>
      <c r="E27" s="273">
        <v>28.583500000000001</v>
      </c>
      <c r="F27" s="274"/>
      <c r="G27" s="275"/>
      <c r="H27" s="276"/>
      <c r="I27" s="270"/>
      <c r="J27" s="277"/>
      <c r="K27" s="270"/>
      <c r="M27" s="271" t="s">
        <v>282</v>
      </c>
      <c r="O27" s="259"/>
    </row>
    <row r="28" spans="1:80" ht="22.5">
      <c r="A28" s="260">
        <v>10</v>
      </c>
      <c r="B28" s="261" t="s">
        <v>283</v>
      </c>
      <c r="C28" s="262" t="s">
        <v>284</v>
      </c>
      <c r="D28" s="263" t="s">
        <v>158</v>
      </c>
      <c r="E28" s="264">
        <v>39</v>
      </c>
      <c r="F28" s="264">
        <v>0</v>
      </c>
      <c r="G28" s="265">
        <f>E28*F28</f>
        <v>0</v>
      </c>
      <c r="H28" s="266">
        <v>0</v>
      </c>
      <c r="I28" s="267">
        <f>E28*H28</f>
        <v>0</v>
      </c>
      <c r="J28" s="266"/>
      <c r="K28" s="267">
        <f>E28*J28</f>
        <v>0</v>
      </c>
      <c r="O28" s="259">
        <v>2</v>
      </c>
      <c r="AA28" s="232">
        <v>12</v>
      </c>
      <c r="AB28" s="232">
        <v>0</v>
      </c>
      <c r="AC28" s="232">
        <v>63</v>
      </c>
      <c r="AZ28" s="232">
        <v>1</v>
      </c>
      <c r="BA28" s="232">
        <f>IF(AZ28=1,G28,0)</f>
        <v>0</v>
      </c>
      <c r="BB28" s="232">
        <f>IF(AZ28=2,G28,0)</f>
        <v>0</v>
      </c>
      <c r="BC28" s="232">
        <f>IF(AZ28=3,G28,0)</f>
        <v>0</v>
      </c>
      <c r="BD28" s="232">
        <f>IF(AZ28=4,G28,0)</f>
        <v>0</v>
      </c>
      <c r="BE28" s="232">
        <f>IF(AZ28=5,G28,0)</f>
        <v>0</v>
      </c>
      <c r="CA28" s="259">
        <v>12</v>
      </c>
      <c r="CB28" s="259">
        <v>0</v>
      </c>
    </row>
    <row r="29" spans="1:80">
      <c r="A29" s="268"/>
      <c r="B29" s="272"/>
      <c r="C29" s="334" t="s">
        <v>285</v>
      </c>
      <c r="D29" s="335"/>
      <c r="E29" s="273">
        <v>30</v>
      </c>
      <c r="F29" s="274"/>
      <c r="G29" s="275"/>
      <c r="H29" s="276"/>
      <c r="I29" s="270"/>
      <c r="J29" s="277"/>
      <c r="K29" s="270"/>
      <c r="M29" s="271" t="s">
        <v>285</v>
      </c>
      <c r="O29" s="259"/>
    </row>
    <row r="30" spans="1:80">
      <c r="A30" s="268"/>
      <c r="B30" s="272"/>
      <c r="C30" s="334" t="s">
        <v>286</v>
      </c>
      <c r="D30" s="335"/>
      <c r="E30" s="273">
        <v>9</v>
      </c>
      <c r="F30" s="274"/>
      <c r="G30" s="275"/>
      <c r="H30" s="276"/>
      <c r="I30" s="270"/>
      <c r="J30" s="277"/>
      <c r="K30" s="270"/>
      <c r="M30" s="271" t="s">
        <v>286</v>
      </c>
      <c r="O30" s="259"/>
    </row>
    <row r="31" spans="1:80">
      <c r="A31" s="260">
        <v>11</v>
      </c>
      <c r="B31" s="261" t="s">
        <v>287</v>
      </c>
      <c r="C31" s="262" t="s">
        <v>288</v>
      </c>
      <c r="D31" s="263" t="s">
        <v>158</v>
      </c>
      <c r="E31" s="264">
        <v>10</v>
      </c>
      <c r="F31" s="264">
        <v>0</v>
      </c>
      <c r="G31" s="265">
        <f>E31*F31</f>
        <v>0</v>
      </c>
      <c r="H31" s="266">
        <v>0</v>
      </c>
      <c r="I31" s="267">
        <f>E31*H31</f>
        <v>0</v>
      </c>
      <c r="J31" s="266"/>
      <c r="K31" s="267">
        <f>E31*J31</f>
        <v>0</v>
      </c>
      <c r="O31" s="259">
        <v>2</v>
      </c>
      <c r="AA31" s="232">
        <v>12</v>
      </c>
      <c r="AB31" s="232">
        <v>0</v>
      </c>
      <c r="AC31" s="232">
        <v>64</v>
      </c>
      <c r="AZ31" s="232">
        <v>1</v>
      </c>
      <c r="BA31" s="232">
        <f>IF(AZ31=1,G31,0)</f>
        <v>0</v>
      </c>
      <c r="BB31" s="232">
        <f>IF(AZ31=2,G31,0)</f>
        <v>0</v>
      </c>
      <c r="BC31" s="232">
        <f>IF(AZ31=3,G31,0)</f>
        <v>0</v>
      </c>
      <c r="BD31" s="232">
        <f>IF(AZ31=4,G31,0)</f>
        <v>0</v>
      </c>
      <c r="BE31" s="232">
        <f>IF(AZ31=5,G31,0)</f>
        <v>0</v>
      </c>
      <c r="CA31" s="259">
        <v>12</v>
      </c>
      <c r="CB31" s="259">
        <v>0</v>
      </c>
    </row>
    <row r="32" spans="1:80">
      <c r="A32" s="268"/>
      <c r="B32" s="269"/>
      <c r="C32" s="326" t="s">
        <v>289</v>
      </c>
      <c r="D32" s="327"/>
      <c r="E32" s="327"/>
      <c r="F32" s="327"/>
      <c r="G32" s="328"/>
      <c r="I32" s="270"/>
      <c r="K32" s="270"/>
      <c r="L32" s="271" t="s">
        <v>289</v>
      </c>
      <c r="O32" s="259">
        <v>3</v>
      </c>
    </row>
    <row r="33" spans="1:80">
      <c r="A33" s="268"/>
      <c r="B33" s="269"/>
      <c r="C33" s="326" t="s">
        <v>290</v>
      </c>
      <c r="D33" s="327"/>
      <c r="E33" s="327"/>
      <c r="F33" s="327"/>
      <c r="G33" s="328"/>
      <c r="I33" s="270"/>
      <c r="K33" s="270"/>
      <c r="L33" s="271" t="s">
        <v>290</v>
      </c>
      <c r="O33" s="259">
        <v>3</v>
      </c>
    </row>
    <row r="34" spans="1:80">
      <c r="A34" s="278"/>
      <c r="B34" s="279" t="s">
        <v>100</v>
      </c>
      <c r="C34" s="280" t="s">
        <v>155</v>
      </c>
      <c r="D34" s="281"/>
      <c r="E34" s="282"/>
      <c r="F34" s="283"/>
      <c r="G34" s="284">
        <f>SUM(G7:G33)</f>
        <v>0</v>
      </c>
      <c r="H34" s="285"/>
      <c r="I34" s="286">
        <f>SUM(I7:I33)</f>
        <v>48.591949999999997</v>
      </c>
      <c r="J34" s="285"/>
      <c r="K34" s="286">
        <f>SUM(K7:K33)</f>
        <v>-60.2</v>
      </c>
      <c r="O34" s="259">
        <v>4</v>
      </c>
      <c r="BA34" s="287">
        <f>SUM(BA7:BA33)</f>
        <v>0</v>
      </c>
      <c r="BB34" s="287">
        <f>SUM(BB7:BB33)</f>
        <v>0</v>
      </c>
      <c r="BC34" s="287">
        <f>SUM(BC7:BC33)</f>
        <v>0</v>
      </c>
      <c r="BD34" s="287">
        <f>SUM(BD7:BD33)</f>
        <v>0</v>
      </c>
      <c r="BE34" s="287">
        <f>SUM(BE7:BE33)</f>
        <v>0</v>
      </c>
    </row>
    <row r="35" spans="1:80">
      <c r="A35" s="249" t="s">
        <v>97</v>
      </c>
      <c r="B35" s="250" t="s">
        <v>291</v>
      </c>
      <c r="C35" s="251" t="s">
        <v>292</v>
      </c>
      <c r="D35" s="252"/>
      <c r="E35" s="253"/>
      <c r="F35" s="253"/>
      <c r="G35" s="254"/>
      <c r="H35" s="255"/>
      <c r="I35" s="256"/>
      <c r="J35" s="257"/>
      <c r="K35" s="258"/>
      <c r="O35" s="259">
        <v>1</v>
      </c>
    </row>
    <row r="36" spans="1:80">
      <c r="A36" s="260">
        <v>12</v>
      </c>
      <c r="B36" s="261" t="s">
        <v>294</v>
      </c>
      <c r="C36" s="262" t="s">
        <v>295</v>
      </c>
      <c r="D36" s="263" t="s">
        <v>158</v>
      </c>
      <c r="E36" s="264">
        <v>1.0274000000000001</v>
      </c>
      <c r="F36" s="264">
        <v>0</v>
      </c>
      <c r="G36" s="265">
        <f>E36*F36</f>
        <v>0</v>
      </c>
      <c r="H36" s="266">
        <v>2.3785500000000002</v>
      </c>
      <c r="I36" s="267">
        <f>E36*H36</f>
        <v>2.4437222700000003</v>
      </c>
      <c r="J36" s="266">
        <v>0</v>
      </c>
      <c r="K36" s="267">
        <f>E36*J36</f>
        <v>0</v>
      </c>
      <c r="O36" s="259">
        <v>2</v>
      </c>
      <c r="AA36" s="232">
        <v>1</v>
      </c>
      <c r="AB36" s="232">
        <v>1</v>
      </c>
      <c r="AC36" s="232">
        <v>1</v>
      </c>
      <c r="AZ36" s="232">
        <v>1</v>
      </c>
      <c r="BA36" s="232">
        <f>IF(AZ36=1,G36,0)</f>
        <v>0</v>
      </c>
      <c r="BB36" s="232">
        <f>IF(AZ36=2,G36,0)</f>
        <v>0</v>
      </c>
      <c r="BC36" s="232">
        <f>IF(AZ36=3,G36,0)</f>
        <v>0</v>
      </c>
      <c r="BD36" s="232">
        <f>IF(AZ36=4,G36,0)</f>
        <v>0</v>
      </c>
      <c r="BE36" s="232">
        <f>IF(AZ36=5,G36,0)</f>
        <v>0</v>
      </c>
      <c r="CA36" s="259">
        <v>1</v>
      </c>
      <c r="CB36" s="259">
        <v>1</v>
      </c>
    </row>
    <row r="37" spans="1:80">
      <c r="A37" s="268"/>
      <c r="B37" s="272"/>
      <c r="C37" s="334" t="s">
        <v>296</v>
      </c>
      <c r="D37" s="335"/>
      <c r="E37" s="273">
        <v>0.2505</v>
      </c>
      <c r="F37" s="274"/>
      <c r="G37" s="275"/>
      <c r="H37" s="276"/>
      <c r="I37" s="270"/>
      <c r="J37" s="277"/>
      <c r="K37" s="270"/>
      <c r="M37" s="271" t="s">
        <v>296</v>
      </c>
      <c r="O37" s="259"/>
    </row>
    <row r="38" spans="1:80">
      <c r="A38" s="268"/>
      <c r="B38" s="272"/>
      <c r="C38" s="334" t="s">
        <v>297</v>
      </c>
      <c r="D38" s="335"/>
      <c r="E38" s="273">
        <v>0.2908</v>
      </c>
      <c r="F38" s="274"/>
      <c r="G38" s="275"/>
      <c r="H38" s="276"/>
      <c r="I38" s="270"/>
      <c r="J38" s="277"/>
      <c r="K38" s="270"/>
      <c r="M38" s="271" t="s">
        <v>297</v>
      </c>
      <c r="O38" s="259"/>
    </row>
    <row r="39" spans="1:80">
      <c r="A39" s="268"/>
      <c r="B39" s="272"/>
      <c r="C39" s="334" t="s">
        <v>298</v>
      </c>
      <c r="D39" s="335"/>
      <c r="E39" s="273">
        <v>0.16650000000000001</v>
      </c>
      <c r="F39" s="274"/>
      <c r="G39" s="275"/>
      <c r="H39" s="276"/>
      <c r="I39" s="270"/>
      <c r="J39" s="277"/>
      <c r="K39" s="270"/>
      <c r="M39" s="271" t="s">
        <v>298</v>
      </c>
      <c r="O39" s="259"/>
    </row>
    <row r="40" spans="1:80">
      <c r="A40" s="268"/>
      <c r="B40" s="272"/>
      <c r="C40" s="334" t="s">
        <v>299</v>
      </c>
      <c r="D40" s="335"/>
      <c r="E40" s="273">
        <v>0.3196</v>
      </c>
      <c r="F40" s="274"/>
      <c r="G40" s="275"/>
      <c r="H40" s="276"/>
      <c r="I40" s="270"/>
      <c r="J40" s="277"/>
      <c r="K40" s="270"/>
      <c r="M40" s="271" t="s">
        <v>299</v>
      </c>
      <c r="O40" s="259"/>
    </row>
    <row r="41" spans="1:80">
      <c r="A41" s="278"/>
      <c r="B41" s="279" t="s">
        <v>100</v>
      </c>
      <c r="C41" s="280" t="s">
        <v>293</v>
      </c>
      <c r="D41" s="281"/>
      <c r="E41" s="282"/>
      <c r="F41" s="283"/>
      <c r="G41" s="284">
        <f>SUM(G35:G40)</f>
        <v>0</v>
      </c>
      <c r="H41" s="285"/>
      <c r="I41" s="286">
        <f>SUM(I35:I40)</f>
        <v>2.4437222700000003</v>
      </c>
      <c r="J41" s="285"/>
      <c r="K41" s="286">
        <f>SUM(K35:K40)</f>
        <v>0</v>
      </c>
      <c r="O41" s="259">
        <v>4</v>
      </c>
      <c r="BA41" s="287">
        <f>SUM(BA35:BA40)</f>
        <v>0</v>
      </c>
      <c r="BB41" s="287">
        <f>SUM(BB35:BB40)</f>
        <v>0</v>
      </c>
      <c r="BC41" s="287">
        <f>SUM(BC35:BC40)</f>
        <v>0</v>
      </c>
      <c r="BD41" s="287">
        <f>SUM(BD35:BD40)</f>
        <v>0</v>
      </c>
      <c r="BE41" s="287">
        <f>SUM(BE35:BE40)</f>
        <v>0</v>
      </c>
    </row>
    <row r="42" spans="1:80">
      <c r="A42" s="249" t="s">
        <v>97</v>
      </c>
      <c r="B42" s="250" t="s">
        <v>300</v>
      </c>
      <c r="C42" s="251" t="s">
        <v>301</v>
      </c>
      <c r="D42" s="252"/>
      <c r="E42" s="253"/>
      <c r="F42" s="253"/>
      <c r="G42" s="254"/>
      <c r="H42" s="255"/>
      <c r="I42" s="256"/>
      <c r="J42" s="257"/>
      <c r="K42" s="258"/>
      <c r="O42" s="259">
        <v>1</v>
      </c>
    </row>
    <row r="43" spans="1:80">
      <c r="A43" s="260">
        <v>13</v>
      </c>
      <c r="B43" s="261" t="s">
        <v>303</v>
      </c>
      <c r="C43" s="262" t="s">
        <v>304</v>
      </c>
      <c r="D43" s="263" t="s">
        <v>158</v>
      </c>
      <c r="E43" s="264">
        <v>12.831899999999999</v>
      </c>
      <c r="F43" s="264">
        <v>0</v>
      </c>
      <c r="G43" s="265">
        <f>E43*F43</f>
        <v>0</v>
      </c>
      <c r="H43" s="266">
        <v>2.8233600000000001</v>
      </c>
      <c r="I43" s="267">
        <f>E43*H43</f>
        <v>36.229073184000001</v>
      </c>
      <c r="J43" s="266">
        <v>0</v>
      </c>
      <c r="K43" s="267">
        <f>E43*J43</f>
        <v>0</v>
      </c>
      <c r="O43" s="259">
        <v>2</v>
      </c>
      <c r="AA43" s="232">
        <v>1</v>
      </c>
      <c r="AB43" s="232">
        <v>1</v>
      </c>
      <c r="AC43" s="232">
        <v>1</v>
      </c>
      <c r="AZ43" s="232">
        <v>1</v>
      </c>
      <c r="BA43" s="232">
        <f>IF(AZ43=1,G43,0)</f>
        <v>0</v>
      </c>
      <c r="BB43" s="232">
        <f>IF(AZ43=2,G43,0)</f>
        <v>0</v>
      </c>
      <c r="BC43" s="232">
        <f>IF(AZ43=3,G43,0)</f>
        <v>0</v>
      </c>
      <c r="BD43" s="232">
        <f>IF(AZ43=4,G43,0)</f>
        <v>0</v>
      </c>
      <c r="BE43" s="232">
        <f>IF(AZ43=5,G43,0)</f>
        <v>0</v>
      </c>
      <c r="CA43" s="259">
        <v>1</v>
      </c>
      <c r="CB43" s="259">
        <v>1</v>
      </c>
    </row>
    <row r="44" spans="1:80">
      <c r="A44" s="268"/>
      <c r="B44" s="272"/>
      <c r="C44" s="334" t="s">
        <v>305</v>
      </c>
      <c r="D44" s="335"/>
      <c r="E44" s="273">
        <v>6.9862000000000002</v>
      </c>
      <c r="F44" s="274"/>
      <c r="G44" s="275"/>
      <c r="H44" s="276"/>
      <c r="I44" s="270"/>
      <c r="J44" s="277"/>
      <c r="K44" s="270"/>
      <c r="M44" s="271" t="s">
        <v>305</v>
      </c>
      <c r="O44" s="259"/>
    </row>
    <row r="45" spans="1:80">
      <c r="A45" s="268"/>
      <c r="B45" s="272"/>
      <c r="C45" s="334" t="s">
        <v>306</v>
      </c>
      <c r="D45" s="335"/>
      <c r="E45" s="273">
        <v>4.548</v>
      </c>
      <c r="F45" s="274"/>
      <c r="G45" s="275"/>
      <c r="H45" s="276"/>
      <c r="I45" s="270"/>
      <c r="J45" s="277"/>
      <c r="K45" s="270"/>
      <c r="M45" s="271" t="s">
        <v>306</v>
      </c>
      <c r="O45" s="259"/>
    </row>
    <row r="46" spans="1:80">
      <c r="A46" s="268"/>
      <c r="B46" s="272"/>
      <c r="C46" s="334" t="s">
        <v>307</v>
      </c>
      <c r="D46" s="335"/>
      <c r="E46" s="273">
        <v>1.2977000000000001</v>
      </c>
      <c r="F46" s="274"/>
      <c r="G46" s="275"/>
      <c r="H46" s="276"/>
      <c r="I46" s="270"/>
      <c r="J46" s="277"/>
      <c r="K46" s="270"/>
      <c r="M46" s="271" t="s">
        <v>307</v>
      </c>
      <c r="O46" s="259"/>
    </row>
    <row r="47" spans="1:80">
      <c r="A47" s="260">
        <v>14</v>
      </c>
      <c r="B47" s="261" t="s">
        <v>308</v>
      </c>
      <c r="C47" s="262" t="s">
        <v>309</v>
      </c>
      <c r="D47" s="263" t="s">
        <v>171</v>
      </c>
      <c r="E47" s="264">
        <v>74.873000000000005</v>
      </c>
      <c r="F47" s="264">
        <v>0</v>
      </c>
      <c r="G47" s="265">
        <f>E47*F47</f>
        <v>0</v>
      </c>
      <c r="H47" s="266">
        <v>1.4319999999999999E-2</v>
      </c>
      <c r="I47" s="267">
        <f>E47*H47</f>
        <v>1.0721813600000001</v>
      </c>
      <c r="J47" s="266">
        <v>0</v>
      </c>
      <c r="K47" s="267">
        <f>E47*J47</f>
        <v>0</v>
      </c>
      <c r="O47" s="259">
        <v>2</v>
      </c>
      <c r="AA47" s="232">
        <v>1</v>
      </c>
      <c r="AB47" s="232">
        <v>1</v>
      </c>
      <c r="AC47" s="232">
        <v>1</v>
      </c>
      <c r="AZ47" s="232">
        <v>1</v>
      </c>
      <c r="BA47" s="232">
        <f>IF(AZ47=1,G47,0)</f>
        <v>0</v>
      </c>
      <c r="BB47" s="232">
        <f>IF(AZ47=2,G47,0)</f>
        <v>0</v>
      </c>
      <c r="BC47" s="232">
        <f>IF(AZ47=3,G47,0)</f>
        <v>0</v>
      </c>
      <c r="BD47" s="232">
        <f>IF(AZ47=4,G47,0)</f>
        <v>0</v>
      </c>
      <c r="BE47" s="232">
        <f>IF(AZ47=5,G47,0)</f>
        <v>0</v>
      </c>
      <c r="CA47" s="259">
        <v>1</v>
      </c>
      <c r="CB47" s="259">
        <v>1</v>
      </c>
    </row>
    <row r="48" spans="1:80">
      <c r="A48" s="268"/>
      <c r="B48" s="272"/>
      <c r="C48" s="334" t="s">
        <v>310</v>
      </c>
      <c r="D48" s="335"/>
      <c r="E48" s="273">
        <v>39.11</v>
      </c>
      <c r="F48" s="274"/>
      <c r="G48" s="275"/>
      <c r="H48" s="276"/>
      <c r="I48" s="270"/>
      <c r="J48" s="277"/>
      <c r="K48" s="270"/>
      <c r="M48" s="271" t="s">
        <v>310</v>
      </c>
      <c r="O48" s="259"/>
    </row>
    <row r="49" spans="1:80">
      <c r="A49" s="268"/>
      <c r="B49" s="272"/>
      <c r="C49" s="334" t="s">
        <v>311</v>
      </c>
      <c r="D49" s="335"/>
      <c r="E49" s="273">
        <v>30.56</v>
      </c>
      <c r="F49" s="274"/>
      <c r="G49" s="275"/>
      <c r="H49" s="276"/>
      <c r="I49" s="270"/>
      <c r="J49" s="277"/>
      <c r="K49" s="270"/>
      <c r="M49" s="271" t="s">
        <v>311</v>
      </c>
      <c r="O49" s="259"/>
    </row>
    <row r="50" spans="1:80">
      <c r="A50" s="268"/>
      <c r="B50" s="272"/>
      <c r="C50" s="334" t="s">
        <v>312</v>
      </c>
      <c r="D50" s="335"/>
      <c r="E50" s="273">
        <v>5.2030000000000003</v>
      </c>
      <c r="F50" s="274"/>
      <c r="G50" s="275"/>
      <c r="H50" s="276"/>
      <c r="I50" s="270"/>
      <c r="J50" s="277"/>
      <c r="K50" s="270"/>
      <c r="M50" s="271" t="s">
        <v>312</v>
      </c>
      <c r="O50" s="259"/>
    </row>
    <row r="51" spans="1:80">
      <c r="A51" s="260">
        <v>15</v>
      </c>
      <c r="B51" s="261" t="s">
        <v>313</v>
      </c>
      <c r="C51" s="262" t="s">
        <v>314</v>
      </c>
      <c r="D51" s="263" t="s">
        <v>171</v>
      </c>
      <c r="E51" s="264">
        <v>74.87</v>
      </c>
      <c r="F51" s="264">
        <v>0</v>
      </c>
      <c r="G51" s="265">
        <f>E51*F51</f>
        <v>0</v>
      </c>
      <c r="H51" s="266">
        <v>1E-3</v>
      </c>
      <c r="I51" s="267">
        <f>E51*H51</f>
        <v>7.4870000000000006E-2</v>
      </c>
      <c r="J51" s="266">
        <v>0</v>
      </c>
      <c r="K51" s="267">
        <f>E51*J51</f>
        <v>0</v>
      </c>
      <c r="O51" s="259">
        <v>2</v>
      </c>
      <c r="AA51" s="232">
        <v>1</v>
      </c>
      <c r="AB51" s="232">
        <v>1</v>
      </c>
      <c r="AC51" s="232">
        <v>1</v>
      </c>
      <c r="AZ51" s="232">
        <v>1</v>
      </c>
      <c r="BA51" s="232">
        <f>IF(AZ51=1,G51,0)</f>
        <v>0</v>
      </c>
      <c r="BB51" s="232">
        <f>IF(AZ51=2,G51,0)</f>
        <v>0</v>
      </c>
      <c r="BC51" s="232">
        <f>IF(AZ51=3,G51,0)</f>
        <v>0</v>
      </c>
      <c r="BD51" s="232">
        <f>IF(AZ51=4,G51,0)</f>
        <v>0</v>
      </c>
      <c r="BE51" s="232">
        <f>IF(AZ51=5,G51,0)</f>
        <v>0</v>
      </c>
      <c r="CA51" s="259">
        <v>1</v>
      </c>
      <c r="CB51" s="259">
        <v>1</v>
      </c>
    </row>
    <row r="52" spans="1:80">
      <c r="A52" s="260">
        <v>16</v>
      </c>
      <c r="B52" s="261" t="s">
        <v>315</v>
      </c>
      <c r="C52" s="262" t="s">
        <v>316</v>
      </c>
      <c r="D52" s="263" t="s">
        <v>192</v>
      </c>
      <c r="E52" s="264">
        <v>0.85489999999999999</v>
      </c>
      <c r="F52" s="264">
        <v>0</v>
      </c>
      <c r="G52" s="265">
        <f>E52*F52</f>
        <v>0</v>
      </c>
      <c r="H52" s="266">
        <v>1.03</v>
      </c>
      <c r="I52" s="267">
        <f>E52*H52</f>
        <v>0.88054699999999997</v>
      </c>
      <c r="J52" s="266">
        <v>0</v>
      </c>
      <c r="K52" s="267">
        <f>E52*J52</f>
        <v>0</v>
      </c>
      <c r="O52" s="259">
        <v>2</v>
      </c>
      <c r="AA52" s="232">
        <v>1</v>
      </c>
      <c r="AB52" s="232">
        <v>1</v>
      </c>
      <c r="AC52" s="232">
        <v>1</v>
      </c>
      <c r="AZ52" s="232">
        <v>1</v>
      </c>
      <c r="BA52" s="232">
        <f>IF(AZ52=1,G52,0)</f>
        <v>0</v>
      </c>
      <c r="BB52" s="232">
        <f>IF(AZ52=2,G52,0)</f>
        <v>0</v>
      </c>
      <c r="BC52" s="232">
        <f>IF(AZ52=3,G52,0)</f>
        <v>0</v>
      </c>
      <c r="BD52" s="232">
        <f>IF(AZ52=4,G52,0)</f>
        <v>0</v>
      </c>
      <c r="BE52" s="232">
        <f>IF(AZ52=5,G52,0)</f>
        <v>0</v>
      </c>
      <c r="CA52" s="259">
        <v>1</v>
      </c>
      <c r="CB52" s="259">
        <v>1</v>
      </c>
    </row>
    <row r="53" spans="1:80">
      <c r="A53" s="268"/>
      <c r="B53" s="272"/>
      <c r="C53" s="334" t="s">
        <v>317</v>
      </c>
      <c r="D53" s="335"/>
      <c r="E53" s="273">
        <v>0.42899999999999999</v>
      </c>
      <c r="F53" s="274"/>
      <c r="G53" s="275"/>
      <c r="H53" s="276"/>
      <c r="I53" s="270"/>
      <c r="J53" s="277"/>
      <c r="K53" s="270"/>
      <c r="M53" s="271" t="s">
        <v>317</v>
      </c>
      <c r="O53" s="259"/>
    </row>
    <row r="54" spans="1:80">
      <c r="A54" s="268"/>
      <c r="B54" s="272"/>
      <c r="C54" s="334" t="s">
        <v>318</v>
      </c>
      <c r="D54" s="335"/>
      <c r="E54" s="273">
        <v>1.9400000000000001E-2</v>
      </c>
      <c r="F54" s="274"/>
      <c r="G54" s="275"/>
      <c r="H54" s="276"/>
      <c r="I54" s="270"/>
      <c r="J54" s="277"/>
      <c r="K54" s="270"/>
      <c r="M54" s="271" t="s">
        <v>318</v>
      </c>
      <c r="O54" s="259"/>
    </row>
    <row r="55" spans="1:80">
      <c r="A55" s="268"/>
      <c r="B55" s="272"/>
      <c r="C55" s="334" t="s">
        <v>319</v>
      </c>
      <c r="D55" s="335"/>
      <c r="E55" s="273">
        <v>0.19789999999999999</v>
      </c>
      <c r="F55" s="274"/>
      <c r="G55" s="275"/>
      <c r="H55" s="276"/>
      <c r="I55" s="270"/>
      <c r="J55" s="277"/>
      <c r="K55" s="270"/>
      <c r="M55" s="271" t="s">
        <v>319</v>
      </c>
      <c r="O55" s="259"/>
    </row>
    <row r="56" spans="1:80">
      <c r="A56" s="268"/>
      <c r="B56" s="272"/>
      <c r="C56" s="334" t="s">
        <v>320</v>
      </c>
      <c r="D56" s="335"/>
      <c r="E56" s="273">
        <v>0.20860000000000001</v>
      </c>
      <c r="F56" s="274"/>
      <c r="G56" s="275"/>
      <c r="H56" s="276"/>
      <c r="I56" s="270"/>
      <c r="J56" s="277"/>
      <c r="K56" s="270"/>
      <c r="M56" s="271" t="s">
        <v>320</v>
      </c>
      <c r="O56" s="259"/>
    </row>
    <row r="57" spans="1:80">
      <c r="A57" s="278"/>
      <c r="B57" s="279" t="s">
        <v>100</v>
      </c>
      <c r="C57" s="280" t="s">
        <v>302</v>
      </c>
      <c r="D57" s="281"/>
      <c r="E57" s="282"/>
      <c r="F57" s="283"/>
      <c r="G57" s="284">
        <f>SUM(G42:G56)</f>
        <v>0</v>
      </c>
      <c r="H57" s="285"/>
      <c r="I57" s="286">
        <f>SUM(I42:I56)</f>
        <v>38.256671544</v>
      </c>
      <c r="J57" s="285"/>
      <c r="K57" s="286">
        <f>SUM(K42:K56)</f>
        <v>0</v>
      </c>
      <c r="O57" s="259">
        <v>4</v>
      </c>
      <c r="BA57" s="287">
        <f>SUM(BA42:BA56)</f>
        <v>0</v>
      </c>
      <c r="BB57" s="287">
        <f>SUM(BB42:BB56)</f>
        <v>0</v>
      </c>
      <c r="BC57" s="287">
        <f>SUM(BC42:BC56)</f>
        <v>0</v>
      </c>
      <c r="BD57" s="287">
        <f>SUM(BD42:BD56)</f>
        <v>0</v>
      </c>
      <c r="BE57" s="287">
        <f>SUM(BE42:BE56)</f>
        <v>0</v>
      </c>
    </row>
    <row r="58" spans="1:80">
      <c r="A58" s="249" t="s">
        <v>97</v>
      </c>
      <c r="B58" s="250" t="s">
        <v>230</v>
      </c>
      <c r="C58" s="251" t="s">
        <v>231</v>
      </c>
      <c r="D58" s="252"/>
      <c r="E58" s="253"/>
      <c r="F58" s="253"/>
      <c r="G58" s="254"/>
      <c r="H58" s="255"/>
      <c r="I58" s="256"/>
      <c r="J58" s="257"/>
      <c r="K58" s="258"/>
      <c r="O58" s="259">
        <v>1</v>
      </c>
    </row>
    <row r="59" spans="1:80">
      <c r="A59" s="260">
        <v>17</v>
      </c>
      <c r="B59" s="261" t="s">
        <v>321</v>
      </c>
      <c r="C59" s="262" t="s">
        <v>322</v>
      </c>
      <c r="D59" s="263" t="s">
        <v>171</v>
      </c>
      <c r="E59" s="264">
        <v>1.6</v>
      </c>
      <c r="F59" s="264">
        <v>0</v>
      </c>
      <c r="G59" s="265">
        <f>E59*F59</f>
        <v>0</v>
      </c>
      <c r="H59" s="266">
        <v>0.36375000000000002</v>
      </c>
      <c r="I59" s="267">
        <f>E59*H59</f>
        <v>0.58200000000000007</v>
      </c>
      <c r="J59" s="266">
        <v>0</v>
      </c>
      <c r="K59" s="267">
        <f>E59*J59</f>
        <v>0</v>
      </c>
      <c r="O59" s="259">
        <v>2</v>
      </c>
      <c r="AA59" s="232">
        <v>1</v>
      </c>
      <c r="AB59" s="232">
        <v>1</v>
      </c>
      <c r="AC59" s="232">
        <v>1</v>
      </c>
      <c r="AZ59" s="232">
        <v>1</v>
      </c>
      <c r="BA59" s="232">
        <f>IF(AZ59=1,G59,0)</f>
        <v>0</v>
      </c>
      <c r="BB59" s="232">
        <f>IF(AZ59=2,G59,0)</f>
        <v>0</v>
      </c>
      <c r="BC59" s="232">
        <f>IF(AZ59=3,G59,0)</f>
        <v>0</v>
      </c>
      <c r="BD59" s="232">
        <f>IF(AZ59=4,G59,0)</f>
        <v>0</v>
      </c>
      <c r="BE59" s="232">
        <f>IF(AZ59=5,G59,0)</f>
        <v>0</v>
      </c>
      <c r="CA59" s="259">
        <v>1</v>
      </c>
      <c r="CB59" s="259">
        <v>1</v>
      </c>
    </row>
    <row r="60" spans="1:80">
      <c r="A60" s="260">
        <v>18</v>
      </c>
      <c r="B60" s="261" t="s">
        <v>323</v>
      </c>
      <c r="C60" s="262" t="s">
        <v>324</v>
      </c>
      <c r="D60" s="263" t="s">
        <v>158</v>
      </c>
      <c r="E60" s="264">
        <v>5.335</v>
      </c>
      <c r="F60" s="264">
        <v>0</v>
      </c>
      <c r="G60" s="265">
        <f>E60*F60</f>
        <v>0</v>
      </c>
      <c r="H60" s="266">
        <v>1.1322000000000001</v>
      </c>
      <c r="I60" s="267">
        <f>E60*H60</f>
        <v>6.0402870000000002</v>
      </c>
      <c r="J60" s="266">
        <v>0</v>
      </c>
      <c r="K60" s="267">
        <f>E60*J60</f>
        <v>0</v>
      </c>
      <c r="O60" s="259">
        <v>2</v>
      </c>
      <c r="AA60" s="232">
        <v>1</v>
      </c>
      <c r="AB60" s="232">
        <v>1</v>
      </c>
      <c r="AC60" s="232">
        <v>1</v>
      </c>
      <c r="AZ60" s="232">
        <v>1</v>
      </c>
      <c r="BA60" s="232">
        <f>IF(AZ60=1,G60,0)</f>
        <v>0</v>
      </c>
      <c r="BB60" s="232">
        <f>IF(AZ60=2,G60,0)</f>
        <v>0</v>
      </c>
      <c r="BC60" s="232">
        <f>IF(AZ60=3,G60,0)</f>
        <v>0</v>
      </c>
      <c r="BD60" s="232">
        <f>IF(AZ60=4,G60,0)</f>
        <v>0</v>
      </c>
      <c r="BE60" s="232">
        <f>IF(AZ60=5,G60,0)</f>
        <v>0</v>
      </c>
      <c r="CA60" s="259">
        <v>1</v>
      </c>
      <c r="CB60" s="259">
        <v>1</v>
      </c>
    </row>
    <row r="61" spans="1:80" ht="22.5">
      <c r="A61" s="268"/>
      <c r="B61" s="272"/>
      <c r="C61" s="334" t="s">
        <v>325</v>
      </c>
      <c r="D61" s="335"/>
      <c r="E61" s="273">
        <v>5.335</v>
      </c>
      <c r="F61" s="274"/>
      <c r="G61" s="275"/>
      <c r="H61" s="276"/>
      <c r="I61" s="270"/>
      <c r="J61" s="277"/>
      <c r="K61" s="270"/>
      <c r="M61" s="271" t="s">
        <v>325</v>
      </c>
      <c r="O61" s="259"/>
    </row>
    <row r="62" spans="1:80">
      <c r="A62" s="260">
        <v>19</v>
      </c>
      <c r="B62" s="261" t="s">
        <v>236</v>
      </c>
      <c r="C62" s="262" t="s">
        <v>237</v>
      </c>
      <c r="D62" s="263" t="s">
        <v>158</v>
      </c>
      <c r="E62" s="264">
        <v>6.375</v>
      </c>
      <c r="F62" s="264">
        <v>0</v>
      </c>
      <c r="G62" s="265">
        <f>E62*F62</f>
        <v>0</v>
      </c>
      <c r="H62" s="266">
        <v>1.7535000000000001</v>
      </c>
      <c r="I62" s="267">
        <f>E62*H62</f>
        <v>11.1785625</v>
      </c>
      <c r="J62" s="266">
        <v>0</v>
      </c>
      <c r="K62" s="267">
        <f>E62*J62</f>
        <v>0</v>
      </c>
      <c r="O62" s="259">
        <v>2</v>
      </c>
      <c r="AA62" s="232">
        <v>1</v>
      </c>
      <c r="AB62" s="232">
        <v>1</v>
      </c>
      <c r="AC62" s="232">
        <v>1</v>
      </c>
      <c r="AZ62" s="232">
        <v>1</v>
      </c>
      <c r="BA62" s="232">
        <f>IF(AZ62=1,G62,0)</f>
        <v>0</v>
      </c>
      <c r="BB62" s="232">
        <f>IF(AZ62=2,G62,0)</f>
        <v>0</v>
      </c>
      <c r="BC62" s="232">
        <f>IF(AZ62=3,G62,0)</f>
        <v>0</v>
      </c>
      <c r="BD62" s="232">
        <f>IF(AZ62=4,G62,0)</f>
        <v>0</v>
      </c>
      <c r="BE62" s="232">
        <f>IF(AZ62=5,G62,0)</f>
        <v>0</v>
      </c>
      <c r="CA62" s="259">
        <v>1</v>
      </c>
      <c r="CB62" s="259">
        <v>1</v>
      </c>
    </row>
    <row r="63" spans="1:80">
      <c r="A63" s="268"/>
      <c r="B63" s="272"/>
      <c r="C63" s="334" t="s">
        <v>326</v>
      </c>
      <c r="D63" s="335"/>
      <c r="E63" s="273">
        <v>6.375</v>
      </c>
      <c r="F63" s="274"/>
      <c r="G63" s="275"/>
      <c r="H63" s="276"/>
      <c r="I63" s="270"/>
      <c r="J63" s="277"/>
      <c r="K63" s="270"/>
      <c r="M63" s="271" t="s">
        <v>326</v>
      </c>
      <c r="O63" s="259"/>
    </row>
    <row r="64" spans="1:80">
      <c r="A64" s="278"/>
      <c r="B64" s="279" t="s">
        <v>100</v>
      </c>
      <c r="C64" s="280" t="s">
        <v>232</v>
      </c>
      <c r="D64" s="281"/>
      <c r="E64" s="282"/>
      <c r="F64" s="283"/>
      <c r="G64" s="284">
        <f>SUM(G58:G63)</f>
        <v>0</v>
      </c>
      <c r="H64" s="285"/>
      <c r="I64" s="286">
        <f>SUM(I58:I63)</f>
        <v>17.800849499999998</v>
      </c>
      <c r="J64" s="285"/>
      <c r="K64" s="286">
        <f>SUM(K58:K63)</f>
        <v>0</v>
      </c>
      <c r="O64" s="259">
        <v>4</v>
      </c>
      <c r="BA64" s="287">
        <f>SUM(BA58:BA63)</f>
        <v>0</v>
      </c>
      <c r="BB64" s="287">
        <f>SUM(BB58:BB63)</f>
        <v>0</v>
      </c>
      <c r="BC64" s="287">
        <f>SUM(BC58:BC63)</f>
        <v>0</v>
      </c>
      <c r="BD64" s="287">
        <f>SUM(BD58:BD63)</f>
        <v>0</v>
      </c>
      <c r="BE64" s="287">
        <f>SUM(BE58:BE63)</f>
        <v>0</v>
      </c>
    </row>
    <row r="65" spans="1:80">
      <c r="A65" s="249" t="s">
        <v>97</v>
      </c>
      <c r="B65" s="250" t="s">
        <v>327</v>
      </c>
      <c r="C65" s="251" t="s">
        <v>328</v>
      </c>
      <c r="D65" s="252"/>
      <c r="E65" s="253"/>
      <c r="F65" s="253"/>
      <c r="G65" s="254"/>
      <c r="H65" s="255"/>
      <c r="I65" s="256"/>
      <c r="J65" s="257"/>
      <c r="K65" s="258"/>
      <c r="O65" s="259">
        <v>1</v>
      </c>
    </row>
    <row r="66" spans="1:80">
      <c r="A66" s="260">
        <v>20</v>
      </c>
      <c r="B66" s="261" t="s">
        <v>330</v>
      </c>
      <c r="C66" s="262" t="s">
        <v>331</v>
      </c>
      <c r="D66" s="263" t="s">
        <v>158</v>
      </c>
      <c r="E66" s="264">
        <v>12.75</v>
      </c>
      <c r="F66" s="264">
        <v>0</v>
      </c>
      <c r="G66" s="265">
        <f>E66*F66</f>
        <v>0</v>
      </c>
      <c r="H66" s="266">
        <v>1.8480000000000001</v>
      </c>
      <c r="I66" s="267">
        <f>E66*H66</f>
        <v>23.562000000000001</v>
      </c>
      <c r="J66" s="266">
        <v>0</v>
      </c>
      <c r="K66" s="267">
        <f>E66*J66</f>
        <v>0</v>
      </c>
      <c r="O66" s="259">
        <v>2</v>
      </c>
      <c r="AA66" s="232">
        <v>1</v>
      </c>
      <c r="AB66" s="232">
        <v>1</v>
      </c>
      <c r="AC66" s="232">
        <v>1</v>
      </c>
      <c r="AZ66" s="232">
        <v>1</v>
      </c>
      <c r="BA66" s="232">
        <f>IF(AZ66=1,G66,0)</f>
        <v>0</v>
      </c>
      <c r="BB66" s="232">
        <f>IF(AZ66=2,G66,0)</f>
        <v>0</v>
      </c>
      <c r="BC66" s="232">
        <f>IF(AZ66=3,G66,0)</f>
        <v>0</v>
      </c>
      <c r="BD66" s="232">
        <f>IF(AZ66=4,G66,0)</f>
        <v>0</v>
      </c>
      <c r="BE66" s="232">
        <f>IF(AZ66=5,G66,0)</f>
        <v>0</v>
      </c>
      <c r="CA66" s="259">
        <v>1</v>
      </c>
      <c r="CB66" s="259">
        <v>1</v>
      </c>
    </row>
    <row r="67" spans="1:80">
      <c r="A67" s="268"/>
      <c r="B67" s="272"/>
      <c r="C67" s="334" t="s">
        <v>332</v>
      </c>
      <c r="D67" s="335"/>
      <c r="E67" s="273">
        <v>12.75</v>
      </c>
      <c r="F67" s="274"/>
      <c r="G67" s="275"/>
      <c r="H67" s="276"/>
      <c r="I67" s="270"/>
      <c r="J67" s="277"/>
      <c r="K67" s="270"/>
      <c r="M67" s="271" t="s">
        <v>332</v>
      </c>
      <c r="O67" s="259"/>
    </row>
    <row r="68" spans="1:80">
      <c r="A68" s="260">
        <v>21</v>
      </c>
      <c r="B68" s="261" t="s">
        <v>333</v>
      </c>
      <c r="C68" s="262" t="s">
        <v>334</v>
      </c>
      <c r="D68" s="263" t="s">
        <v>171</v>
      </c>
      <c r="E68" s="264">
        <v>1.6</v>
      </c>
      <c r="F68" s="264">
        <v>0</v>
      </c>
      <c r="G68" s="265">
        <f>E68*F68</f>
        <v>0</v>
      </c>
      <c r="H68" s="266">
        <v>0.91059000000000001</v>
      </c>
      <c r="I68" s="267">
        <f>E68*H68</f>
        <v>1.456944</v>
      </c>
      <c r="J68" s="266">
        <v>0</v>
      </c>
      <c r="K68" s="267">
        <f>E68*J68</f>
        <v>0</v>
      </c>
      <c r="O68" s="259">
        <v>2</v>
      </c>
      <c r="AA68" s="232">
        <v>1</v>
      </c>
      <c r="AB68" s="232">
        <v>1</v>
      </c>
      <c r="AC68" s="232">
        <v>1</v>
      </c>
      <c r="AZ68" s="232">
        <v>1</v>
      </c>
      <c r="BA68" s="232">
        <f>IF(AZ68=1,G68,0)</f>
        <v>0</v>
      </c>
      <c r="BB68" s="232">
        <f>IF(AZ68=2,G68,0)</f>
        <v>0</v>
      </c>
      <c r="BC68" s="232">
        <f>IF(AZ68=3,G68,0)</f>
        <v>0</v>
      </c>
      <c r="BD68" s="232">
        <f>IF(AZ68=4,G68,0)</f>
        <v>0</v>
      </c>
      <c r="BE68" s="232">
        <f>IF(AZ68=5,G68,0)</f>
        <v>0</v>
      </c>
      <c r="CA68" s="259">
        <v>1</v>
      </c>
      <c r="CB68" s="259">
        <v>1</v>
      </c>
    </row>
    <row r="69" spans="1:80">
      <c r="A69" s="278"/>
      <c r="B69" s="279" t="s">
        <v>100</v>
      </c>
      <c r="C69" s="280" t="s">
        <v>329</v>
      </c>
      <c r="D69" s="281"/>
      <c r="E69" s="282"/>
      <c r="F69" s="283"/>
      <c r="G69" s="284">
        <f>SUM(G65:G68)</f>
        <v>0</v>
      </c>
      <c r="H69" s="285"/>
      <c r="I69" s="286">
        <f>SUM(I65:I68)</f>
        <v>25.018944000000001</v>
      </c>
      <c r="J69" s="285"/>
      <c r="K69" s="286">
        <f>SUM(K65:K68)</f>
        <v>0</v>
      </c>
      <c r="O69" s="259">
        <v>4</v>
      </c>
      <c r="BA69" s="287">
        <f>SUM(BA65:BA68)</f>
        <v>0</v>
      </c>
      <c r="BB69" s="287">
        <f>SUM(BB65:BB68)</f>
        <v>0</v>
      </c>
      <c r="BC69" s="287">
        <f>SUM(BC65:BC68)</f>
        <v>0</v>
      </c>
      <c r="BD69" s="287">
        <f>SUM(BD65:BD68)</f>
        <v>0</v>
      </c>
      <c r="BE69" s="287">
        <f>SUM(BE65:BE68)</f>
        <v>0</v>
      </c>
    </row>
    <row r="70" spans="1:80">
      <c r="A70" s="249" t="s">
        <v>97</v>
      </c>
      <c r="B70" s="250" t="s">
        <v>335</v>
      </c>
      <c r="C70" s="251" t="s">
        <v>336</v>
      </c>
      <c r="D70" s="252"/>
      <c r="E70" s="253"/>
      <c r="F70" s="253"/>
      <c r="G70" s="254"/>
      <c r="H70" s="255"/>
      <c r="I70" s="256"/>
      <c r="J70" s="257"/>
      <c r="K70" s="258"/>
      <c r="O70" s="259">
        <v>1</v>
      </c>
    </row>
    <row r="71" spans="1:80">
      <c r="A71" s="260">
        <v>22</v>
      </c>
      <c r="B71" s="261" t="s">
        <v>338</v>
      </c>
      <c r="C71" s="262" t="s">
        <v>339</v>
      </c>
      <c r="D71" s="263" t="s">
        <v>171</v>
      </c>
      <c r="E71" s="264">
        <v>100</v>
      </c>
      <c r="F71" s="264">
        <v>0</v>
      </c>
      <c r="G71" s="265">
        <f>E71*F71</f>
        <v>0</v>
      </c>
      <c r="H71" s="266">
        <v>0.371</v>
      </c>
      <c r="I71" s="267">
        <f>E71*H71</f>
        <v>37.1</v>
      </c>
      <c r="J71" s="266">
        <v>0</v>
      </c>
      <c r="K71" s="267">
        <f>E71*J71</f>
        <v>0</v>
      </c>
      <c r="O71" s="259">
        <v>2</v>
      </c>
      <c r="AA71" s="232">
        <v>1</v>
      </c>
      <c r="AB71" s="232">
        <v>1</v>
      </c>
      <c r="AC71" s="232">
        <v>1</v>
      </c>
      <c r="AZ71" s="232">
        <v>1</v>
      </c>
      <c r="BA71" s="232">
        <f>IF(AZ71=1,G71,0)</f>
        <v>0</v>
      </c>
      <c r="BB71" s="232">
        <f>IF(AZ71=2,G71,0)</f>
        <v>0</v>
      </c>
      <c r="BC71" s="232">
        <f>IF(AZ71=3,G71,0)</f>
        <v>0</v>
      </c>
      <c r="BD71" s="232">
        <f>IF(AZ71=4,G71,0)</f>
        <v>0</v>
      </c>
      <c r="BE71" s="232">
        <f>IF(AZ71=5,G71,0)</f>
        <v>0</v>
      </c>
      <c r="CA71" s="259">
        <v>1</v>
      </c>
      <c r="CB71" s="259">
        <v>1</v>
      </c>
    </row>
    <row r="72" spans="1:80">
      <c r="A72" s="278"/>
      <c r="B72" s="279" t="s">
        <v>100</v>
      </c>
      <c r="C72" s="280" t="s">
        <v>337</v>
      </c>
      <c r="D72" s="281"/>
      <c r="E72" s="282"/>
      <c r="F72" s="283"/>
      <c r="G72" s="284">
        <f>SUM(G70:G71)</f>
        <v>0</v>
      </c>
      <c r="H72" s="285"/>
      <c r="I72" s="286">
        <f>SUM(I70:I71)</f>
        <v>37.1</v>
      </c>
      <c r="J72" s="285"/>
      <c r="K72" s="286">
        <f>SUM(K70:K71)</f>
        <v>0</v>
      </c>
      <c r="O72" s="259">
        <v>4</v>
      </c>
      <c r="BA72" s="287">
        <f>SUM(BA70:BA71)</f>
        <v>0</v>
      </c>
      <c r="BB72" s="287">
        <f>SUM(BB70:BB71)</f>
        <v>0</v>
      </c>
      <c r="BC72" s="287">
        <f>SUM(BC70:BC71)</f>
        <v>0</v>
      </c>
      <c r="BD72" s="287">
        <f>SUM(BD70:BD71)</f>
        <v>0</v>
      </c>
      <c r="BE72" s="287">
        <f>SUM(BE70:BE71)</f>
        <v>0</v>
      </c>
    </row>
    <row r="73" spans="1:80">
      <c r="A73" s="249" t="s">
        <v>97</v>
      </c>
      <c r="B73" s="250" t="s">
        <v>340</v>
      </c>
      <c r="C73" s="251" t="s">
        <v>341</v>
      </c>
      <c r="D73" s="252"/>
      <c r="E73" s="253"/>
      <c r="F73" s="253"/>
      <c r="G73" s="254"/>
      <c r="H73" s="255"/>
      <c r="I73" s="256"/>
      <c r="J73" s="257"/>
      <c r="K73" s="258"/>
      <c r="O73" s="259">
        <v>1</v>
      </c>
    </row>
    <row r="74" spans="1:80" ht="22.5">
      <c r="A74" s="260">
        <v>23</v>
      </c>
      <c r="B74" s="261" t="s">
        <v>343</v>
      </c>
      <c r="C74" s="262" t="s">
        <v>344</v>
      </c>
      <c r="D74" s="263" t="s">
        <v>171</v>
      </c>
      <c r="E74" s="264">
        <v>100</v>
      </c>
      <c r="F74" s="264">
        <v>0</v>
      </c>
      <c r="G74" s="265">
        <f>E74*F74</f>
        <v>0</v>
      </c>
      <c r="H74" s="266">
        <v>8.4000000000000005E-2</v>
      </c>
      <c r="I74" s="267">
        <f>E74*H74</f>
        <v>8.4</v>
      </c>
      <c r="J74" s="266">
        <v>0</v>
      </c>
      <c r="K74" s="267">
        <f>E74*J74</f>
        <v>0</v>
      </c>
      <c r="O74" s="259">
        <v>2</v>
      </c>
      <c r="AA74" s="232">
        <v>1</v>
      </c>
      <c r="AB74" s="232">
        <v>1</v>
      </c>
      <c r="AC74" s="232">
        <v>1</v>
      </c>
      <c r="AZ74" s="232">
        <v>1</v>
      </c>
      <c r="BA74" s="232">
        <f>IF(AZ74=1,G74,0)</f>
        <v>0</v>
      </c>
      <c r="BB74" s="232">
        <f>IF(AZ74=2,G74,0)</f>
        <v>0</v>
      </c>
      <c r="BC74" s="232">
        <f>IF(AZ74=3,G74,0)</f>
        <v>0</v>
      </c>
      <c r="BD74" s="232">
        <f>IF(AZ74=4,G74,0)</f>
        <v>0</v>
      </c>
      <c r="BE74" s="232">
        <f>IF(AZ74=5,G74,0)</f>
        <v>0</v>
      </c>
      <c r="CA74" s="259">
        <v>1</v>
      </c>
      <c r="CB74" s="259">
        <v>1</v>
      </c>
    </row>
    <row r="75" spans="1:80">
      <c r="A75" s="260">
        <v>24</v>
      </c>
      <c r="B75" s="261" t="s">
        <v>345</v>
      </c>
      <c r="C75" s="262" t="s">
        <v>346</v>
      </c>
      <c r="D75" s="263" t="s">
        <v>347</v>
      </c>
      <c r="E75" s="264">
        <v>6.6666999999999996</v>
      </c>
      <c r="F75" s="264">
        <v>0</v>
      </c>
      <c r="G75" s="265">
        <f>E75*F75</f>
        <v>0</v>
      </c>
      <c r="H75" s="266">
        <v>1.67</v>
      </c>
      <c r="I75" s="267">
        <f>E75*H75</f>
        <v>11.133388999999999</v>
      </c>
      <c r="J75" s="266"/>
      <c r="K75" s="267">
        <f>E75*J75</f>
        <v>0</v>
      </c>
      <c r="O75" s="259">
        <v>2</v>
      </c>
      <c r="AA75" s="232">
        <v>3</v>
      </c>
      <c r="AB75" s="232">
        <v>1</v>
      </c>
      <c r="AC75" s="232">
        <v>59381102</v>
      </c>
      <c r="AZ75" s="232">
        <v>1</v>
      </c>
      <c r="BA75" s="232">
        <f>IF(AZ75=1,G75,0)</f>
        <v>0</v>
      </c>
      <c r="BB75" s="232">
        <f>IF(AZ75=2,G75,0)</f>
        <v>0</v>
      </c>
      <c r="BC75" s="232">
        <f>IF(AZ75=3,G75,0)</f>
        <v>0</v>
      </c>
      <c r="BD75" s="232">
        <f>IF(AZ75=4,G75,0)</f>
        <v>0</v>
      </c>
      <c r="BE75" s="232">
        <f>IF(AZ75=5,G75,0)</f>
        <v>0</v>
      </c>
      <c r="CA75" s="259">
        <v>3</v>
      </c>
      <c r="CB75" s="259">
        <v>1</v>
      </c>
    </row>
    <row r="76" spans="1:80">
      <c r="A76" s="268"/>
      <c r="B76" s="269"/>
      <c r="C76" s="326" t="s">
        <v>348</v>
      </c>
      <c r="D76" s="327"/>
      <c r="E76" s="327"/>
      <c r="F76" s="327"/>
      <c r="G76" s="328"/>
      <c r="I76" s="270"/>
      <c r="K76" s="270"/>
      <c r="L76" s="271" t="s">
        <v>348</v>
      </c>
      <c r="O76" s="259">
        <v>3</v>
      </c>
    </row>
    <row r="77" spans="1:80">
      <c r="A77" s="268"/>
      <c r="B77" s="269"/>
      <c r="C77" s="326" t="s">
        <v>349</v>
      </c>
      <c r="D77" s="327"/>
      <c r="E77" s="327"/>
      <c r="F77" s="327"/>
      <c r="G77" s="328"/>
      <c r="I77" s="270"/>
      <c r="K77" s="270"/>
      <c r="L77" s="271" t="s">
        <v>349</v>
      </c>
      <c r="O77" s="259">
        <v>3</v>
      </c>
    </row>
    <row r="78" spans="1:80">
      <c r="A78" s="268"/>
      <c r="B78" s="269"/>
      <c r="C78" s="326" t="s">
        <v>350</v>
      </c>
      <c r="D78" s="327"/>
      <c r="E78" s="327"/>
      <c r="F78" s="327"/>
      <c r="G78" s="328"/>
      <c r="I78" s="270"/>
      <c r="K78" s="270"/>
      <c r="L78" s="271" t="s">
        <v>350</v>
      </c>
      <c r="O78" s="259">
        <v>3</v>
      </c>
    </row>
    <row r="79" spans="1:80">
      <c r="A79" s="268"/>
      <c r="B79" s="269"/>
      <c r="C79" s="326"/>
      <c r="D79" s="327"/>
      <c r="E79" s="327"/>
      <c r="F79" s="327"/>
      <c r="G79" s="328"/>
      <c r="I79" s="270"/>
      <c r="K79" s="270"/>
      <c r="L79" s="271"/>
      <c r="O79" s="259">
        <v>3</v>
      </c>
    </row>
    <row r="80" spans="1:80">
      <c r="A80" s="268"/>
      <c r="B80" s="269"/>
      <c r="C80" s="326" t="s">
        <v>351</v>
      </c>
      <c r="D80" s="327"/>
      <c r="E80" s="327"/>
      <c r="F80" s="327"/>
      <c r="G80" s="328"/>
      <c r="I80" s="270"/>
      <c r="K80" s="270"/>
      <c r="L80" s="271" t="s">
        <v>351</v>
      </c>
      <c r="O80" s="259">
        <v>3</v>
      </c>
    </row>
    <row r="81" spans="1:80">
      <c r="A81" s="268"/>
      <c r="B81" s="269"/>
      <c r="C81" s="326"/>
      <c r="D81" s="327"/>
      <c r="E81" s="327"/>
      <c r="F81" s="327"/>
      <c r="G81" s="328"/>
      <c r="I81" s="270"/>
      <c r="K81" s="270"/>
      <c r="L81" s="271"/>
      <c r="O81" s="259">
        <v>3</v>
      </c>
    </row>
    <row r="82" spans="1:80">
      <c r="A82" s="268"/>
      <c r="B82" s="269"/>
      <c r="C82" s="326" t="s">
        <v>352</v>
      </c>
      <c r="D82" s="327"/>
      <c r="E82" s="327"/>
      <c r="F82" s="327"/>
      <c r="G82" s="328"/>
      <c r="I82" s="270"/>
      <c r="K82" s="270"/>
      <c r="L82" s="271" t="s">
        <v>352</v>
      </c>
      <c r="O82" s="259">
        <v>3</v>
      </c>
    </row>
    <row r="83" spans="1:80">
      <c r="A83" s="268"/>
      <c r="B83" s="269"/>
      <c r="C83" s="326" t="s">
        <v>353</v>
      </c>
      <c r="D83" s="327"/>
      <c r="E83" s="327"/>
      <c r="F83" s="327"/>
      <c r="G83" s="328"/>
      <c r="I83" s="270"/>
      <c r="K83" s="270"/>
      <c r="L83" s="271" t="s">
        <v>353</v>
      </c>
      <c r="O83" s="259">
        <v>3</v>
      </c>
    </row>
    <row r="84" spans="1:80">
      <c r="A84" s="268"/>
      <c r="B84" s="269"/>
      <c r="C84" s="326" t="s">
        <v>354</v>
      </c>
      <c r="D84" s="327"/>
      <c r="E84" s="327"/>
      <c r="F84" s="327"/>
      <c r="G84" s="328"/>
      <c r="I84" s="270"/>
      <c r="K84" s="270"/>
      <c r="L84" s="271" t="s">
        <v>354</v>
      </c>
      <c r="O84" s="259">
        <v>3</v>
      </c>
    </row>
    <row r="85" spans="1:80">
      <c r="A85" s="268"/>
      <c r="B85" s="269"/>
      <c r="C85" s="326"/>
      <c r="D85" s="327"/>
      <c r="E85" s="327"/>
      <c r="F85" s="327"/>
      <c r="G85" s="328"/>
      <c r="I85" s="270"/>
      <c r="K85" s="270"/>
      <c r="L85" s="271"/>
      <c r="O85" s="259">
        <v>3</v>
      </c>
    </row>
    <row r="86" spans="1:80">
      <c r="A86" s="268"/>
      <c r="B86" s="269"/>
      <c r="C86" s="326" t="s">
        <v>355</v>
      </c>
      <c r="D86" s="327"/>
      <c r="E86" s="327"/>
      <c r="F86" s="327"/>
      <c r="G86" s="328"/>
      <c r="I86" s="270"/>
      <c r="K86" s="270"/>
      <c r="L86" s="271" t="s">
        <v>355</v>
      </c>
      <c r="O86" s="259">
        <v>3</v>
      </c>
    </row>
    <row r="87" spans="1:80">
      <c r="A87" s="268"/>
      <c r="B87" s="269"/>
      <c r="C87" s="326" t="s">
        <v>356</v>
      </c>
      <c r="D87" s="327"/>
      <c r="E87" s="327"/>
      <c r="F87" s="327"/>
      <c r="G87" s="328"/>
      <c r="I87" s="270"/>
      <c r="K87" s="270"/>
      <c r="L87" s="271" t="s">
        <v>356</v>
      </c>
      <c r="O87" s="259">
        <v>3</v>
      </c>
    </row>
    <row r="88" spans="1:80">
      <c r="A88" s="268"/>
      <c r="B88" s="269"/>
      <c r="C88" s="326" t="s">
        <v>357</v>
      </c>
      <c r="D88" s="327"/>
      <c r="E88" s="327"/>
      <c r="F88" s="327"/>
      <c r="G88" s="328"/>
      <c r="I88" s="270"/>
      <c r="K88" s="270"/>
      <c r="L88" s="271" t="s">
        <v>357</v>
      </c>
      <c r="O88" s="259">
        <v>3</v>
      </c>
    </row>
    <row r="89" spans="1:80">
      <c r="A89" s="268"/>
      <c r="B89" s="272"/>
      <c r="C89" s="334" t="s">
        <v>358</v>
      </c>
      <c r="D89" s="335"/>
      <c r="E89" s="273">
        <v>6.6666999999999996</v>
      </c>
      <c r="F89" s="274"/>
      <c r="G89" s="275"/>
      <c r="H89" s="276"/>
      <c r="I89" s="270"/>
      <c r="J89" s="277"/>
      <c r="K89" s="270"/>
      <c r="M89" s="271" t="s">
        <v>358</v>
      </c>
      <c r="O89" s="259"/>
    </row>
    <row r="90" spans="1:80">
      <c r="A90" s="278"/>
      <c r="B90" s="279" t="s">
        <v>100</v>
      </c>
      <c r="C90" s="280" t="s">
        <v>342</v>
      </c>
      <c r="D90" s="281"/>
      <c r="E90" s="282"/>
      <c r="F90" s="283"/>
      <c r="G90" s="284">
        <f>SUM(G73:G89)</f>
        <v>0</v>
      </c>
      <c r="H90" s="285"/>
      <c r="I90" s="286">
        <f>SUM(I73:I89)</f>
        <v>19.533389</v>
      </c>
      <c r="J90" s="285"/>
      <c r="K90" s="286">
        <f>SUM(K73:K89)</f>
        <v>0</v>
      </c>
      <c r="O90" s="259">
        <v>4</v>
      </c>
      <c r="BA90" s="287">
        <f>SUM(BA73:BA89)</f>
        <v>0</v>
      </c>
      <c r="BB90" s="287">
        <f>SUM(BB73:BB89)</f>
        <v>0</v>
      </c>
      <c r="BC90" s="287">
        <f>SUM(BC73:BC89)</f>
        <v>0</v>
      </c>
      <c r="BD90" s="287">
        <f>SUM(BD73:BD89)</f>
        <v>0</v>
      </c>
      <c r="BE90" s="287">
        <f>SUM(BE73:BE89)</f>
        <v>0</v>
      </c>
    </row>
    <row r="91" spans="1:80">
      <c r="A91" s="249" t="s">
        <v>97</v>
      </c>
      <c r="B91" s="250" t="s">
        <v>239</v>
      </c>
      <c r="C91" s="251" t="s">
        <v>240</v>
      </c>
      <c r="D91" s="252"/>
      <c r="E91" s="253"/>
      <c r="F91" s="253"/>
      <c r="G91" s="254"/>
      <c r="H91" s="255"/>
      <c r="I91" s="256"/>
      <c r="J91" s="257"/>
      <c r="K91" s="258"/>
      <c r="O91" s="259">
        <v>1</v>
      </c>
    </row>
    <row r="92" spans="1:80">
      <c r="A92" s="260">
        <v>25</v>
      </c>
      <c r="B92" s="261" t="s">
        <v>359</v>
      </c>
      <c r="C92" s="262" t="s">
        <v>360</v>
      </c>
      <c r="D92" s="263" t="s">
        <v>244</v>
      </c>
      <c r="E92" s="264">
        <v>65.7</v>
      </c>
      <c r="F92" s="264">
        <v>0</v>
      </c>
      <c r="G92" s="265">
        <f>E92*F92</f>
        <v>0</v>
      </c>
      <c r="H92" s="266">
        <v>1.0000000000000001E-5</v>
      </c>
      <c r="I92" s="267">
        <f>E92*H92</f>
        <v>6.5700000000000003E-4</v>
      </c>
      <c r="J92" s="266">
        <v>0</v>
      </c>
      <c r="K92" s="267">
        <f>E92*J92</f>
        <v>0</v>
      </c>
      <c r="O92" s="259">
        <v>2</v>
      </c>
      <c r="AA92" s="232">
        <v>1</v>
      </c>
      <c r="AB92" s="232">
        <v>1</v>
      </c>
      <c r="AC92" s="232">
        <v>1</v>
      </c>
      <c r="AZ92" s="232">
        <v>1</v>
      </c>
      <c r="BA92" s="232">
        <f>IF(AZ92=1,G92,0)</f>
        <v>0</v>
      </c>
      <c r="BB92" s="232">
        <f>IF(AZ92=2,G92,0)</f>
        <v>0</v>
      </c>
      <c r="BC92" s="232">
        <f>IF(AZ92=3,G92,0)</f>
        <v>0</v>
      </c>
      <c r="BD92" s="232">
        <f>IF(AZ92=4,G92,0)</f>
        <v>0</v>
      </c>
      <c r="BE92" s="232">
        <f>IF(AZ92=5,G92,0)</f>
        <v>0</v>
      </c>
      <c r="CA92" s="259">
        <v>1</v>
      </c>
      <c r="CB92" s="259">
        <v>1</v>
      </c>
    </row>
    <row r="93" spans="1:80">
      <c r="A93" s="268"/>
      <c r="B93" s="272"/>
      <c r="C93" s="334" t="s">
        <v>361</v>
      </c>
      <c r="D93" s="335"/>
      <c r="E93" s="273">
        <v>65.7</v>
      </c>
      <c r="F93" s="274"/>
      <c r="G93" s="275"/>
      <c r="H93" s="276"/>
      <c r="I93" s="270"/>
      <c r="J93" s="277"/>
      <c r="K93" s="270"/>
      <c r="M93" s="271" t="s">
        <v>361</v>
      </c>
      <c r="O93" s="259"/>
    </row>
    <row r="94" spans="1:80">
      <c r="A94" s="260">
        <v>26</v>
      </c>
      <c r="B94" s="261" t="s">
        <v>362</v>
      </c>
      <c r="C94" s="262" t="s">
        <v>363</v>
      </c>
      <c r="D94" s="263" t="s">
        <v>115</v>
      </c>
      <c r="E94" s="264">
        <v>3</v>
      </c>
      <c r="F94" s="264">
        <v>0</v>
      </c>
      <c r="G94" s="265">
        <f>E94*F94</f>
        <v>0</v>
      </c>
      <c r="H94" s="266">
        <v>0</v>
      </c>
      <c r="I94" s="267">
        <f>E94*H94</f>
        <v>0</v>
      </c>
      <c r="J94" s="266"/>
      <c r="K94" s="267">
        <f>E94*J94</f>
        <v>0</v>
      </c>
      <c r="O94" s="259">
        <v>2</v>
      </c>
      <c r="AA94" s="232">
        <v>12</v>
      </c>
      <c r="AB94" s="232">
        <v>0</v>
      </c>
      <c r="AC94" s="232">
        <v>38</v>
      </c>
      <c r="AZ94" s="232">
        <v>1</v>
      </c>
      <c r="BA94" s="232">
        <f>IF(AZ94=1,G94,0)</f>
        <v>0</v>
      </c>
      <c r="BB94" s="232">
        <f>IF(AZ94=2,G94,0)</f>
        <v>0</v>
      </c>
      <c r="BC94" s="232">
        <f>IF(AZ94=3,G94,0)</f>
        <v>0</v>
      </c>
      <c r="BD94" s="232">
        <f>IF(AZ94=4,G94,0)</f>
        <v>0</v>
      </c>
      <c r="BE94" s="232">
        <f>IF(AZ94=5,G94,0)</f>
        <v>0</v>
      </c>
      <c r="CA94" s="259">
        <v>12</v>
      </c>
      <c r="CB94" s="259">
        <v>0</v>
      </c>
    </row>
    <row r="95" spans="1:80">
      <c r="A95" s="260">
        <v>27</v>
      </c>
      <c r="B95" s="261" t="s">
        <v>364</v>
      </c>
      <c r="C95" s="262" t="s">
        <v>365</v>
      </c>
      <c r="D95" s="263" t="s">
        <v>347</v>
      </c>
      <c r="E95" s="264">
        <v>12.045</v>
      </c>
      <c r="F95" s="264">
        <v>0</v>
      </c>
      <c r="G95" s="265">
        <f>E95*F95</f>
        <v>0</v>
      </c>
      <c r="H95" s="266">
        <v>4.8000000000000001E-2</v>
      </c>
      <c r="I95" s="267">
        <f>E95*H95</f>
        <v>0.57816000000000001</v>
      </c>
      <c r="J95" s="266"/>
      <c r="K95" s="267">
        <f>E95*J95</f>
        <v>0</v>
      </c>
      <c r="O95" s="259">
        <v>2</v>
      </c>
      <c r="AA95" s="232">
        <v>3</v>
      </c>
      <c r="AB95" s="232">
        <v>1</v>
      </c>
      <c r="AC95" s="232" t="s">
        <v>364</v>
      </c>
      <c r="AZ95" s="232">
        <v>1</v>
      </c>
      <c r="BA95" s="232">
        <f>IF(AZ95=1,G95,0)</f>
        <v>0</v>
      </c>
      <c r="BB95" s="232">
        <f>IF(AZ95=2,G95,0)</f>
        <v>0</v>
      </c>
      <c r="BC95" s="232">
        <f>IF(AZ95=3,G95,0)</f>
        <v>0</v>
      </c>
      <c r="BD95" s="232">
        <f>IF(AZ95=4,G95,0)</f>
        <v>0</v>
      </c>
      <c r="BE95" s="232">
        <f>IF(AZ95=5,G95,0)</f>
        <v>0</v>
      </c>
      <c r="CA95" s="259">
        <v>3</v>
      </c>
      <c r="CB95" s="259">
        <v>1</v>
      </c>
    </row>
    <row r="96" spans="1:80">
      <c r="A96" s="268"/>
      <c r="B96" s="272"/>
      <c r="C96" s="334" t="s">
        <v>366</v>
      </c>
      <c r="D96" s="335"/>
      <c r="E96" s="273">
        <v>12.045</v>
      </c>
      <c r="F96" s="274"/>
      <c r="G96" s="275"/>
      <c r="H96" s="276"/>
      <c r="I96" s="270"/>
      <c r="J96" s="277"/>
      <c r="K96" s="270"/>
      <c r="M96" s="271" t="s">
        <v>366</v>
      </c>
      <c r="O96" s="259"/>
    </row>
    <row r="97" spans="1:80">
      <c r="A97" s="278"/>
      <c r="B97" s="279" t="s">
        <v>100</v>
      </c>
      <c r="C97" s="280" t="s">
        <v>241</v>
      </c>
      <c r="D97" s="281"/>
      <c r="E97" s="282"/>
      <c r="F97" s="283"/>
      <c r="G97" s="284">
        <f>SUM(G91:G96)</f>
        <v>0</v>
      </c>
      <c r="H97" s="285"/>
      <c r="I97" s="286">
        <f>SUM(I91:I96)</f>
        <v>0.57881700000000003</v>
      </c>
      <c r="J97" s="285"/>
      <c r="K97" s="286">
        <f>SUM(K91:K96)</f>
        <v>0</v>
      </c>
      <c r="O97" s="259">
        <v>4</v>
      </c>
      <c r="BA97" s="287">
        <f>SUM(BA91:BA96)</f>
        <v>0</v>
      </c>
      <c r="BB97" s="287">
        <f>SUM(BB91:BB96)</f>
        <v>0</v>
      </c>
      <c r="BC97" s="287">
        <f>SUM(BC91:BC96)</f>
        <v>0</v>
      </c>
      <c r="BD97" s="287">
        <f>SUM(BD91:BD96)</f>
        <v>0</v>
      </c>
      <c r="BE97" s="287">
        <f>SUM(BE91:BE96)</f>
        <v>0</v>
      </c>
    </row>
    <row r="98" spans="1:80">
      <c r="A98" s="249" t="s">
        <v>97</v>
      </c>
      <c r="B98" s="250" t="s">
        <v>367</v>
      </c>
      <c r="C98" s="251" t="s">
        <v>368</v>
      </c>
      <c r="D98" s="252"/>
      <c r="E98" s="253"/>
      <c r="F98" s="253"/>
      <c r="G98" s="254"/>
      <c r="H98" s="255"/>
      <c r="I98" s="256"/>
      <c r="J98" s="257"/>
      <c r="K98" s="258"/>
      <c r="O98" s="259">
        <v>1</v>
      </c>
    </row>
    <row r="99" spans="1:80">
      <c r="A99" s="260">
        <v>28</v>
      </c>
      <c r="B99" s="261" t="s">
        <v>370</v>
      </c>
      <c r="C99" s="262" t="s">
        <v>371</v>
      </c>
      <c r="D99" s="263" t="s">
        <v>347</v>
      </c>
      <c r="E99" s="264">
        <v>2</v>
      </c>
      <c r="F99" s="264">
        <v>0</v>
      </c>
      <c r="G99" s="265">
        <f>E99*F99</f>
        <v>0</v>
      </c>
      <c r="H99" s="266">
        <v>2.2171099999999999</v>
      </c>
      <c r="I99" s="267">
        <f>E99*H99</f>
        <v>4.4342199999999998</v>
      </c>
      <c r="J99" s="266">
        <v>0</v>
      </c>
      <c r="K99" s="267">
        <f>E99*J99</f>
        <v>0</v>
      </c>
      <c r="O99" s="259">
        <v>2</v>
      </c>
      <c r="AA99" s="232">
        <v>1</v>
      </c>
      <c r="AB99" s="232">
        <v>1</v>
      </c>
      <c r="AC99" s="232">
        <v>1</v>
      </c>
      <c r="AZ99" s="232">
        <v>1</v>
      </c>
      <c r="BA99" s="232">
        <f>IF(AZ99=1,G99,0)</f>
        <v>0</v>
      </c>
      <c r="BB99" s="232">
        <f>IF(AZ99=2,G99,0)</f>
        <v>0</v>
      </c>
      <c r="BC99" s="232">
        <f>IF(AZ99=3,G99,0)</f>
        <v>0</v>
      </c>
      <c r="BD99" s="232">
        <f>IF(AZ99=4,G99,0)</f>
        <v>0</v>
      </c>
      <c r="BE99" s="232">
        <f>IF(AZ99=5,G99,0)</f>
        <v>0</v>
      </c>
      <c r="CA99" s="259">
        <v>1</v>
      </c>
      <c r="CB99" s="259">
        <v>1</v>
      </c>
    </row>
    <row r="100" spans="1:80">
      <c r="A100" s="268"/>
      <c r="B100" s="269"/>
      <c r="C100" s="326"/>
      <c r="D100" s="327"/>
      <c r="E100" s="327"/>
      <c r="F100" s="327"/>
      <c r="G100" s="328"/>
      <c r="I100" s="270"/>
      <c r="K100" s="270"/>
      <c r="L100" s="271"/>
      <c r="O100" s="259">
        <v>3</v>
      </c>
    </row>
    <row r="101" spans="1:80">
      <c r="A101" s="260">
        <v>29</v>
      </c>
      <c r="B101" s="261" t="s">
        <v>372</v>
      </c>
      <c r="C101" s="262" t="s">
        <v>373</v>
      </c>
      <c r="D101" s="263" t="s">
        <v>347</v>
      </c>
      <c r="E101" s="264">
        <v>2</v>
      </c>
      <c r="F101" s="264">
        <v>0</v>
      </c>
      <c r="G101" s="265">
        <f>E101*F101</f>
        <v>0</v>
      </c>
      <c r="H101" s="266">
        <v>4.6800000000000001E-3</v>
      </c>
      <c r="I101" s="267">
        <f>E101*H101</f>
        <v>9.3600000000000003E-3</v>
      </c>
      <c r="J101" s="266">
        <v>0</v>
      </c>
      <c r="K101" s="267">
        <f>E101*J101</f>
        <v>0</v>
      </c>
      <c r="O101" s="259">
        <v>2</v>
      </c>
      <c r="AA101" s="232">
        <v>1</v>
      </c>
      <c r="AB101" s="232">
        <v>1</v>
      </c>
      <c r="AC101" s="232">
        <v>1</v>
      </c>
      <c r="AZ101" s="232">
        <v>1</v>
      </c>
      <c r="BA101" s="232">
        <f>IF(AZ101=1,G101,0)</f>
        <v>0</v>
      </c>
      <c r="BB101" s="232">
        <f>IF(AZ101=2,G101,0)</f>
        <v>0</v>
      </c>
      <c r="BC101" s="232">
        <f>IF(AZ101=3,G101,0)</f>
        <v>0</v>
      </c>
      <c r="BD101" s="232">
        <f>IF(AZ101=4,G101,0)</f>
        <v>0</v>
      </c>
      <c r="BE101" s="232">
        <f>IF(AZ101=5,G101,0)</f>
        <v>0</v>
      </c>
      <c r="CA101" s="259">
        <v>1</v>
      </c>
      <c r="CB101" s="259">
        <v>1</v>
      </c>
    </row>
    <row r="102" spans="1:80">
      <c r="A102" s="268"/>
      <c r="B102" s="269"/>
      <c r="C102" s="326"/>
      <c r="D102" s="327"/>
      <c r="E102" s="327"/>
      <c r="F102" s="327"/>
      <c r="G102" s="328"/>
      <c r="I102" s="270"/>
      <c r="K102" s="270"/>
      <c r="L102" s="271"/>
      <c r="O102" s="259">
        <v>3</v>
      </c>
    </row>
    <row r="103" spans="1:80">
      <c r="A103" s="260">
        <v>30</v>
      </c>
      <c r="B103" s="261" t="s">
        <v>374</v>
      </c>
      <c r="C103" s="262" t="s">
        <v>375</v>
      </c>
      <c r="D103" s="263" t="s">
        <v>158</v>
      </c>
      <c r="E103" s="264">
        <v>11.85</v>
      </c>
      <c r="F103" s="264">
        <v>0</v>
      </c>
      <c r="G103" s="265">
        <f>E103*F103</f>
        <v>0</v>
      </c>
      <c r="H103" s="266">
        <v>2.5249999999999999</v>
      </c>
      <c r="I103" s="267">
        <f>E103*H103</f>
        <v>29.921249999999997</v>
      </c>
      <c r="J103" s="266">
        <v>0</v>
      </c>
      <c r="K103" s="267">
        <f>E103*J103</f>
        <v>0</v>
      </c>
      <c r="O103" s="259">
        <v>2</v>
      </c>
      <c r="AA103" s="232">
        <v>1</v>
      </c>
      <c r="AB103" s="232">
        <v>1</v>
      </c>
      <c r="AC103" s="232">
        <v>1</v>
      </c>
      <c r="AZ103" s="232">
        <v>1</v>
      </c>
      <c r="BA103" s="232">
        <f>IF(AZ103=1,G103,0)</f>
        <v>0</v>
      </c>
      <c r="BB103" s="232">
        <f>IF(AZ103=2,G103,0)</f>
        <v>0</v>
      </c>
      <c r="BC103" s="232">
        <f>IF(AZ103=3,G103,0)</f>
        <v>0</v>
      </c>
      <c r="BD103" s="232">
        <f>IF(AZ103=4,G103,0)</f>
        <v>0</v>
      </c>
      <c r="BE103" s="232">
        <f>IF(AZ103=5,G103,0)</f>
        <v>0</v>
      </c>
      <c r="CA103" s="259">
        <v>1</v>
      </c>
      <c r="CB103" s="259">
        <v>1</v>
      </c>
    </row>
    <row r="104" spans="1:80">
      <c r="A104" s="268"/>
      <c r="B104" s="272"/>
      <c r="C104" s="334" t="s">
        <v>376</v>
      </c>
      <c r="D104" s="335"/>
      <c r="E104" s="273">
        <v>7.8</v>
      </c>
      <c r="F104" s="274"/>
      <c r="G104" s="275"/>
      <c r="H104" s="276"/>
      <c r="I104" s="270"/>
      <c r="J104" s="277"/>
      <c r="K104" s="270"/>
      <c r="M104" s="271" t="s">
        <v>376</v>
      </c>
      <c r="O104" s="259"/>
    </row>
    <row r="105" spans="1:80">
      <c r="A105" s="268"/>
      <c r="B105" s="272"/>
      <c r="C105" s="334" t="s">
        <v>377</v>
      </c>
      <c r="D105" s="335"/>
      <c r="E105" s="273">
        <v>4.05</v>
      </c>
      <c r="F105" s="274"/>
      <c r="G105" s="275"/>
      <c r="H105" s="276"/>
      <c r="I105" s="270"/>
      <c r="J105" s="277"/>
      <c r="K105" s="270"/>
      <c r="M105" s="271" t="s">
        <v>377</v>
      </c>
      <c r="O105" s="259"/>
    </row>
    <row r="106" spans="1:80">
      <c r="A106" s="260">
        <v>31</v>
      </c>
      <c r="B106" s="261" t="s">
        <v>378</v>
      </c>
      <c r="C106" s="262" t="s">
        <v>379</v>
      </c>
      <c r="D106" s="263" t="s">
        <v>171</v>
      </c>
      <c r="E106" s="264">
        <v>55.3</v>
      </c>
      <c r="F106" s="264">
        <v>0</v>
      </c>
      <c r="G106" s="265">
        <f>E106*F106</f>
        <v>0</v>
      </c>
      <c r="H106" s="266">
        <v>4.0000000000000001E-3</v>
      </c>
      <c r="I106" s="267">
        <f>E106*H106</f>
        <v>0.22119999999999998</v>
      </c>
      <c r="J106" s="266">
        <v>0</v>
      </c>
      <c r="K106" s="267">
        <f>E106*J106</f>
        <v>0</v>
      </c>
      <c r="O106" s="259">
        <v>2</v>
      </c>
      <c r="AA106" s="232">
        <v>1</v>
      </c>
      <c r="AB106" s="232">
        <v>1</v>
      </c>
      <c r="AC106" s="232">
        <v>1</v>
      </c>
      <c r="AZ106" s="232">
        <v>1</v>
      </c>
      <c r="BA106" s="232">
        <f>IF(AZ106=1,G106,0)</f>
        <v>0</v>
      </c>
      <c r="BB106" s="232">
        <f>IF(AZ106=2,G106,0)</f>
        <v>0</v>
      </c>
      <c r="BC106" s="232">
        <f>IF(AZ106=3,G106,0)</f>
        <v>0</v>
      </c>
      <c r="BD106" s="232">
        <f>IF(AZ106=4,G106,0)</f>
        <v>0</v>
      </c>
      <c r="BE106" s="232">
        <f>IF(AZ106=5,G106,0)</f>
        <v>0</v>
      </c>
      <c r="CA106" s="259">
        <v>1</v>
      </c>
      <c r="CB106" s="259">
        <v>1</v>
      </c>
    </row>
    <row r="107" spans="1:80">
      <c r="A107" s="268"/>
      <c r="B107" s="272"/>
      <c r="C107" s="334" t="s">
        <v>380</v>
      </c>
      <c r="D107" s="335"/>
      <c r="E107" s="273">
        <v>36.4</v>
      </c>
      <c r="F107" s="274"/>
      <c r="G107" s="275"/>
      <c r="H107" s="276"/>
      <c r="I107" s="270"/>
      <c r="J107" s="277"/>
      <c r="K107" s="270"/>
      <c r="M107" s="271" t="s">
        <v>380</v>
      </c>
      <c r="O107" s="259"/>
    </row>
    <row r="108" spans="1:80">
      <c r="A108" s="268"/>
      <c r="B108" s="272"/>
      <c r="C108" s="334" t="s">
        <v>381</v>
      </c>
      <c r="D108" s="335"/>
      <c r="E108" s="273">
        <v>18.899999999999999</v>
      </c>
      <c r="F108" s="274"/>
      <c r="G108" s="275"/>
      <c r="H108" s="276"/>
      <c r="I108" s="270"/>
      <c r="J108" s="277"/>
      <c r="K108" s="270"/>
      <c r="M108" s="271" t="s">
        <v>381</v>
      </c>
      <c r="O108" s="259"/>
    </row>
    <row r="109" spans="1:80">
      <c r="A109" s="260">
        <v>32</v>
      </c>
      <c r="B109" s="261" t="s">
        <v>382</v>
      </c>
      <c r="C109" s="262" t="s">
        <v>383</v>
      </c>
      <c r="D109" s="263" t="s">
        <v>347</v>
      </c>
      <c r="E109" s="264">
        <v>2</v>
      </c>
      <c r="F109" s="264">
        <v>0</v>
      </c>
      <c r="G109" s="265">
        <f>E109*F109</f>
        <v>0</v>
      </c>
      <c r="H109" s="266">
        <v>0.158</v>
      </c>
      <c r="I109" s="267">
        <f>E109*H109</f>
        <v>0.316</v>
      </c>
      <c r="J109" s="266"/>
      <c r="K109" s="267">
        <f>E109*J109</f>
        <v>0</v>
      </c>
      <c r="O109" s="259">
        <v>2</v>
      </c>
      <c r="AA109" s="232">
        <v>3</v>
      </c>
      <c r="AB109" s="232">
        <v>1</v>
      </c>
      <c r="AC109" s="232">
        <v>55340325</v>
      </c>
      <c r="AZ109" s="232">
        <v>1</v>
      </c>
      <c r="BA109" s="232">
        <f>IF(AZ109=1,G109,0)</f>
        <v>0</v>
      </c>
      <c r="BB109" s="232">
        <f>IF(AZ109=2,G109,0)</f>
        <v>0</v>
      </c>
      <c r="BC109" s="232">
        <f>IF(AZ109=3,G109,0)</f>
        <v>0</v>
      </c>
      <c r="BD109" s="232">
        <f>IF(AZ109=4,G109,0)</f>
        <v>0</v>
      </c>
      <c r="BE109" s="232">
        <f>IF(AZ109=5,G109,0)</f>
        <v>0</v>
      </c>
      <c r="CA109" s="259">
        <v>3</v>
      </c>
      <c r="CB109" s="259">
        <v>1</v>
      </c>
    </row>
    <row r="110" spans="1:80">
      <c r="A110" s="268"/>
      <c r="B110" s="269"/>
      <c r="C110" s="326"/>
      <c r="D110" s="327"/>
      <c r="E110" s="327"/>
      <c r="F110" s="327"/>
      <c r="G110" s="328"/>
      <c r="I110" s="270"/>
      <c r="K110" s="270"/>
      <c r="L110" s="271"/>
      <c r="O110" s="259">
        <v>3</v>
      </c>
    </row>
    <row r="111" spans="1:80">
      <c r="A111" s="260">
        <v>33</v>
      </c>
      <c r="B111" s="261" t="s">
        <v>384</v>
      </c>
      <c r="C111" s="262" t="s">
        <v>385</v>
      </c>
      <c r="D111" s="263" t="s">
        <v>347</v>
      </c>
      <c r="E111" s="264">
        <v>2</v>
      </c>
      <c r="F111" s="264">
        <v>0</v>
      </c>
      <c r="G111" s="265">
        <f>E111*F111</f>
        <v>0</v>
      </c>
      <c r="H111" s="266">
        <v>3.9E-2</v>
      </c>
      <c r="I111" s="267">
        <f>E111*H111</f>
        <v>7.8E-2</v>
      </c>
      <c r="J111" s="266"/>
      <c r="K111" s="267">
        <f>E111*J111</f>
        <v>0</v>
      </c>
      <c r="O111" s="259">
        <v>2</v>
      </c>
      <c r="AA111" s="232">
        <v>3</v>
      </c>
      <c r="AB111" s="232">
        <v>1</v>
      </c>
      <c r="AC111" s="232">
        <v>59224175</v>
      </c>
      <c r="AZ111" s="232">
        <v>1</v>
      </c>
      <c r="BA111" s="232">
        <f>IF(AZ111=1,G111,0)</f>
        <v>0</v>
      </c>
      <c r="BB111" s="232">
        <f>IF(AZ111=2,G111,0)</f>
        <v>0</v>
      </c>
      <c r="BC111" s="232">
        <f>IF(AZ111=3,G111,0)</f>
        <v>0</v>
      </c>
      <c r="BD111" s="232">
        <f>IF(AZ111=4,G111,0)</f>
        <v>0</v>
      </c>
      <c r="BE111" s="232">
        <f>IF(AZ111=5,G111,0)</f>
        <v>0</v>
      </c>
      <c r="CA111" s="259">
        <v>3</v>
      </c>
      <c r="CB111" s="259">
        <v>1</v>
      </c>
    </row>
    <row r="112" spans="1:80">
      <c r="A112" s="268"/>
      <c r="B112" s="272"/>
      <c r="C112" s="334" t="s">
        <v>386</v>
      </c>
      <c r="D112" s="335"/>
      <c r="E112" s="273">
        <v>2</v>
      </c>
      <c r="F112" s="274"/>
      <c r="G112" s="275"/>
      <c r="H112" s="276"/>
      <c r="I112" s="270"/>
      <c r="J112" s="277"/>
      <c r="K112" s="270"/>
      <c r="M112" s="271" t="s">
        <v>386</v>
      </c>
      <c r="O112" s="259"/>
    </row>
    <row r="113" spans="1:80">
      <c r="A113" s="260">
        <v>34</v>
      </c>
      <c r="B113" s="261" t="s">
        <v>387</v>
      </c>
      <c r="C113" s="262" t="s">
        <v>388</v>
      </c>
      <c r="D113" s="263" t="s">
        <v>347</v>
      </c>
      <c r="E113" s="264">
        <v>2</v>
      </c>
      <c r="F113" s="264">
        <v>0</v>
      </c>
      <c r="G113" s="265">
        <f>E113*F113</f>
        <v>0</v>
      </c>
      <c r="H113" s="266">
        <v>0.44900000000000001</v>
      </c>
      <c r="I113" s="267">
        <f>E113*H113</f>
        <v>0.89800000000000002</v>
      </c>
      <c r="J113" s="266"/>
      <c r="K113" s="267">
        <f>E113*J113</f>
        <v>0</v>
      </c>
      <c r="O113" s="259">
        <v>2</v>
      </c>
      <c r="AA113" s="232">
        <v>3</v>
      </c>
      <c r="AB113" s="232">
        <v>1</v>
      </c>
      <c r="AC113" s="232">
        <v>59224354</v>
      </c>
      <c r="AZ113" s="232">
        <v>1</v>
      </c>
      <c r="BA113" s="232">
        <f>IF(AZ113=1,G113,0)</f>
        <v>0</v>
      </c>
      <c r="BB113" s="232">
        <f>IF(AZ113=2,G113,0)</f>
        <v>0</v>
      </c>
      <c r="BC113" s="232">
        <f>IF(AZ113=3,G113,0)</f>
        <v>0</v>
      </c>
      <c r="BD113" s="232">
        <f>IF(AZ113=4,G113,0)</f>
        <v>0</v>
      </c>
      <c r="BE113" s="232">
        <f>IF(AZ113=5,G113,0)</f>
        <v>0</v>
      </c>
      <c r="CA113" s="259">
        <v>3</v>
      </c>
      <c r="CB113" s="259">
        <v>1</v>
      </c>
    </row>
    <row r="114" spans="1:80">
      <c r="A114" s="268"/>
      <c r="B114" s="272"/>
      <c r="C114" s="334" t="s">
        <v>389</v>
      </c>
      <c r="D114" s="335"/>
      <c r="E114" s="273">
        <v>2</v>
      </c>
      <c r="F114" s="274"/>
      <c r="G114" s="275"/>
      <c r="H114" s="276"/>
      <c r="I114" s="270"/>
      <c r="J114" s="277"/>
      <c r="K114" s="270"/>
      <c r="M114" s="271" t="s">
        <v>389</v>
      </c>
      <c r="O114" s="259"/>
    </row>
    <row r="115" spans="1:80">
      <c r="A115" s="260">
        <v>35</v>
      </c>
      <c r="B115" s="261" t="s">
        <v>390</v>
      </c>
      <c r="C115" s="262" t="s">
        <v>391</v>
      </c>
      <c r="D115" s="263" t="s">
        <v>347</v>
      </c>
      <c r="E115" s="264">
        <v>1</v>
      </c>
      <c r="F115" s="264">
        <v>0</v>
      </c>
      <c r="G115" s="265">
        <f>E115*F115</f>
        <v>0</v>
      </c>
      <c r="H115" s="266">
        <v>0.5</v>
      </c>
      <c r="I115" s="267">
        <f>E115*H115</f>
        <v>0.5</v>
      </c>
      <c r="J115" s="266"/>
      <c r="K115" s="267">
        <f>E115*J115</f>
        <v>0</v>
      </c>
      <c r="O115" s="259">
        <v>2</v>
      </c>
      <c r="AA115" s="232">
        <v>3</v>
      </c>
      <c r="AB115" s="232">
        <v>1</v>
      </c>
      <c r="AC115" s="232" t="s">
        <v>390</v>
      </c>
      <c r="AZ115" s="232">
        <v>1</v>
      </c>
      <c r="BA115" s="232">
        <f>IF(AZ115=1,G115,0)</f>
        <v>0</v>
      </c>
      <c r="BB115" s="232">
        <f>IF(AZ115=2,G115,0)</f>
        <v>0</v>
      </c>
      <c r="BC115" s="232">
        <f>IF(AZ115=3,G115,0)</f>
        <v>0</v>
      </c>
      <c r="BD115" s="232">
        <f>IF(AZ115=4,G115,0)</f>
        <v>0</v>
      </c>
      <c r="BE115" s="232">
        <f>IF(AZ115=5,G115,0)</f>
        <v>0</v>
      </c>
      <c r="CA115" s="259">
        <v>3</v>
      </c>
      <c r="CB115" s="259">
        <v>1</v>
      </c>
    </row>
    <row r="116" spans="1:80">
      <c r="A116" s="268"/>
      <c r="B116" s="272"/>
      <c r="C116" s="334" t="s">
        <v>392</v>
      </c>
      <c r="D116" s="335"/>
      <c r="E116" s="273">
        <v>0</v>
      </c>
      <c r="F116" s="274"/>
      <c r="G116" s="275"/>
      <c r="H116" s="276"/>
      <c r="I116" s="270"/>
      <c r="J116" s="277"/>
      <c r="K116" s="270"/>
      <c r="M116" s="271">
        <v>0</v>
      </c>
      <c r="O116" s="259"/>
    </row>
    <row r="117" spans="1:80">
      <c r="A117" s="268"/>
      <c r="B117" s="272"/>
      <c r="C117" s="334" t="s">
        <v>393</v>
      </c>
      <c r="D117" s="335"/>
      <c r="E117" s="273">
        <v>1</v>
      </c>
      <c r="F117" s="274"/>
      <c r="G117" s="275"/>
      <c r="H117" s="276"/>
      <c r="I117" s="270"/>
      <c r="J117" s="277"/>
      <c r="K117" s="270"/>
      <c r="M117" s="271" t="s">
        <v>393</v>
      </c>
      <c r="O117" s="259"/>
    </row>
    <row r="118" spans="1:80">
      <c r="A118" s="260">
        <v>36</v>
      </c>
      <c r="B118" s="261" t="s">
        <v>394</v>
      </c>
      <c r="C118" s="262" t="s">
        <v>395</v>
      </c>
      <c r="D118" s="263" t="s">
        <v>347</v>
      </c>
      <c r="E118" s="264">
        <v>1</v>
      </c>
      <c r="F118" s="264">
        <v>0</v>
      </c>
      <c r="G118" s="265">
        <f>E118*F118</f>
        <v>0</v>
      </c>
      <c r="H118" s="266">
        <v>1.6</v>
      </c>
      <c r="I118" s="267">
        <f>E118*H118</f>
        <v>1.6</v>
      </c>
      <c r="J118" s="266"/>
      <c r="K118" s="267">
        <f>E118*J118</f>
        <v>0</v>
      </c>
      <c r="O118" s="259">
        <v>2</v>
      </c>
      <c r="AA118" s="232">
        <v>3</v>
      </c>
      <c r="AB118" s="232">
        <v>1</v>
      </c>
      <c r="AC118" s="232" t="s">
        <v>394</v>
      </c>
      <c r="AZ118" s="232">
        <v>1</v>
      </c>
      <c r="BA118" s="232">
        <f>IF(AZ118=1,G118,0)</f>
        <v>0</v>
      </c>
      <c r="BB118" s="232">
        <f>IF(AZ118=2,G118,0)</f>
        <v>0</v>
      </c>
      <c r="BC118" s="232">
        <f>IF(AZ118=3,G118,0)</f>
        <v>0</v>
      </c>
      <c r="BD118" s="232">
        <f>IF(AZ118=4,G118,0)</f>
        <v>0</v>
      </c>
      <c r="BE118" s="232">
        <f>IF(AZ118=5,G118,0)</f>
        <v>0</v>
      </c>
      <c r="CA118" s="259">
        <v>3</v>
      </c>
      <c r="CB118" s="259">
        <v>1</v>
      </c>
    </row>
    <row r="119" spans="1:80">
      <c r="A119" s="268"/>
      <c r="B119" s="272"/>
      <c r="C119" s="334" t="s">
        <v>396</v>
      </c>
      <c r="D119" s="335"/>
      <c r="E119" s="273">
        <v>1</v>
      </c>
      <c r="F119" s="274"/>
      <c r="G119" s="275"/>
      <c r="H119" s="276"/>
      <c r="I119" s="270"/>
      <c r="J119" s="277"/>
      <c r="K119" s="270"/>
      <c r="M119" s="271" t="s">
        <v>396</v>
      </c>
      <c r="O119" s="259"/>
    </row>
    <row r="120" spans="1:80">
      <c r="A120" s="260">
        <v>37</v>
      </c>
      <c r="B120" s="261" t="s">
        <v>397</v>
      </c>
      <c r="C120" s="262" t="s">
        <v>398</v>
      </c>
      <c r="D120" s="263" t="s">
        <v>347</v>
      </c>
      <c r="E120" s="264">
        <v>1</v>
      </c>
      <c r="F120" s="264">
        <v>0</v>
      </c>
      <c r="G120" s="265">
        <f>E120*F120</f>
        <v>0</v>
      </c>
      <c r="H120" s="266">
        <v>2.1</v>
      </c>
      <c r="I120" s="267">
        <f>E120*H120</f>
        <v>2.1</v>
      </c>
      <c r="J120" s="266"/>
      <c r="K120" s="267">
        <f>E120*J120</f>
        <v>0</v>
      </c>
      <c r="O120" s="259">
        <v>2</v>
      </c>
      <c r="AA120" s="232">
        <v>3</v>
      </c>
      <c r="AB120" s="232">
        <v>1</v>
      </c>
      <c r="AC120" s="232" t="s">
        <v>397</v>
      </c>
      <c r="AZ120" s="232">
        <v>1</v>
      </c>
      <c r="BA120" s="232">
        <f>IF(AZ120=1,G120,0)</f>
        <v>0</v>
      </c>
      <c r="BB120" s="232">
        <f>IF(AZ120=2,G120,0)</f>
        <v>0</v>
      </c>
      <c r="BC120" s="232">
        <f>IF(AZ120=3,G120,0)</f>
        <v>0</v>
      </c>
      <c r="BD120" s="232">
        <f>IF(AZ120=4,G120,0)</f>
        <v>0</v>
      </c>
      <c r="BE120" s="232">
        <f>IF(AZ120=5,G120,0)</f>
        <v>0</v>
      </c>
      <c r="CA120" s="259">
        <v>3</v>
      </c>
      <c r="CB120" s="259">
        <v>1</v>
      </c>
    </row>
    <row r="121" spans="1:80">
      <c r="A121" s="268"/>
      <c r="B121" s="272"/>
      <c r="C121" s="334" t="s">
        <v>393</v>
      </c>
      <c r="D121" s="335"/>
      <c r="E121" s="273">
        <v>1</v>
      </c>
      <c r="F121" s="274"/>
      <c r="G121" s="275"/>
      <c r="H121" s="276"/>
      <c r="I121" s="270"/>
      <c r="J121" s="277"/>
      <c r="K121" s="270"/>
      <c r="M121" s="271" t="s">
        <v>393</v>
      </c>
      <c r="O121" s="259"/>
    </row>
    <row r="122" spans="1:80">
      <c r="A122" s="260">
        <v>38</v>
      </c>
      <c r="B122" s="261" t="s">
        <v>399</v>
      </c>
      <c r="C122" s="262" t="s">
        <v>400</v>
      </c>
      <c r="D122" s="263" t="s">
        <v>347</v>
      </c>
      <c r="E122" s="264">
        <v>3</v>
      </c>
      <c r="F122" s="264">
        <v>0</v>
      </c>
      <c r="G122" s="265">
        <f>E122*F122</f>
        <v>0</v>
      </c>
      <c r="H122" s="266">
        <v>2E-3</v>
      </c>
      <c r="I122" s="267">
        <f>E122*H122</f>
        <v>6.0000000000000001E-3</v>
      </c>
      <c r="J122" s="266"/>
      <c r="K122" s="267">
        <f>E122*J122</f>
        <v>0</v>
      </c>
      <c r="O122" s="259">
        <v>2</v>
      </c>
      <c r="AA122" s="232">
        <v>3</v>
      </c>
      <c r="AB122" s="232">
        <v>1</v>
      </c>
      <c r="AC122" s="232" t="s">
        <v>399</v>
      </c>
      <c r="AZ122" s="232">
        <v>1</v>
      </c>
      <c r="BA122" s="232">
        <f>IF(AZ122=1,G122,0)</f>
        <v>0</v>
      </c>
      <c r="BB122" s="232">
        <f>IF(AZ122=2,G122,0)</f>
        <v>0</v>
      </c>
      <c r="BC122" s="232">
        <f>IF(AZ122=3,G122,0)</f>
        <v>0</v>
      </c>
      <c r="BD122" s="232">
        <f>IF(AZ122=4,G122,0)</f>
        <v>0</v>
      </c>
      <c r="BE122" s="232">
        <f>IF(AZ122=5,G122,0)</f>
        <v>0</v>
      </c>
      <c r="CA122" s="259">
        <v>3</v>
      </c>
      <c r="CB122" s="259">
        <v>1</v>
      </c>
    </row>
    <row r="123" spans="1:80">
      <c r="A123" s="268"/>
      <c r="B123" s="269"/>
      <c r="C123" s="326"/>
      <c r="D123" s="327"/>
      <c r="E123" s="327"/>
      <c r="F123" s="327"/>
      <c r="G123" s="328"/>
      <c r="I123" s="270"/>
      <c r="K123" s="270"/>
      <c r="L123" s="271"/>
      <c r="O123" s="259">
        <v>3</v>
      </c>
    </row>
    <row r="124" spans="1:80">
      <c r="A124" s="278"/>
      <c r="B124" s="279" t="s">
        <v>100</v>
      </c>
      <c r="C124" s="280" t="s">
        <v>369</v>
      </c>
      <c r="D124" s="281"/>
      <c r="E124" s="282"/>
      <c r="F124" s="283"/>
      <c r="G124" s="284">
        <f>SUM(G98:G123)</f>
        <v>0</v>
      </c>
      <c r="H124" s="285"/>
      <c r="I124" s="286">
        <f>SUM(I98:I123)</f>
        <v>40.084030000000013</v>
      </c>
      <c r="J124" s="285"/>
      <c r="K124" s="286">
        <f>SUM(K98:K123)</f>
        <v>0</v>
      </c>
      <c r="O124" s="259">
        <v>4</v>
      </c>
      <c r="BA124" s="287">
        <f>SUM(BA98:BA123)</f>
        <v>0</v>
      </c>
      <c r="BB124" s="287">
        <f>SUM(BB98:BB123)</f>
        <v>0</v>
      </c>
      <c r="BC124" s="287">
        <f>SUM(BC98:BC123)</f>
        <v>0</v>
      </c>
      <c r="BD124" s="287">
        <f>SUM(BD98:BD123)</f>
        <v>0</v>
      </c>
      <c r="BE124" s="287">
        <f>SUM(BE98:BE123)</f>
        <v>0</v>
      </c>
    </row>
    <row r="125" spans="1:80">
      <c r="A125" s="249" t="s">
        <v>97</v>
      </c>
      <c r="B125" s="250" t="s">
        <v>401</v>
      </c>
      <c r="C125" s="251" t="s">
        <v>402</v>
      </c>
      <c r="D125" s="252"/>
      <c r="E125" s="253"/>
      <c r="F125" s="253"/>
      <c r="G125" s="254"/>
      <c r="H125" s="255"/>
      <c r="I125" s="256"/>
      <c r="J125" s="257"/>
      <c r="K125" s="258"/>
      <c r="O125" s="259">
        <v>1</v>
      </c>
    </row>
    <row r="126" spans="1:80">
      <c r="A126" s="260">
        <v>39</v>
      </c>
      <c r="B126" s="261" t="s">
        <v>404</v>
      </c>
      <c r="C126" s="262" t="s">
        <v>405</v>
      </c>
      <c r="D126" s="263" t="s">
        <v>244</v>
      </c>
      <c r="E126" s="264">
        <v>20</v>
      </c>
      <c r="F126" s="264">
        <v>0</v>
      </c>
      <c r="G126" s="265">
        <f>E126*F126</f>
        <v>0</v>
      </c>
      <c r="H126" s="266">
        <v>0</v>
      </c>
      <c r="I126" s="267">
        <f>E126*H126</f>
        <v>0</v>
      </c>
      <c r="J126" s="266"/>
      <c r="K126" s="267">
        <f>E126*J126</f>
        <v>0</v>
      </c>
      <c r="O126" s="259">
        <v>2</v>
      </c>
      <c r="AA126" s="232">
        <v>12</v>
      </c>
      <c r="AB126" s="232">
        <v>0</v>
      </c>
      <c r="AC126" s="232">
        <v>1</v>
      </c>
      <c r="AZ126" s="232">
        <v>1</v>
      </c>
      <c r="BA126" s="232">
        <f>IF(AZ126=1,G126,0)</f>
        <v>0</v>
      </c>
      <c r="BB126" s="232">
        <f>IF(AZ126=2,G126,0)</f>
        <v>0</v>
      </c>
      <c r="BC126" s="232">
        <f>IF(AZ126=3,G126,0)</f>
        <v>0</v>
      </c>
      <c r="BD126" s="232">
        <f>IF(AZ126=4,G126,0)</f>
        <v>0</v>
      </c>
      <c r="BE126" s="232">
        <f>IF(AZ126=5,G126,0)</f>
        <v>0</v>
      </c>
      <c r="CA126" s="259">
        <v>12</v>
      </c>
      <c r="CB126" s="259">
        <v>0</v>
      </c>
    </row>
    <row r="127" spans="1:80">
      <c r="A127" s="260">
        <v>40</v>
      </c>
      <c r="B127" s="261" t="s">
        <v>406</v>
      </c>
      <c r="C127" s="262" t="s">
        <v>407</v>
      </c>
      <c r="D127" s="263" t="s">
        <v>408</v>
      </c>
      <c r="E127" s="264">
        <v>1</v>
      </c>
      <c r="F127" s="264">
        <v>0</v>
      </c>
      <c r="G127" s="265">
        <f>E127*F127</f>
        <v>0</v>
      </c>
      <c r="H127" s="266">
        <v>0</v>
      </c>
      <c r="I127" s="267">
        <f>E127*H127</f>
        <v>0</v>
      </c>
      <c r="J127" s="266"/>
      <c r="K127" s="267">
        <f>E127*J127</f>
        <v>0</v>
      </c>
      <c r="O127" s="259">
        <v>2</v>
      </c>
      <c r="AA127" s="232">
        <v>12</v>
      </c>
      <c r="AB127" s="232">
        <v>0</v>
      </c>
      <c r="AC127" s="232">
        <v>2</v>
      </c>
      <c r="AZ127" s="232">
        <v>1</v>
      </c>
      <c r="BA127" s="232">
        <f>IF(AZ127=1,G127,0)</f>
        <v>0</v>
      </c>
      <c r="BB127" s="232">
        <f>IF(AZ127=2,G127,0)</f>
        <v>0</v>
      </c>
      <c r="BC127" s="232">
        <f>IF(AZ127=3,G127,0)</f>
        <v>0</v>
      </c>
      <c r="BD127" s="232">
        <f>IF(AZ127=4,G127,0)</f>
        <v>0</v>
      </c>
      <c r="BE127" s="232">
        <f>IF(AZ127=5,G127,0)</f>
        <v>0</v>
      </c>
      <c r="CA127" s="259">
        <v>12</v>
      </c>
      <c r="CB127" s="259">
        <v>0</v>
      </c>
    </row>
    <row r="128" spans="1:80">
      <c r="A128" s="268"/>
      <c r="B128" s="269"/>
      <c r="C128" s="326" t="s">
        <v>409</v>
      </c>
      <c r="D128" s="327"/>
      <c r="E128" s="327"/>
      <c r="F128" s="327"/>
      <c r="G128" s="328"/>
      <c r="I128" s="270"/>
      <c r="K128" s="270"/>
      <c r="L128" s="271" t="s">
        <v>409</v>
      </c>
      <c r="O128" s="259">
        <v>3</v>
      </c>
    </row>
    <row r="129" spans="1:80">
      <c r="A129" s="268"/>
      <c r="B129" s="269"/>
      <c r="C129" s="326"/>
      <c r="D129" s="327"/>
      <c r="E129" s="327"/>
      <c r="F129" s="327"/>
      <c r="G129" s="328"/>
      <c r="I129" s="270"/>
      <c r="K129" s="270"/>
      <c r="L129" s="271"/>
      <c r="O129" s="259">
        <v>3</v>
      </c>
    </row>
    <row r="130" spans="1:80">
      <c r="A130" s="268"/>
      <c r="B130" s="269"/>
      <c r="C130" s="326" t="s">
        <v>410</v>
      </c>
      <c r="D130" s="327"/>
      <c r="E130" s="327"/>
      <c r="F130" s="327"/>
      <c r="G130" s="328"/>
      <c r="I130" s="270"/>
      <c r="K130" s="270"/>
      <c r="L130" s="271" t="s">
        <v>410</v>
      </c>
      <c r="O130" s="259">
        <v>3</v>
      </c>
    </row>
    <row r="131" spans="1:80">
      <c r="A131" s="268"/>
      <c r="B131" s="269"/>
      <c r="C131" s="326" t="s">
        <v>411</v>
      </c>
      <c r="D131" s="327"/>
      <c r="E131" s="327"/>
      <c r="F131" s="327"/>
      <c r="G131" s="328"/>
      <c r="I131" s="270"/>
      <c r="K131" s="270"/>
      <c r="L131" s="271" t="s">
        <v>411</v>
      </c>
      <c r="O131" s="259">
        <v>3</v>
      </c>
    </row>
    <row r="132" spans="1:80" ht="22.5">
      <c r="A132" s="260">
        <v>41</v>
      </c>
      <c r="B132" s="261" t="s">
        <v>412</v>
      </c>
      <c r="C132" s="262" t="s">
        <v>413</v>
      </c>
      <c r="D132" s="263" t="s">
        <v>408</v>
      </c>
      <c r="E132" s="264">
        <v>1</v>
      </c>
      <c r="F132" s="264">
        <v>0</v>
      </c>
      <c r="G132" s="265">
        <f>E132*F132</f>
        <v>0</v>
      </c>
      <c r="H132" s="266">
        <v>1</v>
      </c>
      <c r="I132" s="267">
        <f>E132*H132</f>
        <v>1</v>
      </c>
      <c r="J132" s="266"/>
      <c r="K132" s="267">
        <f>E132*J132</f>
        <v>0</v>
      </c>
      <c r="O132" s="259">
        <v>2</v>
      </c>
      <c r="AA132" s="232">
        <v>12</v>
      </c>
      <c r="AB132" s="232">
        <v>0</v>
      </c>
      <c r="AC132" s="232">
        <v>3</v>
      </c>
      <c r="AZ132" s="232">
        <v>1</v>
      </c>
      <c r="BA132" s="232">
        <f>IF(AZ132=1,G132,0)</f>
        <v>0</v>
      </c>
      <c r="BB132" s="232">
        <f>IF(AZ132=2,G132,0)</f>
        <v>0</v>
      </c>
      <c r="BC132" s="232">
        <f>IF(AZ132=3,G132,0)</f>
        <v>0</v>
      </c>
      <c r="BD132" s="232">
        <f>IF(AZ132=4,G132,0)</f>
        <v>0</v>
      </c>
      <c r="BE132" s="232">
        <f>IF(AZ132=5,G132,0)</f>
        <v>0</v>
      </c>
      <c r="CA132" s="259">
        <v>12</v>
      </c>
      <c r="CB132" s="259">
        <v>0</v>
      </c>
    </row>
    <row r="133" spans="1:80">
      <c r="A133" s="268"/>
      <c r="B133" s="269"/>
      <c r="C133" s="326" t="s">
        <v>414</v>
      </c>
      <c r="D133" s="327"/>
      <c r="E133" s="327"/>
      <c r="F133" s="327"/>
      <c r="G133" s="328"/>
      <c r="I133" s="270"/>
      <c r="K133" s="270"/>
      <c r="L133" s="271" t="s">
        <v>414</v>
      </c>
      <c r="O133" s="259">
        <v>3</v>
      </c>
    </row>
    <row r="134" spans="1:80">
      <c r="A134" s="268"/>
      <c r="B134" s="269"/>
      <c r="C134" s="326" t="s">
        <v>415</v>
      </c>
      <c r="D134" s="327"/>
      <c r="E134" s="327"/>
      <c r="F134" s="327"/>
      <c r="G134" s="328"/>
      <c r="I134" s="270"/>
      <c r="K134" s="270"/>
      <c r="L134" s="271" t="s">
        <v>415</v>
      </c>
      <c r="O134" s="259">
        <v>3</v>
      </c>
    </row>
    <row r="135" spans="1:80">
      <c r="A135" s="268"/>
      <c r="B135" s="269"/>
      <c r="C135" s="326" t="s">
        <v>416</v>
      </c>
      <c r="D135" s="327"/>
      <c r="E135" s="327"/>
      <c r="F135" s="327"/>
      <c r="G135" s="328"/>
      <c r="I135" s="270"/>
      <c r="K135" s="270"/>
      <c r="L135" s="271" t="s">
        <v>416</v>
      </c>
      <c r="O135" s="259">
        <v>3</v>
      </c>
    </row>
    <row r="136" spans="1:80">
      <c r="A136" s="268"/>
      <c r="B136" s="269"/>
      <c r="C136" s="326"/>
      <c r="D136" s="327"/>
      <c r="E136" s="327"/>
      <c r="F136" s="327"/>
      <c r="G136" s="328"/>
      <c r="I136" s="270"/>
      <c r="K136" s="270"/>
      <c r="L136" s="271"/>
      <c r="O136" s="259">
        <v>3</v>
      </c>
    </row>
    <row r="137" spans="1:80">
      <c r="A137" s="268"/>
      <c r="B137" s="269"/>
      <c r="C137" s="326" t="s">
        <v>417</v>
      </c>
      <c r="D137" s="327"/>
      <c r="E137" s="327"/>
      <c r="F137" s="327"/>
      <c r="G137" s="328"/>
      <c r="I137" s="270"/>
      <c r="K137" s="270"/>
      <c r="L137" s="271" t="s">
        <v>417</v>
      </c>
      <c r="O137" s="259">
        <v>3</v>
      </c>
    </row>
    <row r="138" spans="1:80">
      <c r="A138" s="268"/>
      <c r="B138" s="269"/>
      <c r="C138" s="326" t="s">
        <v>418</v>
      </c>
      <c r="D138" s="327"/>
      <c r="E138" s="327"/>
      <c r="F138" s="327"/>
      <c r="G138" s="328"/>
      <c r="I138" s="270"/>
      <c r="K138" s="270"/>
      <c r="L138" s="271" t="s">
        <v>418</v>
      </c>
      <c r="O138" s="259">
        <v>3</v>
      </c>
    </row>
    <row r="139" spans="1:80">
      <c r="A139" s="268"/>
      <c r="B139" s="269"/>
      <c r="C139" s="326" t="s">
        <v>419</v>
      </c>
      <c r="D139" s="327"/>
      <c r="E139" s="327"/>
      <c r="F139" s="327"/>
      <c r="G139" s="328"/>
      <c r="I139" s="270"/>
      <c r="K139" s="270"/>
      <c r="L139" s="271" t="s">
        <v>419</v>
      </c>
      <c r="O139" s="259">
        <v>3</v>
      </c>
    </row>
    <row r="140" spans="1:80">
      <c r="A140" s="268"/>
      <c r="B140" s="269"/>
      <c r="C140" s="326" t="s">
        <v>420</v>
      </c>
      <c r="D140" s="327"/>
      <c r="E140" s="327"/>
      <c r="F140" s="327"/>
      <c r="G140" s="328"/>
      <c r="I140" s="270"/>
      <c r="K140" s="270"/>
      <c r="L140" s="271" t="s">
        <v>420</v>
      </c>
      <c r="O140" s="259">
        <v>3</v>
      </c>
    </row>
    <row r="141" spans="1:80">
      <c r="A141" s="268"/>
      <c r="B141" s="269"/>
      <c r="C141" s="326" t="s">
        <v>421</v>
      </c>
      <c r="D141" s="327"/>
      <c r="E141" s="327"/>
      <c r="F141" s="327"/>
      <c r="G141" s="328"/>
      <c r="I141" s="270"/>
      <c r="K141" s="270"/>
      <c r="L141" s="271" t="s">
        <v>421</v>
      </c>
      <c r="O141" s="259">
        <v>3</v>
      </c>
    </row>
    <row r="142" spans="1:80">
      <c r="A142" s="268"/>
      <c r="B142" s="269"/>
      <c r="C142" s="326" t="s">
        <v>422</v>
      </c>
      <c r="D142" s="327"/>
      <c r="E142" s="327"/>
      <c r="F142" s="327"/>
      <c r="G142" s="328"/>
      <c r="I142" s="270"/>
      <c r="K142" s="270"/>
      <c r="L142" s="271" t="s">
        <v>422</v>
      </c>
      <c r="O142" s="259">
        <v>3</v>
      </c>
    </row>
    <row r="143" spans="1:80">
      <c r="A143" s="268"/>
      <c r="B143" s="269"/>
      <c r="C143" s="326"/>
      <c r="D143" s="327"/>
      <c r="E143" s="327"/>
      <c r="F143" s="327"/>
      <c r="G143" s="328"/>
      <c r="I143" s="270"/>
      <c r="K143" s="270"/>
      <c r="L143" s="271"/>
      <c r="O143" s="259">
        <v>3</v>
      </c>
    </row>
    <row r="144" spans="1:80">
      <c r="A144" s="268"/>
      <c r="B144" s="269"/>
      <c r="C144" s="326" t="s">
        <v>423</v>
      </c>
      <c r="D144" s="327"/>
      <c r="E144" s="327"/>
      <c r="F144" s="327"/>
      <c r="G144" s="328"/>
      <c r="I144" s="270"/>
      <c r="K144" s="270"/>
      <c r="L144" s="271" t="s">
        <v>423</v>
      </c>
      <c r="O144" s="259">
        <v>3</v>
      </c>
    </row>
    <row r="145" spans="1:80">
      <c r="A145" s="268"/>
      <c r="B145" s="269"/>
      <c r="C145" s="326" t="s">
        <v>424</v>
      </c>
      <c r="D145" s="327"/>
      <c r="E145" s="327"/>
      <c r="F145" s="327"/>
      <c r="G145" s="328"/>
      <c r="I145" s="270"/>
      <c r="K145" s="270"/>
      <c r="L145" s="271" t="s">
        <v>424</v>
      </c>
      <c r="O145" s="259">
        <v>3</v>
      </c>
    </row>
    <row r="146" spans="1:80">
      <c r="A146" s="260">
        <v>42</v>
      </c>
      <c r="B146" s="261" t="s">
        <v>425</v>
      </c>
      <c r="C146" s="262" t="s">
        <v>426</v>
      </c>
      <c r="D146" s="263" t="s">
        <v>408</v>
      </c>
      <c r="E146" s="264">
        <v>1</v>
      </c>
      <c r="F146" s="264">
        <v>0</v>
      </c>
      <c r="G146" s="265">
        <f>E146*F146</f>
        <v>0</v>
      </c>
      <c r="H146" s="266">
        <v>1</v>
      </c>
      <c r="I146" s="267">
        <f>E146*H146</f>
        <v>1</v>
      </c>
      <c r="J146" s="266"/>
      <c r="K146" s="267">
        <f>E146*J146</f>
        <v>0</v>
      </c>
      <c r="O146" s="259">
        <v>2</v>
      </c>
      <c r="AA146" s="232">
        <v>12</v>
      </c>
      <c r="AB146" s="232">
        <v>0</v>
      </c>
      <c r="AC146" s="232">
        <v>34</v>
      </c>
      <c r="AZ146" s="232">
        <v>1</v>
      </c>
      <c r="BA146" s="232">
        <f>IF(AZ146=1,G146,0)</f>
        <v>0</v>
      </c>
      <c r="BB146" s="232">
        <f>IF(AZ146=2,G146,0)</f>
        <v>0</v>
      </c>
      <c r="BC146" s="232">
        <f>IF(AZ146=3,G146,0)</f>
        <v>0</v>
      </c>
      <c r="BD146" s="232">
        <f>IF(AZ146=4,G146,0)</f>
        <v>0</v>
      </c>
      <c r="BE146" s="232">
        <f>IF(AZ146=5,G146,0)</f>
        <v>0</v>
      </c>
      <c r="CA146" s="259">
        <v>12</v>
      </c>
      <c r="CB146" s="259">
        <v>0</v>
      </c>
    </row>
    <row r="147" spans="1:80">
      <c r="A147" s="268"/>
      <c r="B147" s="269"/>
      <c r="C147" s="326" t="s">
        <v>427</v>
      </c>
      <c r="D147" s="327"/>
      <c r="E147" s="327"/>
      <c r="F147" s="327"/>
      <c r="G147" s="328"/>
      <c r="I147" s="270"/>
      <c r="K147" s="270"/>
      <c r="L147" s="271" t="s">
        <v>427</v>
      </c>
      <c r="O147" s="259">
        <v>3</v>
      </c>
    </row>
    <row r="148" spans="1:80">
      <c r="A148" s="268"/>
      <c r="B148" s="269"/>
      <c r="C148" s="326" t="s">
        <v>428</v>
      </c>
      <c r="D148" s="327"/>
      <c r="E148" s="327"/>
      <c r="F148" s="327"/>
      <c r="G148" s="328"/>
      <c r="I148" s="270"/>
      <c r="K148" s="270"/>
      <c r="L148" s="271" t="s">
        <v>428</v>
      </c>
      <c r="O148" s="259">
        <v>3</v>
      </c>
    </row>
    <row r="149" spans="1:80">
      <c r="A149" s="268"/>
      <c r="B149" s="269"/>
      <c r="C149" s="326" t="s">
        <v>429</v>
      </c>
      <c r="D149" s="327"/>
      <c r="E149" s="327"/>
      <c r="F149" s="327"/>
      <c r="G149" s="328"/>
      <c r="I149" s="270"/>
      <c r="K149" s="270"/>
      <c r="L149" s="271" t="s">
        <v>429</v>
      </c>
      <c r="O149" s="259">
        <v>3</v>
      </c>
    </row>
    <row r="150" spans="1:80">
      <c r="A150" s="268"/>
      <c r="B150" s="269"/>
      <c r="C150" s="326" t="s">
        <v>430</v>
      </c>
      <c r="D150" s="327"/>
      <c r="E150" s="327"/>
      <c r="F150" s="327"/>
      <c r="G150" s="328"/>
      <c r="I150" s="270"/>
      <c r="K150" s="270"/>
      <c r="L150" s="271" t="s">
        <v>430</v>
      </c>
      <c r="O150" s="259">
        <v>3</v>
      </c>
    </row>
    <row r="151" spans="1:80">
      <c r="A151" s="268"/>
      <c r="B151" s="269"/>
      <c r="C151" s="326"/>
      <c r="D151" s="327"/>
      <c r="E151" s="327"/>
      <c r="F151" s="327"/>
      <c r="G151" s="328"/>
      <c r="I151" s="270"/>
      <c r="K151" s="270"/>
      <c r="L151" s="271"/>
      <c r="O151" s="259">
        <v>3</v>
      </c>
    </row>
    <row r="152" spans="1:80">
      <c r="A152" s="268"/>
      <c r="B152" s="269"/>
      <c r="C152" s="326" t="s">
        <v>431</v>
      </c>
      <c r="D152" s="327"/>
      <c r="E152" s="327"/>
      <c r="F152" s="327"/>
      <c r="G152" s="328"/>
      <c r="I152" s="270"/>
      <c r="K152" s="270"/>
      <c r="L152" s="271" t="s">
        <v>431</v>
      </c>
      <c r="O152" s="259">
        <v>3</v>
      </c>
    </row>
    <row r="153" spans="1:80">
      <c r="A153" s="268"/>
      <c r="B153" s="269"/>
      <c r="C153" s="326" t="s">
        <v>432</v>
      </c>
      <c r="D153" s="327"/>
      <c r="E153" s="327"/>
      <c r="F153" s="327"/>
      <c r="G153" s="328"/>
      <c r="I153" s="270"/>
      <c r="K153" s="270"/>
      <c r="L153" s="271" t="s">
        <v>432</v>
      </c>
      <c r="O153" s="259">
        <v>3</v>
      </c>
    </row>
    <row r="154" spans="1:80">
      <c r="A154" s="268"/>
      <c r="B154" s="269"/>
      <c r="C154" s="326" t="s">
        <v>433</v>
      </c>
      <c r="D154" s="327"/>
      <c r="E154" s="327"/>
      <c r="F154" s="327"/>
      <c r="G154" s="328"/>
      <c r="I154" s="270"/>
      <c r="K154" s="270"/>
      <c r="L154" s="271" t="s">
        <v>433</v>
      </c>
      <c r="O154" s="259">
        <v>3</v>
      </c>
    </row>
    <row r="155" spans="1:80" ht="22.5">
      <c r="A155" s="260">
        <v>43</v>
      </c>
      <c r="B155" s="261" t="s">
        <v>434</v>
      </c>
      <c r="C155" s="262" t="s">
        <v>435</v>
      </c>
      <c r="D155" s="263" t="s">
        <v>347</v>
      </c>
      <c r="E155" s="264">
        <v>1</v>
      </c>
      <c r="F155" s="264">
        <v>0</v>
      </c>
      <c r="G155" s="265">
        <f>E155*F155</f>
        <v>0</v>
      </c>
      <c r="H155" s="266">
        <v>0</v>
      </c>
      <c r="I155" s="267">
        <f>E155*H155</f>
        <v>0</v>
      </c>
      <c r="J155" s="266"/>
      <c r="K155" s="267">
        <f>E155*J155</f>
        <v>0</v>
      </c>
      <c r="O155" s="259">
        <v>2</v>
      </c>
      <c r="AA155" s="232">
        <v>12</v>
      </c>
      <c r="AB155" s="232">
        <v>0</v>
      </c>
      <c r="AC155" s="232">
        <v>66</v>
      </c>
      <c r="AZ155" s="232">
        <v>1</v>
      </c>
      <c r="BA155" s="232">
        <f>IF(AZ155=1,G155,0)</f>
        <v>0</v>
      </c>
      <c r="BB155" s="232">
        <f>IF(AZ155=2,G155,0)</f>
        <v>0</v>
      </c>
      <c r="BC155" s="232">
        <f>IF(AZ155=3,G155,0)</f>
        <v>0</v>
      </c>
      <c r="BD155" s="232">
        <f>IF(AZ155=4,G155,0)</f>
        <v>0</v>
      </c>
      <c r="BE155" s="232">
        <f>IF(AZ155=5,G155,0)</f>
        <v>0</v>
      </c>
      <c r="CA155" s="259">
        <v>12</v>
      </c>
      <c r="CB155" s="259">
        <v>0</v>
      </c>
    </row>
    <row r="156" spans="1:80" ht="22.5">
      <c r="A156" s="260">
        <v>44</v>
      </c>
      <c r="B156" s="261" t="s">
        <v>436</v>
      </c>
      <c r="C156" s="262" t="s">
        <v>437</v>
      </c>
      <c r="D156" s="263" t="s">
        <v>115</v>
      </c>
      <c r="E156" s="264">
        <v>1</v>
      </c>
      <c r="F156" s="264">
        <v>0</v>
      </c>
      <c r="G156" s="265">
        <f>E156*F156</f>
        <v>0</v>
      </c>
      <c r="H156" s="266">
        <v>0</v>
      </c>
      <c r="I156" s="267">
        <f>E156*H156</f>
        <v>0</v>
      </c>
      <c r="J156" s="266"/>
      <c r="K156" s="267">
        <f>E156*J156</f>
        <v>0</v>
      </c>
      <c r="O156" s="259">
        <v>2</v>
      </c>
      <c r="AA156" s="232">
        <v>12</v>
      </c>
      <c r="AB156" s="232">
        <v>0</v>
      </c>
      <c r="AC156" s="232">
        <v>67</v>
      </c>
      <c r="AZ156" s="232">
        <v>1</v>
      </c>
      <c r="BA156" s="232">
        <f>IF(AZ156=1,G156,0)</f>
        <v>0</v>
      </c>
      <c r="BB156" s="232">
        <f>IF(AZ156=2,G156,0)</f>
        <v>0</v>
      </c>
      <c r="BC156" s="232">
        <f>IF(AZ156=3,G156,0)</f>
        <v>0</v>
      </c>
      <c r="BD156" s="232">
        <f>IF(AZ156=4,G156,0)</f>
        <v>0</v>
      </c>
      <c r="BE156" s="232">
        <f>IF(AZ156=5,G156,0)</f>
        <v>0</v>
      </c>
      <c r="CA156" s="259">
        <v>12</v>
      </c>
      <c r="CB156" s="259">
        <v>0</v>
      </c>
    </row>
    <row r="157" spans="1:80">
      <c r="A157" s="268"/>
      <c r="B157" s="269"/>
      <c r="C157" s="326" t="s">
        <v>438</v>
      </c>
      <c r="D157" s="327"/>
      <c r="E157" s="327"/>
      <c r="F157" s="327"/>
      <c r="G157" s="328"/>
      <c r="I157" s="270"/>
      <c r="K157" s="270"/>
      <c r="L157" s="271" t="s">
        <v>438</v>
      </c>
      <c r="O157" s="259">
        <v>3</v>
      </c>
    </row>
    <row r="158" spans="1:80">
      <c r="A158" s="268"/>
      <c r="B158" s="269"/>
      <c r="C158" s="326" t="s">
        <v>439</v>
      </c>
      <c r="D158" s="327"/>
      <c r="E158" s="327"/>
      <c r="F158" s="327"/>
      <c r="G158" s="328"/>
      <c r="I158" s="270"/>
      <c r="K158" s="270"/>
      <c r="L158" s="271" t="s">
        <v>439</v>
      </c>
      <c r="O158" s="259">
        <v>3</v>
      </c>
    </row>
    <row r="159" spans="1:80">
      <c r="A159" s="268"/>
      <c r="B159" s="269"/>
      <c r="C159" s="326" t="s">
        <v>440</v>
      </c>
      <c r="D159" s="327"/>
      <c r="E159" s="327"/>
      <c r="F159" s="327"/>
      <c r="G159" s="328"/>
      <c r="I159" s="270"/>
      <c r="K159" s="270"/>
      <c r="L159" s="271" t="s">
        <v>440</v>
      </c>
      <c r="O159" s="259">
        <v>3</v>
      </c>
    </row>
    <row r="160" spans="1:80">
      <c r="A160" s="260">
        <v>45</v>
      </c>
      <c r="B160" s="261" t="s">
        <v>441</v>
      </c>
      <c r="C160" s="262" t="s">
        <v>442</v>
      </c>
      <c r="D160" s="263" t="s">
        <v>408</v>
      </c>
      <c r="E160" s="264">
        <v>1</v>
      </c>
      <c r="F160" s="264">
        <v>0</v>
      </c>
      <c r="G160" s="265">
        <f>E160*F160</f>
        <v>0</v>
      </c>
      <c r="H160" s="266">
        <v>0</v>
      </c>
      <c r="I160" s="267">
        <f>E160*H160</f>
        <v>0</v>
      </c>
      <c r="J160" s="266"/>
      <c r="K160" s="267">
        <f>E160*J160</f>
        <v>0</v>
      </c>
      <c r="O160" s="259">
        <v>2</v>
      </c>
      <c r="AA160" s="232">
        <v>12</v>
      </c>
      <c r="AB160" s="232">
        <v>0</v>
      </c>
      <c r="AC160" s="232">
        <v>36</v>
      </c>
      <c r="AZ160" s="232">
        <v>1</v>
      </c>
      <c r="BA160" s="232">
        <f>IF(AZ160=1,G160,0)</f>
        <v>0</v>
      </c>
      <c r="BB160" s="232">
        <f>IF(AZ160=2,G160,0)</f>
        <v>0</v>
      </c>
      <c r="BC160" s="232">
        <f>IF(AZ160=3,G160,0)</f>
        <v>0</v>
      </c>
      <c r="BD160" s="232">
        <f>IF(AZ160=4,G160,0)</f>
        <v>0</v>
      </c>
      <c r="BE160" s="232">
        <f>IF(AZ160=5,G160,0)</f>
        <v>0</v>
      </c>
      <c r="CA160" s="259">
        <v>12</v>
      </c>
      <c r="CB160" s="259">
        <v>0</v>
      </c>
    </row>
    <row r="161" spans="1:80" ht="22.5">
      <c r="A161" s="268"/>
      <c r="B161" s="269"/>
      <c r="C161" s="326" t="s">
        <v>443</v>
      </c>
      <c r="D161" s="327"/>
      <c r="E161" s="327"/>
      <c r="F161" s="327"/>
      <c r="G161" s="328"/>
      <c r="I161" s="270"/>
      <c r="K161" s="270"/>
      <c r="L161" s="271" t="s">
        <v>443</v>
      </c>
      <c r="O161" s="259">
        <v>3</v>
      </c>
    </row>
    <row r="162" spans="1:80">
      <c r="A162" s="268"/>
      <c r="B162" s="269"/>
      <c r="C162" s="326" t="s">
        <v>444</v>
      </c>
      <c r="D162" s="327"/>
      <c r="E162" s="327"/>
      <c r="F162" s="327"/>
      <c r="G162" s="328"/>
      <c r="I162" s="270"/>
      <c r="K162" s="270"/>
      <c r="L162" s="271" t="s">
        <v>444</v>
      </c>
      <c r="O162" s="259">
        <v>3</v>
      </c>
    </row>
    <row r="163" spans="1:80">
      <c r="A163" s="268"/>
      <c r="B163" s="269"/>
      <c r="C163" s="326" t="s">
        <v>445</v>
      </c>
      <c r="D163" s="327"/>
      <c r="E163" s="327"/>
      <c r="F163" s="327"/>
      <c r="G163" s="328"/>
      <c r="I163" s="270"/>
      <c r="K163" s="270"/>
      <c r="L163" s="271" t="s">
        <v>445</v>
      </c>
      <c r="O163" s="259">
        <v>3</v>
      </c>
    </row>
    <row r="164" spans="1:80">
      <c r="A164" s="268"/>
      <c r="B164" s="269"/>
      <c r="C164" s="326" t="s">
        <v>446</v>
      </c>
      <c r="D164" s="327"/>
      <c r="E164" s="327"/>
      <c r="F164" s="327"/>
      <c r="G164" s="328"/>
      <c r="I164" s="270"/>
      <c r="K164" s="270"/>
      <c r="L164" s="271" t="s">
        <v>446</v>
      </c>
      <c r="O164" s="259">
        <v>3</v>
      </c>
    </row>
    <row r="165" spans="1:80">
      <c r="A165" s="268"/>
      <c r="B165" s="269"/>
      <c r="C165" s="326" t="s">
        <v>447</v>
      </c>
      <c r="D165" s="327"/>
      <c r="E165" s="327"/>
      <c r="F165" s="327"/>
      <c r="G165" s="328"/>
      <c r="I165" s="270"/>
      <c r="K165" s="270"/>
      <c r="L165" s="271" t="s">
        <v>447</v>
      </c>
      <c r="O165" s="259">
        <v>3</v>
      </c>
    </row>
    <row r="166" spans="1:80">
      <c r="A166" s="268"/>
      <c r="B166" s="269"/>
      <c r="C166" s="326" t="s">
        <v>448</v>
      </c>
      <c r="D166" s="327"/>
      <c r="E166" s="327"/>
      <c r="F166" s="327"/>
      <c r="G166" s="328"/>
      <c r="I166" s="270"/>
      <c r="K166" s="270"/>
      <c r="L166" s="271" t="s">
        <v>448</v>
      </c>
      <c r="O166" s="259">
        <v>3</v>
      </c>
    </row>
    <row r="167" spans="1:80">
      <c r="A167" s="268"/>
      <c r="B167" s="269"/>
      <c r="C167" s="326" t="s">
        <v>449</v>
      </c>
      <c r="D167" s="327"/>
      <c r="E167" s="327"/>
      <c r="F167" s="327"/>
      <c r="G167" s="328"/>
      <c r="I167" s="270"/>
      <c r="K167" s="270"/>
      <c r="L167" s="271" t="s">
        <v>449</v>
      </c>
      <c r="O167" s="259">
        <v>3</v>
      </c>
    </row>
    <row r="168" spans="1:80">
      <c r="A168" s="278"/>
      <c r="B168" s="279" t="s">
        <v>100</v>
      </c>
      <c r="C168" s="280" t="s">
        <v>403</v>
      </c>
      <c r="D168" s="281"/>
      <c r="E168" s="282"/>
      <c r="F168" s="283"/>
      <c r="G168" s="284">
        <f>SUM(G125:G167)</f>
        <v>0</v>
      </c>
      <c r="H168" s="285"/>
      <c r="I168" s="286">
        <f>SUM(I125:I167)</f>
        <v>2</v>
      </c>
      <c r="J168" s="285"/>
      <c r="K168" s="286">
        <f>SUM(K125:K167)</f>
        <v>0</v>
      </c>
      <c r="O168" s="259">
        <v>4</v>
      </c>
      <c r="BA168" s="287">
        <f>SUM(BA125:BA167)</f>
        <v>0</v>
      </c>
      <c r="BB168" s="287">
        <f>SUM(BB125:BB167)</f>
        <v>0</v>
      </c>
      <c r="BC168" s="287">
        <f>SUM(BC125:BC167)</f>
        <v>0</v>
      </c>
      <c r="BD168" s="287">
        <f>SUM(BD125:BD167)</f>
        <v>0</v>
      </c>
      <c r="BE168" s="287">
        <f>SUM(BE125:BE167)</f>
        <v>0</v>
      </c>
    </row>
    <row r="169" spans="1:80">
      <c r="A169" s="249" t="s">
        <v>97</v>
      </c>
      <c r="B169" s="250" t="s">
        <v>450</v>
      </c>
      <c r="C169" s="251" t="s">
        <v>451</v>
      </c>
      <c r="D169" s="252"/>
      <c r="E169" s="253"/>
      <c r="F169" s="253"/>
      <c r="G169" s="254"/>
      <c r="H169" s="255"/>
      <c r="I169" s="256"/>
      <c r="J169" s="257"/>
      <c r="K169" s="258"/>
      <c r="O169" s="259">
        <v>1</v>
      </c>
    </row>
    <row r="170" spans="1:80">
      <c r="A170" s="260">
        <v>46</v>
      </c>
      <c r="B170" s="261" t="s">
        <v>453</v>
      </c>
      <c r="C170" s="262" t="s">
        <v>454</v>
      </c>
      <c r="D170" s="263" t="s">
        <v>171</v>
      </c>
      <c r="E170" s="264">
        <v>44</v>
      </c>
      <c r="F170" s="264">
        <v>0</v>
      </c>
      <c r="G170" s="265">
        <f>E170*F170</f>
        <v>0</v>
      </c>
      <c r="H170" s="266">
        <v>3.338E-2</v>
      </c>
      <c r="I170" s="267">
        <f>E170*H170</f>
        <v>1.46872</v>
      </c>
      <c r="J170" s="266">
        <v>0</v>
      </c>
      <c r="K170" s="267">
        <f>E170*J170</f>
        <v>0</v>
      </c>
      <c r="O170" s="259">
        <v>2</v>
      </c>
      <c r="AA170" s="232">
        <v>1</v>
      </c>
      <c r="AB170" s="232">
        <v>1</v>
      </c>
      <c r="AC170" s="232">
        <v>1</v>
      </c>
      <c r="AZ170" s="232">
        <v>1</v>
      </c>
      <c r="BA170" s="232">
        <f>IF(AZ170=1,G170,0)</f>
        <v>0</v>
      </c>
      <c r="BB170" s="232">
        <f>IF(AZ170=2,G170,0)</f>
        <v>0</v>
      </c>
      <c r="BC170" s="232">
        <f>IF(AZ170=3,G170,0)</f>
        <v>0</v>
      </c>
      <c r="BD170" s="232">
        <f>IF(AZ170=4,G170,0)</f>
        <v>0</v>
      </c>
      <c r="BE170" s="232">
        <f>IF(AZ170=5,G170,0)</f>
        <v>0</v>
      </c>
      <c r="CA170" s="259">
        <v>1</v>
      </c>
      <c r="CB170" s="259">
        <v>1</v>
      </c>
    </row>
    <row r="171" spans="1:80">
      <c r="A171" s="268"/>
      <c r="B171" s="272"/>
      <c r="C171" s="334" t="s">
        <v>455</v>
      </c>
      <c r="D171" s="335"/>
      <c r="E171" s="273">
        <v>44</v>
      </c>
      <c r="F171" s="274"/>
      <c r="G171" s="275"/>
      <c r="H171" s="276"/>
      <c r="I171" s="270"/>
      <c r="J171" s="277"/>
      <c r="K171" s="270"/>
      <c r="M171" s="271" t="s">
        <v>455</v>
      </c>
      <c r="O171" s="259"/>
    </row>
    <row r="172" spans="1:80">
      <c r="A172" s="260">
        <v>47</v>
      </c>
      <c r="B172" s="261" t="s">
        <v>456</v>
      </c>
      <c r="C172" s="262" t="s">
        <v>457</v>
      </c>
      <c r="D172" s="263" t="s">
        <v>171</v>
      </c>
      <c r="E172" s="264">
        <v>44</v>
      </c>
      <c r="F172" s="264">
        <v>0</v>
      </c>
      <c r="G172" s="265">
        <f>E172*F172</f>
        <v>0</v>
      </c>
      <c r="H172" s="266">
        <v>0</v>
      </c>
      <c r="I172" s="267">
        <f>E172*H172</f>
        <v>0</v>
      </c>
      <c r="J172" s="266">
        <v>0</v>
      </c>
      <c r="K172" s="267">
        <f>E172*J172</f>
        <v>0</v>
      </c>
      <c r="O172" s="259">
        <v>2</v>
      </c>
      <c r="AA172" s="232">
        <v>1</v>
      </c>
      <c r="AB172" s="232">
        <v>1</v>
      </c>
      <c r="AC172" s="232">
        <v>1</v>
      </c>
      <c r="AZ172" s="232">
        <v>1</v>
      </c>
      <c r="BA172" s="232">
        <f>IF(AZ172=1,G172,0)</f>
        <v>0</v>
      </c>
      <c r="BB172" s="232">
        <f>IF(AZ172=2,G172,0)</f>
        <v>0</v>
      </c>
      <c r="BC172" s="232">
        <f>IF(AZ172=3,G172,0)</f>
        <v>0</v>
      </c>
      <c r="BD172" s="232">
        <f>IF(AZ172=4,G172,0)</f>
        <v>0</v>
      </c>
      <c r="BE172" s="232">
        <f>IF(AZ172=5,G172,0)</f>
        <v>0</v>
      </c>
      <c r="CA172" s="259">
        <v>1</v>
      </c>
      <c r="CB172" s="259">
        <v>1</v>
      </c>
    </row>
    <row r="173" spans="1:80">
      <c r="A173" s="260">
        <v>48</v>
      </c>
      <c r="B173" s="261" t="s">
        <v>458</v>
      </c>
      <c r="C173" s="262" t="s">
        <v>459</v>
      </c>
      <c r="D173" s="263" t="s">
        <v>171</v>
      </c>
      <c r="E173" s="264">
        <v>44</v>
      </c>
      <c r="F173" s="264">
        <v>0</v>
      </c>
      <c r="G173" s="265">
        <f>E173*F173</f>
        <v>0</v>
      </c>
      <c r="H173" s="266">
        <v>0</v>
      </c>
      <c r="I173" s="267">
        <f>E173*H173</f>
        <v>0</v>
      </c>
      <c r="J173" s="266">
        <v>0</v>
      </c>
      <c r="K173" s="267">
        <f>E173*J173</f>
        <v>0</v>
      </c>
      <c r="O173" s="259">
        <v>2</v>
      </c>
      <c r="AA173" s="232">
        <v>1</v>
      </c>
      <c r="AB173" s="232">
        <v>1</v>
      </c>
      <c r="AC173" s="232">
        <v>1</v>
      </c>
      <c r="AZ173" s="232">
        <v>1</v>
      </c>
      <c r="BA173" s="232">
        <f>IF(AZ173=1,G173,0)</f>
        <v>0</v>
      </c>
      <c r="BB173" s="232">
        <f>IF(AZ173=2,G173,0)</f>
        <v>0</v>
      </c>
      <c r="BC173" s="232">
        <f>IF(AZ173=3,G173,0)</f>
        <v>0</v>
      </c>
      <c r="BD173" s="232">
        <f>IF(AZ173=4,G173,0)</f>
        <v>0</v>
      </c>
      <c r="BE173" s="232">
        <f>IF(AZ173=5,G173,0)</f>
        <v>0</v>
      </c>
      <c r="CA173" s="259">
        <v>1</v>
      </c>
      <c r="CB173" s="259">
        <v>1</v>
      </c>
    </row>
    <row r="174" spans="1:80">
      <c r="A174" s="278"/>
      <c r="B174" s="279" t="s">
        <v>100</v>
      </c>
      <c r="C174" s="280" t="s">
        <v>452</v>
      </c>
      <c r="D174" s="281"/>
      <c r="E174" s="282"/>
      <c r="F174" s="283"/>
      <c r="G174" s="284">
        <f>SUM(G169:G173)</f>
        <v>0</v>
      </c>
      <c r="H174" s="285"/>
      <c r="I174" s="286">
        <f>SUM(I169:I173)</f>
        <v>1.46872</v>
      </c>
      <c r="J174" s="285"/>
      <c r="K174" s="286">
        <f>SUM(K169:K173)</f>
        <v>0</v>
      </c>
      <c r="O174" s="259">
        <v>4</v>
      </c>
      <c r="BA174" s="287">
        <f>SUM(BA169:BA173)</f>
        <v>0</v>
      </c>
      <c r="BB174" s="287">
        <f>SUM(BB169:BB173)</f>
        <v>0</v>
      </c>
      <c r="BC174" s="287">
        <f>SUM(BC169:BC173)</f>
        <v>0</v>
      </c>
      <c r="BD174" s="287">
        <f>SUM(BD169:BD173)</f>
        <v>0</v>
      </c>
      <c r="BE174" s="287">
        <f>SUM(BE169:BE173)</f>
        <v>0</v>
      </c>
    </row>
    <row r="175" spans="1:80">
      <c r="A175" s="249" t="s">
        <v>97</v>
      </c>
      <c r="B175" s="250" t="s">
        <v>460</v>
      </c>
      <c r="C175" s="251" t="s">
        <v>461</v>
      </c>
      <c r="D175" s="252"/>
      <c r="E175" s="253"/>
      <c r="F175" s="253"/>
      <c r="G175" s="254"/>
      <c r="H175" s="255"/>
      <c r="I175" s="256"/>
      <c r="J175" s="257"/>
      <c r="K175" s="258"/>
      <c r="O175" s="259">
        <v>1</v>
      </c>
    </row>
    <row r="176" spans="1:80">
      <c r="A176" s="260">
        <v>49</v>
      </c>
      <c r="B176" s="261" t="s">
        <v>463</v>
      </c>
      <c r="C176" s="262" t="s">
        <v>464</v>
      </c>
      <c r="D176" s="263" t="s">
        <v>347</v>
      </c>
      <c r="E176" s="264">
        <v>13</v>
      </c>
      <c r="F176" s="264">
        <v>0</v>
      </c>
      <c r="G176" s="265">
        <f>E176*F176</f>
        <v>0</v>
      </c>
      <c r="H176" s="266">
        <v>2E-3</v>
      </c>
      <c r="I176" s="267">
        <f>E176*H176</f>
        <v>2.6000000000000002E-2</v>
      </c>
      <c r="J176" s="266">
        <v>0</v>
      </c>
      <c r="K176" s="267">
        <f>E176*J176</f>
        <v>0</v>
      </c>
      <c r="O176" s="259">
        <v>2</v>
      </c>
      <c r="AA176" s="232">
        <v>1</v>
      </c>
      <c r="AB176" s="232">
        <v>1</v>
      </c>
      <c r="AC176" s="232">
        <v>1</v>
      </c>
      <c r="AZ176" s="232">
        <v>1</v>
      </c>
      <c r="BA176" s="232">
        <f>IF(AZ176=1,G176,0)</f>
        <v>0</v>
      </c>
      <c r="BB176" s="232">
        <f>IF(AZ176=2,G176,0)</f>
        <v>0</v>
      </c>
      <c r="BC176" s="232">
        <f>IF(AZ176=3,G176,0)</f>
        <v>0</v>
      </c>
      <c r="BD176" s="232">
        <f>IF(AZ176=4,G176,0)</f>
        <v>0</v>
      </c>
      <c r="BE176" s="232">
        <f>IF(AZ176=5,G176,0)</f>
        <v>0</v>
      </c>
      <c r="CA176" s="259">
        <v>1</v>
      </c>
      <c r="CB176" s="259">
        <v>1</v>
      </c>
    </row>
    <row r="177" spans="1:80">
      <c r="A177" s="260">
        <v>50</v>
      </c>
      <c r="B177" s="261" t="s">
        <v>465</v>
      </c>
      <c r="C177" s="262" t="s">
        <v>466</v>
      </c>
      <c r="D177" s="263" t="s">
        <v>347</v>
      </c>
      <c r="E177" s="264">
        <v>1</v>
      </c>
      <c r="F177" s="264">
        <v>0</v>
      </c>
      <c r="G177" s="265">
        <f>E177*F177</f>
        <v>0</v>
      </c>
      <c r="H177" s="266">
        <v>2.8639999999999999E-2</v>
      </c>
      <c r="I177" s="267">
        <f>E177*H177</f>
        <v>2.8639999999999999E-2</v>
      </c>
      <c r="J177" s="266">
        <v>0</v>
      </c>
      <c r="K177" s="267">
        <f>E177*J177</f>
        <v>0</v>
      </c>
      <c r="O177" s="259">
        <v>2</v>
      </c>
      <c r="AA177" s="232">
        <v>1</v>
      </c>
      <c r="AB177" s="232">
        <v>1</v>
      </c>
      <c r="AC177" s="232">
        <v>1</v>
      </c>
      <c r="AZ177" s="232">
        <v>1</v>
      </c>
      <c r="BA177" s="232">
        <f>IF(AZ177=1,G177,0)</f>
        <v>0</v>
      </c>
      <c r="BB177" s="232">
        <f>IF(AZ177=2,G177,0)</f>
        <v>0</v>
      </c>
      <c r="BC177" s="232">
        <f>IF(AZ177=3,G177,0)</f>
        <v>0</v>
      </c>
      <c r="BD177" s="232">
        <f>IF(AZ177=4,G177,0)</f>
        <v>0</v>
      </c>
      <c r="BE177" s="232">
        <f>IF(AZ177=5,G177,0)</f>
        <v>0</v>
      </c>
      <c r="CA177" s="259">
        <v>1</v>
      </c>
      <c r="CB177" s="259">
        <v>1</v>
      </c>
    </row>
    <row r="178" spans="1:80">
      <c r="A178" s="268"/>
      <c r="B178" s="269"/>
      <c r="C178" s="326" t="s">
        <v>467</v>
      </c>
      <c r="D178" s="327"/>
      <c r="E178" s="327"/>
      <c r="F178" s="327"/>
      <c r="G178" s="328"/>
      <c r="I178" s="270"/>
      <c r="K178" s="270"/>
      <c r="L178" s="271" t="s">
        <v>467</v>
      </c>
      <c r="O178" s="259">
        <v>3</v>
      </c>
    </row>
    <row r="179" spans="1:80">
      <c r="A179" s="260">
        <v>51</v>
      </c>
      <c r="B179" s="261" t="s">
        <v>468</v>
      </c>
      <c r="C179" s="262" t="s">
        <v>469</v>
      </c>
      <c r="D179" s="263" t="s">
        <v>347</v>
      </c>
      <c r="E179" s="264">
        <v>8</v>
      </c>
      <c r="F179" s="264">
        <v>0</v>
      </c>
      <c r="G179" s="265">
        <f>E179*F179</f>
        <v>0</v>
      </c>
      <c r="H179" s="266">
        <v>0</v>
      </c>
      <c r="I179" s="267">
        <f>E179*H179</f>
        <v>0</v>
      </c>
      <c r="J179" s="266">
        <v>0</v>
      </c>
      <c r="K179" s="267">
        <f>E179*J179</f>
        <v>0</v>
      </c>
      <c r="O179" s="259">
        <v>2</v>
      </c>
      <c r="AA179" s="232">
        <v>1</v>
      </c>
      <c r="AB179" s="232">
        <v>1</v>
      </c>
      <c r="AC179" s="232">
        <v>1</v>
      </c>
      <c r="AZ179" s="232">
        <v>1</v>
      </c>
      <c r="BA179" s="232">
        <f>IF(AZ179=1,G179,0)</f>
        <v>0</v>
      </c>
      <c r="BB179" s="232">
        <f>IF(AZ179=2,G179,0)</f>
        <v>0</v>
      </c>
      <c r="BC179" s="232">
        <f>IF(AZ179=3,G179,0)</f>
        <v>0</v>
      </c>
      <c r="BD179" s="232">
        <f>IF(AZ179=4,G179,0)</f>
        <v>0</v>
      </c>
      <c r="BE179" s="232">
        <f>IF(AZ179=5,G179,0)</f>
        <v>0</v>
      </c>
      <c r="CA179" s="259">
        <v>1</v>
      </c>
      <c r="CB179" s="259">
        <v>1</v>
      </c>
    </row>
    <row r="180" spans="1:80">
      <c r="A180" s="260">
        <v>52</v>
      </c>
      <c r="B180" s="261" t="s">
        <v>470</v>
      </c>
      <c r="C180" s="262" t="s">
        <v>471</v>
      </c>
      <c r="D180" s="263" t="s">
        <v>408</v>
      </c>
      <c r="E180" s="264">
        <v>1</v>
      </c>
      <c r="F180" s="264">
        <v>0</v>
      </c>
      <c r="G180" s="265">
        <f>E180*F180</f>
        <v>0</v>
      </c>
      <c r="H180" s="266">
        <v>0.05</v>
      </c>
      <c r="I180" s="267">
        <f>E180*H180</f>
        <v>0.05</v>
      </c>
      <c r="J180" s="266"/>
      <c r="K180" s="267">
        <f>E180*J180</f>
        <v>0</v>
      </c>
      <c r="O180" s="259">
        <v>2</v>
      </c>
      <c r="AA180" s="232">
        <v>12</v>
      </c>
      <c r="AB180" s="232">
        <v>0</v>
      </c>
      <c r="AC180" s="232">
        <v>4</v>
      </c>
      <c r="AZ180" s="232">
        <v>1</v>
      </c>
      <c r="BA180" s="232">
        <f>IF(AZ180=1,G180,0)</f>
        <v>0</v>
      </c>
      <c r="BB180" s="232">
        <f>IF(AZ180=2,G180,0)</f>
        <v>0</v>
      </c>
      <c r="BC180" s="232">
        <f>IF(AZ180=3,G180,0)</f>
        <v>0</v>
      </c>
      <c r="BD180" s="232">
        <f>IF(AZ180=4,G180,0)</f>
        <v>0</v>
      </c>
      <c r="BE180" s="232">
        <f>IF(AZ180=5,G180,0)</f>
        <v>0</v>
      </c>
      <c r="CA180" s="259">
        <v>12</v>
      </c>
      <c r="CB180" s="259">
        <v>0</v>
      </c>
    </row>
    <row r="181" spans="1:80">
      <c r="A181" s="268"/>
      <c r="B181" s="269"/>
      <c r="C181" s="326" t="s">
        <v>472</v>
      </c>
      <c r="D181" s="327"/>
      <c r="E181" s="327"/>
      <c r="F181" s="327"/>
      <c r="G181" s="328"/>
      <c r="I181" s="270"/>
      <c r="K181" s="270"/>
      <c r="L181" s="271" t="s">
        <v>472</v>
      </c>
      <c r="O181" s="259">
        <v>3</v>
      </c>
    </row>
    <row r="182" spans="1:80">
      <c r="A182" s="268"/>
      <c r="B182" s="269"/>
      <c r="C182" s="326" t="s">
        <v>473</v>
      </c>
      <c r="D182" s="327"/>
      <c r="E182" s="327"/>
      <c r="F182" s="327"/>
      <c r="G182" s="328"/>
      <c r="I182" s="270"/>
      <c r="K182" s="270"/>
      <c r="L182" s="271" t="s">
        <v>473</v>
      </c>
      <c r="O182" s="259">
        <v>3</v>
      </c>
    </row>
    <row r="183" spans="1:80">
      <c r="A183" s="268"/>
      <c r="B183" s="269"/>
      <c r="C183" s="326" t="s">
        <v>474</v>
      </c>
      <c r="D183" s="327"/>
      <c r="E183" s="327"/>
      <c r="F183" s="327"/>
      <c r="G183" s="328"/>
      <c r="I183" s="270"/>
      <c r="K183" s="270"/>
      <c r="L183" s="271" t="s">
        <v>474</v>
      </c>
      <c r="O183" s="259">
        <v>3</v>
      </c>
    </row>
    <row r="184" spans="1:80">
      <c r="A184" s="268"/>
      <c r="B184" s="269"/>
      <c r="C184" s="326"/>
      <c r="D184" s="327"/>
      <c r="E184" s="327"/>
      <c r="F184" s="327"/>
      <c r="G184" s="328"/>
      <c r="I184" s="270"/>
      <c r="K184" s="270"/>
      <c r="L184" s="271"/>
      <c r="O184" s="259">
        <v>3</v>
      </c>
    </row>
    <row r="185" spans="1:80">
      <c r="A185" s="260">
        <v>53</v>
      </c>
      <c r="B185" s="261" t="s">
        <v>475</v>
      </c>
      <c r="C185" s="262" t="s">
        <v>476</v>
      </c>
      <c r="D185" s="263" t="s">
        <v>408</v>
      </c>
      <c r="E185" s="264">
        <v>1</v>
      </c>
      <c r="F185" s="264">
        <v>0</v>
      </c>
      <c r="G185" s="265">
        <f>E185*F185</f>
        <v>0</v>
      </c>
      <c r="H185" s="266">
        <v>0.1</v>
      </c>
      <c r="I185" s="267">
        <f>E185*H185</f>
        <v>0.1</v>
      </c>
      <c r="J185" s="266"/>
      <c r="K185" s="267">
        <f>E185*J185</f>
        <v>0</v>
      </c>
      <c r="O185" s="259">
        <v>2</v>
      </c>
      <c r="AA185" s="232">
        <v>12</v>
      </c>
      <c r="AB185" s="232">
        <v>0</v>
      </c>
      <c r="AC185" s="232">
        <v>5</v>
      </c>
      <c r="AZ185" s="232">
        <v>1</v>
      </c>
      <c r="BA185" s="232">
        <f>IF(AZ185=1,G185,0)</f>
        <v>0</v>
      </c>
      <c r="BB185" s="232">
        <f>IF(AZ185=2,G185,0)</f>
        <v>0</v>
      </c>
      <c r="BC185" s="232">
        <f>IF(AZ185=3,G185,0)</f>
        <v>0</v>
      </c>
      <c r="BD185" s="232">
        <f>IF(AZ185=4,G185,0)</f>
        <v>0</v>
      </c>
      <c r="BE185" s="232">
        <f>IF(AZ185=5,G185,0)</f>
        <v>0</v>
      </c>
      <c r="CA185" s="259">
        <v>12</v>
      </c>
      <c r="CB185" s="259">
        <v>0</v>
      </c>
    </row>
    <row r="186" spans="1:80">
      <c r="A186" s="268"/>
      <c r="B186" s="269"/>
      <c r="C186" s="326" t="s">
        <v>477</v>
      </c>
      <c r="D186" s="327"/>
      <c r="E186" s="327"/>
      <c r="F186" s="327"/>
      <c r="G186" s="328"/>
      <c r="I186" s="270"/>
      <c r="K186" s="270"/>
      <c r="L186" s="271" t="s">
        <v>477</v>
      </c>
      <c r="O186" s="259">
        <v>3</v>
      </c>
    </row>
    <row r="187" spans="1:80">
      <c r="A187" s="260">
        <v>54</v>
      </c>
      <c r="B187" s="261" t="s">
        <v>478</v>
      </c>
      <c r="C187" s="262" t="s">
        <v>479</v>
      </c>
      <c r="D187" s="263" t="s">
        <v>347</v>
      </c>
      <c r="E187" s="264">
        <v>4</v>
      </c>
      <c r="F187" s="264">
        <v>0</v>
      </c>
      <c r="G187" s="265">
        <f>E187*F187</f>
        <v>0</v>
      </c>
      <c r="H187" s="266">
        <v>0.1</v>
      </c>
      <c r="I187" s="267">
        <f>E187*H187</f>
        <v>0.4</v>
      </c>
      <c r="J187" s="266"/>
      <c r="K187" s="267">
        <f>E187*J187</f>
        <v>0</v>
      </c>
      <c r="O187" s="259">
        <v>2</v>
      </c>
      <c r="AA187" s="232">
        <v>12</v>
      </c>
      <c r="AB187" s="232">
        <v>0</v>
      </c>
      <c r="AC187" s="232">
        <v>37</v>
      </c>
      <c r="AZ187" s="232">
        <v>1</v>
      </c>
      <c r="BA187" s="232">
        <f>IF(AZ187=1,G187,0)</f>
        <v>0</v>
      </c>
      <c r="BB187" s="232">
        <f>IF(AZ187=2,G187,0)</f>
        <v>0</v>
      </c>
      <c r="BC187" s="232">
        <f>IF(AZ187=3,G187,0)</f>
        <v>0</v>
      </c>
      <c r="BD187" s="232">
        <f>IF(AZ187=4,G187,0)</f>
        <v>0</v>
      </c>
      <c r="BE187" s="232">
        <f>IF(AZ187=5,G187,0)</f>
        <v>0</v>
      </c>
      <c r="CA187" s="259">
        <v>12</v>
      </c>
      <c r="CB187" s="259">
        <v>0</v>
      </c>
    </row>
    <row r="188" spans="1:80" ht="22.5">
      <c r="A188" s="260">
        <v>55</v>
      </c>
      <c r="B188" s="261" t="s">
        <v>480</v>
      </c>
      <c r="C188" s="262" t="s">
        <v>481</v>
      </c>
      <c r="D188" s="263" t="s">
        <v>482</v>
      </c>
      <c r="E188" s="264">
        <v>2.4299999999999999E-2</v>
      </c>
      <c r="F188" s="264">
        <v>0</v>
      </c>
      <c r="G188" s="265">
        <f>E188*F188</f>
        <v>0</v>
      </c>
      <c r="H188" s="266">
        <v>1</v>
      </c>
      <c r="I188" s="267">
        <f>E188*H188</f>
        <v>2.4299999999999999E-2</v>
      </c>
      <c r="J188" s="266"/>
      <c r="K188" s="267">
        <f>E188*J188</f>
        <v>0</v>
      </c>
      <c r="O188" s="259">
        <v>2</v>
      </c>
      <c r="AA188" s="232">
        <v>3</v>
      </c>
      <c r="AB188" s="232">
        <v>1</v>
      </c>
      <c r="AC188" s="232">
        <v>13331712</v>
      </c>
      <c r="AZ188" s="232">
        <v>1</v>
      </c>
      <c r="BA188" s="232">
        <f>IF(AZ188=1,G188,0)</f>
        <v>0</v>
      </c>
      <c r="BB188" s="232">
        <f>IF(AZ188=2,G188,0)</f>
        <v>0</v>
      </c>
      <c r="BC188" s="232">
        <f>IF(AZ188=3,G188,0)</f>
        <v>0</v>
      </c>
      <c r="BD188" s="232">
        <f>IF(AZ188=4,G188,0)</f>
        <v>0</v>
      </c>
      <c r="BE188" s="232">
        <f>IF(AZ188=5,G188,0)</f>
        <v>0</v>
      </c>
      <c r="CA188" s="259">
        <v>3</v>
      </c>
      <c r="CB188" s="259">
        <v>1</v>
      </c>
    </row>
    <row r="189" spans="1:80">
      <c r="A189" s="268"/>
      <c r="B189" s="272"/>
      <c r="C189" s="334" t="s">
        <v>483</v>
      </c>
      <c r="D189" s="335"/>
      <c r="E189" s="273">
        <v>2.4299999999999999E-2</v>
      </c>
      <c r="F189" s="274"/>
      <c r="G189" s="275"/>
      <c r="H189" s="276"/>
      <c r="I189" s="270"/>
      <c r="J189" s="277"/>
      <c r="K189" s="270"/>
      <c r="M189" s="271" t="s">
        <v>483</v>
      </c>
      <c r="O189" s="259"/>
    </row>
    <row r="190" spans="1:80" ht="22.5">
      <c r="A190" s="260">
        <v>56</v>
      </c>
      <c r="B190" s="261" t="s">
        <v>484</v>
      </c>
      <c r="C190" s="262" t="s">
        <v>485</v>
      </c>
      <c r="D190" s="263" t="s">
        <v>482</v>
      </c>
      <c r="E190" s="264">
        <v>0.20930000000000001</v>
      </c>
      <c r="F190" s="264">
        <v>0</v>
      </c>
      <c r="G190" s="265">
        <f>E190*F190</f>
        <v>0</v>
      </c>
      <c r="H190" s="266">
        <v>1</v>
      </c>
      <c r="I190" s="267">
        <f>E190*H190</f>
        <v>0.20930000000000001</v>
      </c>
      <c r="J190" s="266"/>
      <c r="K190" s="267">
        <f>E190*J190</f>
        <v>0</v>
      </c>
      <c r="O190" s="259">
        <v>2</v>
      </c>
      <c r="AA190" s="232">
        <v>3</v>
      </c>
      <c r="AB190" s="232">
        <v>1</v>
      </c>
      <c r="AC190" s="232">
        <v>13384415</v>
      </c>
      <c r="AZ190" s="232">
        <v>1</v>
      </c>
      <c r="BA190" s="232">
        <f>IF(AZ190=1,G190,0)</f>
        <v>0</v>
      </c>
      <c r="BB190" s="232">
        <f>IF(AZ190=2,G190,0)</f>
        <v>0</v>
      </c>
      <c r="BC190" s="232">
        <f>IF(AZ190=3,G190,0)</f>
        <v>0</v>
      </c>
      <c r="BD190" s="232">
        <f>IF(AZ190=4,G190,0)</f>
        <v>0</v>
      </c>
      <c r="BE190" s="232">
        <f>IF(AZ190=5,G190,0)</f>
        <v>0</v>
      </c>
      <c r="CA190" s="259">
        <v>3</v>
      </c>
      <c r="CB190" s="259">
        <v>1</v>
      </c>
    </row>
    <row r="191" spans="1:80">
      <c r="A191" s="268"/>
      <c r="B191" s="272"/>
      <c r="C191" s="334" t="s">
        <v>486</v>
      </c>
      <c r="D191" s="335"/>
      <c r="E191" s="273">
        <v>0.19489999999999999</v>
      </c>
      <c r="F191" s="274"/>
      <c r="G191" s="275"/>
      <c r="H191" s="276"/>
      <c r="I191" s="270"/>
      <c r="J191" s="277"/>
      <c r="K191" s="270"/>
      <c r="M191" s="271" t="s">
        <v>486</v>
      </c>
      <c r="O191" s="259"/>
    </row>
    <row r="192" spans="1:80">
      <c r="A192" s="268"/>
      <c r="B192" s="272"/>
      <c r="C192" s="334" t="s">
        <v>487</v>
      </c>
      <c r="D192" s="335"/>
      <c r="E192" s="273">
        <v>1.44E-2</v>
      </c>
      <c r="F192" s="274"/>
      <c r="G192" s="275"/>
      <c r="H192" s="276"/>
      <c r="I192" s="270"/>
      <c r="J192" s="277"/>
      <c r="K192" s="270"/>
      <c r="M192" s="271" t="s">
        <v>487</v>
      </c>
      <c r="O192" s="259"/>
    </row>
    <row r="193" spans="1:80">
      <c r="A193" s="260">
        <v>57</v>
      </c>
      <c r="B193" s="261" t="s">
        <v>488</v>
      </c>
      <c r="C193" s="262" t="s">
        <v>489</v>
      </c>
      <c r="D193" s="263" t="s">
        <v>347</v>
      </c>
      <c r="E193" s="264">
        <v>13</v>
      </c>
      <c r="F193" s="264">
        <v>0</v>
      </c>
      <c r="G193" s="265">
        <f>E193*F193</f>
        <v>0</v>
      </c>
      <c r="H193" s="266">
        <v>1.5E-3</v>
      </c>
      <c r="I193" s="267">
        <f>E193*H193</f>
        <v>1.95E-2</v>
      </c>
      <c r="J193" s="266"/>
      <c r="K193" s="267">
        <f>E193*J193</f>
        <v>0</v>
      </c>
      <c r="O193" s="259">
        <v>2</v>
      </c>
      <c r="AA193" s="232">
        <v>3</v>
      </c>
      <c r="AB193" s="232">
        <v>1</v>
      </c>
      <c r="AC193" s="232">
        <v>55243786</v>
      </c>
      <c r="AZ193" s="232">
        <v>1</v>
      </c>
      <c r="BA193" s="232">
        <f>IF(AZ193=1,G193,0)</f>
        <v>0</v>
      </c>
      <c r="BB193" s="232">
        <f>IF(AZ193=2,G193,0)</f>
        <v>0</v>
      </c>
      <c r="BC193" s="232">
        <f>IF(AZ193=3,G193,0)</f>
        <v>0</v>
      </c>
      <c r="BD193" s="232">
        <f>IF(AZ193=4,G193,0)</f>
        <v>0</v>
      </c>
      <c r="BE193" s="232">
        <f>IF(AZ193=5,G193,0)</f>
        <v>0</v>
      </c>
      <c r="CA193" s="259">
        <v>3</v>
      </c>
      <c r="CB193" s="259">
        <v>1</v>
      </c>
    </row>
    <row r="194" spans="1:80">
      <c r="A194" s="278"/>
      <c r="B194" s="279" t="s">
        <v>100</v>
      </c>
      <c r="C194" s="280" t="s">
        <v>462</v>
      </c>
      <c r="D194" s="281"/>
      <c r="E194" s="282"/>
      <c r="F194" s="283"/>
      <c r="G194" s="284">
        <f>SUM(G175:G193)</f>
        <v>0</v>
      </c>
      <c r="H194" s="285"/>
      <c r="I194" s="286">
        <f>SUM(I175:I193)</f>
        <v>0.85774000000000006</v>
      </c>
      <c r="J194" s="285"/>
      <c r="K194" s="286">
        <f>SUM(K175:K193)</f>
        <v>0</v>
      </c>
      <c r="O194" s="259">
        <v>4</v>
      </c>
      <c r="BA194" s="287">
        <f>SUM(BA175:BA193)</f>
        <v>0</v>
      </c>
      <c r="BB194" s="287">
        <f>SUM(BB175:BB193)</f>
        <v>0</v>
      </c>
      <c r="BC194" s="287">
        <f>SUM(BC175:BC193)</f>
        <v>0</v>
      </c>
      <c r="BD194" s="287">
        <f>SUM(BD175:BD193)</f>
        <v>0</v>
      </c>
      <c r="BE194" s="287">
        <f>SUM(BE175:BE193)</f>
        <v>0</v>
      </c>
    </row>
    <row r="195" spans="1:80">
      <c r="A195" s="249" t="s">
        <v>97</v>
      </c>
      <c r="B195" s="250" t="s">
        <v>187</v>
      </c>
      <c r="C195" s="251" t="s">
        <v>188</v>
      </c>
      <c r="D195" s="252"/>
      <c r="E195" s="253"/>
      <c r="F195" s="253"/>
      <c r="G195" s="254"/>
      <c r="H195" s="255"/>
      <c r="I195" s="256"/>
      <c r="J195" s="257"/>
      <c r="K195" s="258"/>
      <c r="O195" s="259">
        <v>1</v>
      </c>
    </row>
    <row r="196" spans="1:80">
      <c r="A196" s="260">
        <v>58</v>
      </c>
      <c r="B196" s="261" t="s">
        <v>490</v>
      </c>
      <c r="C196" s="262" t="s">
        <v>491</v>
      </c>
      <c r="D196" s="263" t="s">
        <v>192</v>
      </c>
      <c r="E196" s="264">
        <v>233.73483331400001</v>
      </c>
      <c r="F196" s="264">
        <v>0</v>
      </c>
      <c r="G196" s="265">
        <f>E196*F196</f>
        <v>0</v>
      </c>
      <c r="H196" s="266">
        <v>0</v>
      </c>
      <c r="I196" s="267">
        <f>E196*H196</f>
        <v>0</v>
      </c>
      <c r="J196" s="266"/>
      <c r="K196" s="267">
        <f>E196*J196</f>
        <v>0</v>
      </c>
      <c r="O196" s="259">
        <v>2</v>
      </c>
      <c r="AA196" s="232">
        <v>7</v>
      </c>
      <c r="AB196" s="232">
        <v>1</v>
      </c>
      <c r="AC196" s="232">
        <v>2</v>
      </c>
      <c r="AZ196" s="232">
        <v>1</v>
      </c>
      <c r="BA196" s="232">
        <f>IF(AZ196=1,G196,0)</f>
        <v>0</v>
      </c>
      <c r="BB196" s="232">
        <f>IF(AZ196=2,G196,0)</f>
        <v>0</v>
      </c>
      <c r="BC196" s="232">
        <f>IF(AZ196=3,G196,0)</f>
        <v>0</v>
      </c>
      <c r="BD196" s="232">
        <f>IF(AZ196=4,G196,0)</f>
        <v>0</v>
      </c>
      <c r="BE196" s="232">
        <f>IF(AZ196=5,G196,0)</f>
        <v>0</v>
      </c>
      <c r="CA196" s="259">
        <v>7</v>
      </c>
      <c r="CB196" s="259">
        <v>1</v>
      </c>
    </row>
    <row r="197" spans="1:80">
      <c r="A197" s="278"/>
      <c r="B197" s="279" t="s">
        <v>100</v>
      </c>
      <c r="C197" s="280" t="s">
        <v>189</v>
      </c>
      <c r="D197" s="281"/>
      <c r="E197" s="282"/>
      <c r="F197" s="283"/>
      <c r="G197" s="284">
        <f>SUM(G195:G196)</f>
        <v>0</v>
      </c>
      <c r="H197" s="285"/>
      <c r="I197" s="286">
        <f>SUM(I195:I196)</f>
        <v>0</v>
      </c>
      <c r="J197" s="285"/>
      <c r="K197" s="286">
        <f>SUM(K195:K196)</f>
        <v>0</v>
      </c>
      <c r="O197" s="259">
        <v>4</v>
      </c>
      <c r="BA197" s="287">
        <f>SUM(BA195:BA196)</f>
        <v>0</v>
      </c>
      <c r="BB197" s="287">
        <f>SUM(BB195:BB196)</f>
        <v>0</v>
      </c>
      <c r="BC197" s="287">
        <f>SUM(BC195:BC196)</f>
        <v>0</v>
      </c>
      <c r="BD197" s="287">
        <f>SUM(BD195:BD196)</f>
        <v>0</v>
      </c>
      <c r="BE197" s="287">
        <f>SUM(BE195:BE196)</f>
        <v>0</v>
      </c>
    </row>
    <row r="198" spans="1:80">
      <c r="E198" s="232"/>
    </row>
    <row r="199" spans="1:80">
      <c r="E199" s="232"/>
    </row>
    <row r="200" spans="1:80">
      <c r="E200" s="232"/>
    </row>
    <row r="201" spans="1:80">
      <c r="E201" s="232"/>
    </row>
    <row r="202" spans="1:80">
      <c r="E202" s="232"/>
    </row>
    <row r="203" spans="1:80">
      <c r="E203" s="232"/>
    </row>
    <row r="204" spans="1:80">
      <c r="E204" s="232"/>
    </row>
    <row r="205" spans="1:80">
      <c r="E205" s="232"/>
    </row>
    <row r="206" spans="1:80">
      <c r="E206" s="232"/>
    </row>
    <row r="207" spans="1:80">
      <c r="E207" s="232"/>
    </row>
    <row r="208" spans="1:80">
      <c r="E208" s="232"/>
    </row>
    <row r="209" spans="1:7">
      <c r="E209" s="232"/>
    </row>
    <row r="210" spans="1:7">
      <c r="E210" s="232"/>
    </row>
    <row r="211" spans="1:7">
      <c r="E211" s="232"/>
    </row>
    <row r="212" spans="1:7">
      <c r="E212" s="232"/>
    </row>
    <row r="213" spans="1:7">
      <c r="E213" s="232"/>
    </row>
    <row r="214" spans="1:7">
      <c r="E214" s="232"/>
    </row>
    <row r="215" spans="1:7">
      <c r="E215" s="232"/>
    </row>
    <row r="216" spans="1:7">
      <c r="E216" s="232"/>
    </row>
    <row r="217" spans="1:7">
      <c r="E217" s="232"/>
    </row>
    <row r="218" spans="1:7">
      <c r="E218" s="232"/>
    </row>
    <row r="219" spans="1:7">
      <c r="E219" s="232"/>
    </row>
    <row r="220" spans="1:7">
      <c r="E220" s="232"/>
    </row>
    <row r="221" spans="1:7">
      <c r="A221" s="277"/>
      <c r="B221" s="277"/>
      <c r="C221" s="277"/>
      <c r="D221" s="277"/>
      <c r="E221" s="277"/>
      <c r="F221" s="277"/>
      <c r="G221" s="277"/>
    </row>
    <row r="222" spans="1:7">
      <c r="A222" s="277"/>
      <c r="B222" s="277"/>
      <c r="C222" s="277"/>
      <c r="D222" s="277"/>
      <c r="E222" s="277"/>
      <c r="F222" s="277"/>
      <c r="G222" s="277"/>
    </row>
    <row r="223" spans="1:7">
      <c r="A223" s="277"/>
      <c r="B223" s="277"/>
      <c r="C223" s="277"/>
      <c r="D223" s="277"/>
      <c r="E223" s="277"/>
      <c r="F223" s="277"/>
      <c r="G223" s="277"/>
    </row>
    <row r="224" spans="1:7">
      <c r="A224" s="277"/>
      <c r="B224" s="277"/>
      <c r="C224" s="277"/>
      <c r="D224" s="277"/>
      <c r="E224" s="277"/>
      <c r="F224" s="277"/>
      <c r="G224" s="277"/>
    </row>
    <row r="225" spans="5:5">
      <c r="E225" s="232"/>
    </row>
    <row r="226" spans="5:5">
      <c r="E226" s="232"/>
    </row>
    <row r="227" spans="5:5">
      <c r="E227" s="232"/>
    </row>
    <row r="228" spans="5:5">
      <c r="E228" s="232"/>
    </row>
    <row r="229" spans="5:5">
      <c r="E229" s="232"/>
    </row>
    <row r="230" spans="5:5">
      <c r="E230" s="232"/>
    </row>
    <row r="231" spans="5:5">
      <c r="E231" s="232"/>
    </row>
    <row r="232" spans="5:5">
      <c r="E232" s="232"/>
    </row>
    <row r="233" spans="5:5">
      <c r="E233" s="232"/>
    </row>
    <row r="234" spans="5:5">
      <c r="E234" s="232"/>
    </row>
    <row r="235" spans="5:5">
      <c r="E235" s="232"/>
    </row>
    <row r="236" spans="5:5">
      <c r="E236" s="232"/>
    </row>
    <row r="237" spans="5:5">
      <c r="E237" s="232"/>
    </row>
    <row r="238" spans="5:5">
      <c r="E238" s="232"/>
    </row>
    <row r="239" spans="5:5">
      <c r="E239" s="232"/>
    </row>
    <row r="240" spans="5:5">
      <c r="E240" s="232"/>
    </row>
    <row r="241" spans="1:5">
      <c r="E241" s="232"/>
    </row>
    <row r="242" spans="1:5">
      <c r="E242" s="232"/>
    </row>
    <row r="243" spans="1:5">
      <c r="E243" s="232"/>
    </row>
    <row r="244" spans="1:5">
      <c r="E244" s="232"/>
    </row>
    <row r="245" spans="1:5">
      <c r="E245" s="232"/>
    </row>
    <row r="246" spans="1:5">
      <c r="E246" s="232"/>
    </row>
    <row r="247" spans="1:5">
      <c r="E247" s="232"/>
    </row>
    <row r="248" spans="1:5">
      <c r="E248" s="232"/>
    </row>
    <row r="249" spans="1:5">
      <c r="E249" s="232"/>
    </row>
    <row r="250" spans="1:5">
      <c r="E250" s="232"/>
    </row>
    <row r="251" spans="1:5">
      <c r="E251" s="232"/>
    </row>
    <row r="252" spans="1:5">
      <c r="E252" s="232"/>
    </row>
    <row r="253" spans="1:5">
      <c r="E253" s="232"/>
    </row>
    <row r="254" spans="1:5">
      <c r="E254" s="232"/>
    </row>
    <row r="255" spans="1:5">
      <c r="E255" s="232"/>
    </row>
    <row r="256" spans="1:5">
      <c r="A256" s="288"/>
      <c r="B256" s="288"/>
    </row>
    <row r="257" spans="1:7">
      <c r="A257" s="277"/>
      <c r="B257" s="277"/>
      <c r="C257" s="289"/>
      <c r="D257" s="289"/>
      <c r="E257" s="290"/>
      <c r="F257" s="289"/>
      <c r="G257" s="291"/>
    </row>
    <row r="258" spans="1:7">
      <c r="A258" s="292"/>
      <c r="B258" s="292"/>
      <c r="C258" s="277"/>
      <c r="D258" s="277"/>
      <c r="E258" s="293"/>
      <c r="F258" s="277"/>
      <c r="G258" s="277"/>
    </row>
    <row r="259" spans="1:7">
      <c r="A259" s="277"/>
      <c r="B259" s="277"/>
      <c r="C259" s="277"/>
      <c r="D259" s="277"/>
      <c r="E259" s="293"/>
      <c r="F259" s="277"/>
      <c r="G259" s="277"/>
    </row>
    <row r="260" spans="1:7">
      <c r="A260" s="277"/>
      <c r="B260" s="277"/>
      <c r="C260" s="277"/>
      <c r="D260" s="277"/>
      <c r="E260" s="293"/>
      <c r="F260" s="277"/>
      <c r="G260" s="277"/>
    </row>
    <row r="261" spans="1:7">
      <c r="A261" s="277"/>
      <c r="B261" s="277"/>
      <c r="C261" s="277"/>
      <c r="D261" s="277"/>
      <c r="E261" s="293"/>
      <c r="F261" s="277"/>
      <c r="G261" s="277"/>
    </row>
    <row r="262" spans="1:7">
      <c r="A262" s="277"/>
      <c r="B262" s="277"/>
      <c r="C262" s="277"/>
      <c r="D262" s="277"/>
      <c r="E262" s="293"/>
      <c r="F262" s="277"/>
      <c r="G262" s="277"/>
    </row>
    <row r="263" spans="1:7">
      <c r="A263" s="277"/>
      <c r="B263" s="277"/>
      <c r="C263" s="277"/>
      <c r="D263" s="277"/>
      <c r="E263" s="293"/>
      <c r="F263" s="277"/>
      <c r="G263" s="277"/>
    </row>
    <row r="264" spans="1:7">
      <c r="A264" s="277"/>
      <c r="B264" s="277"/>
      <c r="C264" s="277"/>
      <c r="D264" s="277"/>
      <c r="E264" s="293"/>
      <c r="F264" s="277"/>
      <c r="G264" s="277"/>
    </row>
    <row r="265" spans="1:7">
      <c r="A265" s="277"/>
      <c r="B265" s="277"/>
      <c r="C265" s="277"/>
      <c r="D265" s="277"/>
      <c r="E265" s="293"/>
      <c r="F265" s="277"/>
      <c r="G265" s="277"/>
    </row>
    <row r="266" spans="1:7">
      <c r="A266" s="277"/>
      <c r="B266" s="277"/>
      <c r="C266" s="277"/>
      <c r="D266" s="277"/>
      <c r="E266" s="293"/>
      <c r="F266" s="277"/>
      <c r="G266" s="277"/>
    </row>
    <row r="267" spans="1:7">
      <c r="A267" s="277"/>
      <c r="B267" s="277"/>
      <c r="C267" s="277"/>
      <c r="D267" s="277"/>
      <c r="E267" s="293"/>
      <c r="F267" s="277"/>
      <c r="G267" s="277"/>
    </row>
    <row r="268" spans="1:7">
      <c r="A268" s="277"/>
      <c r="B268" s="277"/>
      <c r="C268" s="277"/>
      <c r="D268" s="277"/>
      <c r="E268" s="293"/>
      <c r="F268" s="277"/>
      <c r="G268" s="277"/>
    </row>
    <row r="269" spans="1:7">
      <c r="A269" s="277"/>
      <c r="B269" s="277"/>
      <c r="C269" s="277"/>
      <c r="D269" s="277"/>
      <c r="E269" s="293"/>
      <c r="F269" s="277"/>
      <c r="G269" s="277"/>
    </row>
    <row r="270" spans="1:7">
      <c r="A270" s="277"/>
      <c r="B270" s="277"/>
      <c r="C270" s="277"/>
      <c r="D270" s="277"/>
      <c r="E270" s="293"/>
      <c r="F270" s="277"/>
      <c r="G270" s="277"/>
    </row>
  </sheetData>
  <sheetProtection password="C3C2" sheet="1" objects="1" scenarios="1"/>
  <protectedRanges>
    <protectedRange sqref="F22 F132 F146 F155 F156 F160 F170 F172 F173 F176 F177 F179 F180 F185 F187 F188 F190 F193 F196" name="Oblast2"/>
    <protectedRange sqref="F8 F11 F14 F16 F17 F18 F22 F24 F26 F28 F31 F36 F43 F47 F51 F52 F59 F60 F62 F66 F68 F71 F74 F75 F92 F94 F95 F99 F101 F103 F106 F109 F111 F113 F115 F118 F120 F122 F126 F127" name="Oblast1"/>
  </protectedRanges>
  <mergeCells count="111">
    <mergeCell ref="C191:D191"/>
    <mergeCell ref="C167:G167"/>
    <mergeCell ref="C171:D171"/>
    <mergeCell ref="C161:G161"/>
    <mergeCell ref="C162:G162"/>
    <mergeCell ref="C165:G165"/>
    <mergeCell ref="C192:D192"/>
    <mergeCell ref="C178:G178"/>
    <mergeCell ref="C181:G181"/>
    <mergeCell ref="C182:G182"/>
    <mergeCell ref="C183:G183"/>
    <mergeCell ref="C184:G184"/>
    <mergeCell ref="C189:D189"/>
    <mergeCell ref="C186:G186"/>
    <mergeCell ref="C166:G166"/>
    <mergeCell ref="C145:G145"/>
    <mergeCell ref="C147:G147"/>
    <mergeCell ref="C163:G163"/>
    <mergeCell ref="C164:G164"/>
    <mergeCell ref="C150:G150"/>
    <mergeCell ref="C151:G151"/>
    <mergeCell ref="C152:G152"/>
    <mergeCell ref="C159:G159"/>
    <mergeCell ref="C158:G158"/>
    <mergeCell ref="C157:G157"/>
    <mergeCell ref="C148:G148"/>
    <mergeCell ref="C149:G149"/>
    <mergeCell ref="C154:G154"/>
    <mergeCell ref="C144:G144"/>
    <mergeCell ref="C134:G134"/>
    <mergeCell ref="C140:G140"/>
    <mergeCell ref="C141:G141"/>
    <mergeCell ref="C142:G142"/>
    <mergeCell ref="C143:G143"/>
    <mergeCell ref="C153:G153"/>
    <mergeCell ref="C123:G123"/>
    <mergeCell ref="C138:G138"/>
    <mergeCell ref="C139:G139"/>
    <mergeCell ref="C131:G131"/>
    <mergeCell ref="C114:D114"/>
    <mergeCell ref="C116:D116"/>
    <mergeCell ref="C117:D117"/>
    <mergeCell ref="C119:D119"/>
    <mergeCell ref="C135:G135"/>
    <mergeCell ref="C136:G136"/>
    <mergeCell ref="C137:G137"/>
    <mergeCell ref="C76:G76"/>
    <mergeCell ref="C77:G77"/>
    <mergeCell ref="C78:G78"/>
    <mergeCell ref="C79:G79"/>
    <mergeCell ref="C93:D93"/>
    <mergeCell ref="C100:G100"/>
    <mergeCell ref="C102:G102"/>
    <mergeCell ref="C104:D104"/>
    <mergeCell ref="C112:D112"/>
    <mergeCell ref="C89:D89"/>
    <mergeCell ref="C105:D105"/>
    <mergeCell ref="C96:D96"/>
    <mergeCell ref="C86:G86"/>
    <mergeCell ref="C87:G87"/>
    <mergeCell ref="C133:G133"/>
    <mergeCell ref="C128:G128"/>
    <mergeCell ref="C129:G129"/>
    <mergeCell ref="C130:G130"/>
    <mergeCell ref="C121:D121"/>
    <mergeCell ref="C110:G110"/>
    <mergeCell ref="C80:G80"/>
    <mergeCell ref="C81:G81"/>
    <mergeCell ref="C82:G82"/>
    <mergeCell ref="C83:G83"/>
    <mergeCell ref="C107:D107"/>
    <mergeCell ref="C108:D108"/>
    <mergeCell ref="C84:G84"/>
    <mergeCell ref="C85:G85"/>
    <mergeCell ref="C88:G88"/>
    <mergeCell ref="C61:D61"/>
    <mergeCell ref="C63:D63"/>
    <mergeCell ref="C67:D67"/>
    <mergeCell ref="C37:D37"/>
    <mergeCell ref="C38:D38"/>
    <mergeCell ref="C39:D39"/>
    <mergeCell ref="C40:D40"/>
    <mergeCell ref="C56:D56"/>
    <mergeCell ref="C48:D48"/>
    <mergeCell ref="C49:D49"/>
    <mergeCell ref="C29:D29"/>
    <mergeCell ref="C30:D30"/>
    <mergeCell ref="C32:G32"/>
    <mergeCell ref="C54:D54"/>
    <mergeCell ref="C55:D55"/>
    <mergeCell ref="C53:D53"/>
    <mergeCell ref="C44:D44"/>
    <mergeCell ref="C45:D45"/>
    <mergeCell ref="C46:D46"/>
    <mergeCell ref="C50:D50"/>
    <mergeCell ref="C12:G12"/>
    <mergeCell ref="C13:D13"/>
    <mergeCell ref="C33:G33"/>
    <mergeCell ref="C15:D15"/>
    <mergeCell ref="C19:D19"/>
    <mergeCell ref="C20:D20"/>
    <mergeCell ref="C21:D21"/>
    <mergeCell ref="C23:D23"/>
    <mergeCell ref="C25:D25"/>
    <mergeCell ref="C27:D27"/>
    <mergeCell ref="A1:G1"/>
    <mergeCell ref="A3:B3"/>
    <mergeCell ref="A4:B4"/>
    <mergeCell ref="E4:G4"/>
    <mergeCell ref="C9:G9"/>
    <mergeCell ref="C10:D10"/>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4.xml><?xml version="1.0" encoding="utf-8"?>
<worksheet xmlns="http://schemas.openxmlformats.org/spreadsheetml/2006/main" xmlns:r="http://schemas.openxmlformats.org/officeDocument/2006/relationships">
  <sheetPr codeName="List25"/>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496</v>
      </c>
      <c r="D2" s="97" t="s">
        <v>497</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493</v>
      </c>
      <c r="B5" s="110"/>
      <c r="C5" s="111" t="s">
        <v>494</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'04 011-23-4X Rek'!E14</f>
        <v>0</v>
      </c>
      <c r="D15" s="149" t="str">
        <f ca="1">'04 011-23-4X Rek'!A19</f>
        <v>Ztížené výrobní podmínky</v>
      </c>
      <c r="E15" s="150"/>
      <c r="F15" s="151"/>
      <c r="G15" s="148">
        <f ca="1">'04 011-23-4X Rek'!I19</f>
        <v>0</v>
      </c>
    </row>
    <row r="16" spans="1:57" ht="15.95" customHeight="1">
      <c r="A16" s="146" t="s">
        <v>52</v>
      </c>
      <c r="B16" s="147" t="s">
        <v>53</v>
      </c>
      <c r="C16" s="148">
        <f ca="1">'04 011-23-4X Rek'!F14</f>
        <v>0</v>
      </c>
      <c r="D16" s="101" t="str">
        <f ca="1">'04 011-23-4X Rek'!A20</f>
        <v>Oborová přirážka</v>
      </c>
      <c r="E16" s="152"/>
      <c r="F16" s="153"/>
      <c r="G16" s="148">
        <f ca="1">'04 011-23-4X Rek'!I20</f>
        <v>0</v>
      </c>
    </row>
    <row r="17" spans="1:7" ht="15.95" customHeight="1">
      <c r="A17" s="146" t="s">
        <v>54</v>
      </c>
      <c r="B17" s="147" t="s">
        <v>55</v>
      </c>
      <c r="C17" s="148">
        <f ca="1">'04 011-23-4X Rek'!H14</f>
        <v>0</v>
      </c>
      <c r="D17" s="101" t="str">
        <f ca="1">'04 011-23-4X Rek'!A21</f>
        <v>Přesun stavebních kapacit</v>
      </c>
      <c r="E17" s="152"/>
      <c r="F17" s="153"/>
      <c r="G17" s="148">
        <f ca="1">'04 011-23-4X Rek'!I21</f>
        <v>0</v>
      </c>
    </row>
    <row r="18" spans="1:7" ht="15.95" customHeight="1">
      <c r="A18" s="154" t="s">
        <v>56</v>
      </c>
      <c r="B18" s="155" t="s">
        <v>57</v>
      </c>
      <c r="C18" s="148">
        <f ca="1">'04 011-23-4X Rek'!G14</f>
        <v>0</v>
      </c>
      <c r="D18" s="101" t="str">
        <f ca="1">'04 011-23-4X Rek'!A22</f>
        <v>Mimostaveništní doprava</v>
      </c>
      <c r="E18" s="152"/>
      <c r="F18" s="153"/>
      <c r="G18" s="148">
        <f ca="1">'04 011-23-4X Rek'!I22</f>
        <v>0</v>
      </c>
    </row>
    <row r="19" spans="1:7" ht="15.95" customHeight="1">
      <c r="A19" s="156" t="s">
        <v>58</v>
      </c>
      <c r="B19" s="147"/>
      <c r="C19" s="148">
        <f ca="1">SUM(C15:C18)</f>
        <v>0</v>
      </c>
      <c r="D19" s="101" t="str">
        <f ca="1">'04 011-23-4X Rek'!A23</f>
        <v>Zařízení staveniště</v>
      </c>
      <c r="E19" s="152"/>
      <c r="F19" s="153"/>
      <c r="G19" s="148">
        <f ca="1">'04 011-23-4X Rek'!I23</f>
        <v>0</v>
      </c>
    </row>
    <row r="20" spans="1:7" ht="15.95" customHeight="1">
      <c r="A20" s="156"/>
      <c r="B20" s="147"/>
      <c r="C20" s="148"/>
      <c r="D20" s="101" t="str">
        <f ca="1">'04 011-23-4X Rek'!A24</f>
        <v>Provoz investora</v>
      </c>
      <c r="E20" s="152"/>
      <c r="F20" s="153"/>
      <c r="G20" s="148">
        <f ca="1">'04 011-23-4X Rek'!I24</f>
        <v>0</v>
      </c>
    </row>
    <row r="21" spans="1:7" ht="15.95" customHeight="1">
      <c r="A21" s="156" t="s">
        <v>29</v>
      </c>
      <c r="B21" s="147"/>
      <c r="C21" s="148">
        <f ca="1">'04 011-23-4X Rek'!I14</f>
        <v>0</v>
      </c>
      <c r="D21" s="101" t="str">
        <f ca="1">'04 011-23-4X Rek'!A25</f>
        <v>Kompletační činnost (IČD)</v>
      </c>
      <c r="E21" s="152"/>
      <c r="F21" s="153"/>
      <c r="G21" s="148">
        <f ca="1">'04 011-23-4X Rek'!I25</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'04 011-23-4X Rek'!H27</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5.xml><?xml version="1.0" encoding="utf-8"?>
<worksheet xmlns="http://schemas.openxmlformats.org/spreadsheetml/2006/main" xmlns:r="http://schemas.openxmlformats.org/officeDocument/2006/relationships">
  <sheetPr codeName="List35"/>
  <dimension ref="A1:BE78"/>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57" ht="13.5" thickTop="1">
      <c r="A1" s="317" t="s">
        <v>2</v>
      </c>
      <c r="B1" s="318"/>
      <c r="C1" s="186" t="s">
        <v>105</v>
      </c>
      <c r="D1" s="187"/>
      <c r="E1" s="188"/>
      <c r="F1" s="187"/>
      <c r="G1" s="189" t="s">
        <v>75</v>
      </c>
      <c r="H1" s="190" t="s">
        <v>496</v>
      </c>
      <c r="I1" s="191"/>
    </row>
    <row r="2" spans="1:57" ht="13.5" thickBot="1">
      <c r="A2" s="319" t="s">
        <v>76</v>
      </c>
      <c r="B2" s="320"/>
      <c r="C2" s="192" t="s">
        <v>495</v>
      </c>
      <c r="D2" s="193"/>
      <c r="E2" s="194"/>
      <c r="F2" s="193"/>
      <c r="G2" s="321" t="s">
        <v>497</v>
      </c>
      <c r="H2" s="322"/>
      <c r="I2" s="323"/>
    </row>
    <row r="3" spans="1:57" ht="13.5" thickTop="1">
      <c r="F3" s="127"/>
    </row>
    <row r="4" spans="1:57" ht="19.5" customHeight="1">
      <c r="A4" s="195" t="s">
        <v>77</v>
      </c>
      <c r="B4" s="196"/>
      <c r="C4" s="196"/>
      <c r="D4" s="196"/>
      <c r="E4" s="197"/>
      <c r="F4" s="196"/>
      <c r="G4" s="196"/>
      <c r="H4" s="196"/>
      <c r="I4" s="196"/>
    </row>
    <row r="5" spans="1:57" ht="13.5" thickBot="1"/>
    <row r="6" spans="1:57" s="127" customFormat="1" ht="13.5" thickBot="1">
      <c r="A6" s="198"/>
      <c r="B6" s="199" t="s">
        <v>78</v>
      </c>
      <c r="C6" s="199"/>
      <c r="D6" s="200"/>
      <c r="E6" s="201" t="s">
        <v>25</v>
      </c>
      <c r="F6" s="202" t="s">
        <v>26</v>
      </c>
      <c r="G6" s="202" t="s">
        <v>27</v>
      </c>
      <c r="H6" s="202" t="s">
        <v>28</v>
      </c>
      <c r="I6" s="203" t="s">
        <v>29</v>
      </c>
    </row>
    <row r="7" spans="1:57" s="127" customFormat="1">
      <c r="A7" s="294" t="str">
        <f ca="1">'04 011-23-4X Pol'!B7</f>
        <v>1</v>
      </c>
      <c r="B7" s="62" t="str">
        <f ca="1">'04 011-23-4X Pol'!C7</f>
        <v>Zemní práce</v>
      </c>
      <c r="D7" s="204"/>
      <c r="E7" s="295">
        <f ca="1">'04 011-23-4X Pol'!BA26</f>
        <v>0</v>
      </c>
      <c r="F7" s="296">
        <f ca="1">'04 011-23-4X Pol'!BB26</f>
        <v>0</v>
      </c>
      <c r="G7" s="296">
        <f ca="1">'04 011-23-4X Pol'!BC26</f>
        <v>0</v>
      </c>
      <c r="H7" s="296">
        <f ca="1">'04 011-23-4X Pol'!BD26</f>
        <v>0</v>
      </c>
      <c r="I7" s="297">
        <f ca="1">'04 011-23-4X Pol'!BE26</f>
        <v>0</v>
      </c>
    </row>
    <row r="8" spans="1:57" s="127" customFormat="1">
      <c r="A8" s="294" t="str">
        <f ca="1">'04 011-23-4X Pol'!B27</f>
        <v>27</v>
      </c>
      <c r="B8" s="62" t="str">
        <f ca="1">'04 011-23-4X Pol'!C27</f>
        <v>Základy</v>
      </c>
      <c r="D8" s="204"/>
      <c r="E8" s="295">
        <f ca="1">'04 011-23-4X Pol'!BA30</f>
        <v>0</v>
      </c>
      <c r="F8" s="296">
        <f ca="1">'04 011-23-4X Pol'!BB30</f>
        <v>0</v>
      </c>
      <c r="G8" s="296">
        <f ca="1">'04 011-23-4X Pol'!BC30</f>
        <v>0</v>
      </c>
      <c r="H8" s="296">
        <f ca="1">'04 011-23-4X Pol'!BD30</f>
        <v>0</v>
      </c>
      <c r="I8" s="297">
        <f ca="1">'04 011-23-4X Pol'!BE30</f>
        <v>0</v>
      </c>
    </row>
    <row r="9" spans="1:57" s="127" customFormat="1">
      <c r="A9" s="294" t="str">
        <f ca="1">'04 011-23-4X Pol'!B31</f>
        <v>32</v>
      </c>
      <c r="B9" s="62" t="str">
        <f ca="1">'04 011-23-4X Pol'!C31</f>
        <v>Zdi přehradní a opěrné</v>
      </c>
      <c r="D9" s="204"/>
      <c r="E9" s="295">
        <f ca="1">'04 011-23-4X Pol'!BA34</f>
        <v>0</v>
      </c>
      <c r="F9" s="296">
        <f ca="1">'04 011-23-4X Pol'!BB34</f>
        <v>0</v>
      </c>
      <c r="G9" s="296">
        <f ca="1">'04 011-23-4X Pol'!BC34</f>
        <v>0</v>
      </c>
      <c r="H9" s="296">
        <f ca="1">'04 011-23-4X Pol'!BD34</f>
        <v>0</v>
      </c>
      <c r="I9" s="297">
        <f ca="1">'04 011-23-4X Pol'!BE34</f>
        <v>0</v>
      </c>
    </row>
    <row r="10" spans="1:57" s="127" customFormat="1">
      <c r="A10" s="294" t="str">
        <f ca="1">'04 011-23-4X Pol'!B35</f>
        <v>45</v>
      </c>
      <c r="B10" s="62" t="str">
        <f ca="1">'04 011-23-4X Pol'!C35</f>
        <v>Podkladní a vedlejší konstrukce</v>
      </c>
      <c r="D10" s="204"/>
      <c r="E10" s="295">
        <f ca="1">'04 011-23-4X Pol'!BA59</f>
        <v>0</v>
      </c>
      <c r="F10" s="296">
        <f ca="1">'04 011-23-4X Pol'!BB59</f>
        <v>0</v>
      </c>
      <c r="G10" s="296">
        <f ca="1">'04 011-23-4X Pol'!BC59</f>
        <v>0</v>
      </c>
      <c r="H10" s="296">
        <f ca="1">'04 011-23-4X Pol'!BD59</f>
        <v>0</v>
      </c>
      <c r="I10" s="297">
        <f ca="1">'04 011-23-4X Pol'!BE59</f>
        <v>0</v>
      </c>
    </row>
    <row r="11" spans="1:57" s="127" customFormat="1">
      <c r="A11" s="294" t="str">
        <f ca="1">'04 011-23-4X Pol'!B60</f>
        <v>46</v>
      </c>
      <c r="B11" s="62" t="str">
        <f ca="1">'04 011-23-4X Pol'!C60</f>
        <v>Zpevněné plochy</v>
      </c>
      <c r="D11" s="204"/>
      <c r="E11" s="295">
        <f ca="1">'04 011-23-4X Pol'!BA70</f>
        <v>0</v>
      </c>
      <c r="F11" s="296">
        <f ca="1">'04 011-23-4X Pol'!BB70</f>
        <v>0</v>
      </c>
      <c r="G11" s="296">
        <f ca="1">'04 011-23-4X Pol'!BC70</f>
        <v>0</v>
      </c>
      <c r="H11" s="296">
        <f ca="1">'04 011-23-4X Pol'!BD70</f>
        <v>0</v>
      </c>
      <c r="I11" s="297">
        <f ca="1">'04 011-23-4X Pol'!BE70</f>
        <v>0</v>
      </c>
    </row>
    <row r="12" spans="1:57" s="127" customFormat="1">
      <c r="A12" s="294" t="str">
        <f ca="1">'04 011-23-4X Pol'!B71</f>
        <v>93</v>
      </c>
      <c r="B12" s="62" t="str">
        <f ca="1">'04 011-23-4X Pol'!C71</f>
        <v>Dokončovací práce inženýrskách staveb</v>
      </c>
      <c r="D12" s="204"/>
      <c r="E12" s="295">
        <f ca="1">'04 011-23-4X Pol'!BA78</f>
        <v>0</v>
      </c>
      <c r="F12" s="296">
        <f ca="1">'04 011-23-4X Pol'!BB78</f>
        <v>0</v>
      </c>
      <c r="G12" s="296">
        <f ca="1">'04 011-23-4X Pol'!BC78</f>
        <v>0</v>
      </c>
      <c r="H12" s="296">
        <f ca="1">'04 011-23-4X Pol'!BD78</f>
        <v>0</v>
      </c>
      <c r="I12" s="297">
        <f ca="1">'04 011-23-4X Pol'!BE78</f>
        <v>0</v>
      </c>
    </row>
    <row r="13" spans="1:57" s="127" customFormat="1" ht="13.5" thickBot="1">
      <c r="A13" s="294" t="str">
        <f ca="1">'04 011-23-4X Pol'!B79</f>
        <v>99</v>
      </c>
      <c r="B13" s="62" t="str">
        <f ca="1">'04 011-23-4X Pol'!C79</f>
        <v>Staveništní přesun hmot</v>
      </c>
      <c r="D13" s="204"/>
      <c r="E13" s="295">
        <f ca="1">'04 011-23-4X Pol'!BA81</f>
        <v>0</v>
      </c>
      <c r="F13" s="296">
        <f ca="1">'04 011-23-4X Pol'!BB81</f>
        <v>0</v>
      </c>
      <c r="G13" s="296">
        <f ca="1">'04 011-23-4X Pol'!BC81</f>
        <v>0</v>
      </c>
      <c r="H13" s="296">
        <f ca="1">'04 011-23-4X Pol'!BD81</f>
        <v>0</v>
      </c>
      <c r="I13" s="297">
        <f ca="1">'04 011-23-4X Pol'!BE81</f>
        <v>0</v>
      </c>
    </row>
    <row r="14" spans="1:57" s="14" customFormat="1" ht="13.5" thickBot="1">
      <c r="A14" s="205"/>
      <c r="B14" s="206" t="s">
        <v>79</v>
      </c>
      <c r="C14" s="206"/>
      <c r="D14" s="207"/>
      <c r="E14" s="208">
        <f>SUM(E7:E13)</f>
        <v>0</v>
      </c>
      <c r="F14" s="209">
        <f>SUM(F7:F13)</f>
        <v>0</v>
      </c>
      <c r="G14" s="209">
        <f>SUM(G7:G13)</f>
        <v>0</v>
      </c>
      <c r="H14" s="209">
        <f>SUM(H7:H13)</f>
        <v>0</v>
      </c>
      <c r="I14" s="210">
        <f>SUM(I7:I13)</f>
        <v>0</v>
      </c>
    </row>
    <row r="15" spans="1:57">
      <c r="A15" s="127"/>
      <c r="B15" s="127"/>
      <c r="C15" s="127"/>
      <c r="D15" s="127"/>
      <c r="E15" s="127"/>
      <c r="F15" s="127"/>
      <c r="G15" s="127"/>
      <c r="H15" s="127"/>
      <c r="I15" s="127"/>
    </row>
    <row r="16" spans="1:57" ht="19.5" customHeight="1">
      <c r="A16" s="196" t="s">
        <v>80</v>
      </c>
      <c r="B16" s="196"/>
      <c r="C16" s="196"/>
      <c r="D16" s="196"/>
      <c r="E16" s="196"/>
      <c r="F16" s="196"/>
      <c r="G16" s="211"/>
      <c r="H16" s="196"/>
      <c r="I16" s="196"/>
      <c r="BA16" s="133"/>
      <c r="BB16" s="133"/>
      <c r="BC16" s="133"/>
      <c r="BD16" s="133"/>
      <c r="BE16" s="133"/>
    </row>
    <row r="17" spans="1:53" ht="13.5" thickBot="1"/>
    <row r="18" spans="1:53">
      <c r="A18" s="162" t="s">
        <v>81</v>
      </c>
      <c r="B18" s="163"/>
      <c r="C18" s="163"/>
      <c r="D18" s="212"/>
      <c r="E18" s="213" t="s">
        <v>82</v>
      </c>
      <c r="F18" s="214" t="s">
        <v>12</v>
      </c>
      <c r="G18" s="215" t="s">
        <v>83</v>
      </c>
      <c r="H18" s="216"/>
      <c r="I18" s="217" t="s">
        <v>82</v>
      </c>
    </row>
    <row r="19" spans="1:53">
      <c r="A19" s="156" t="s">
        <v>141</v>
      </c>
      <c r="B19" s="147"/>
      <c r="C19" s="147"/>
      <c r="D19" s="218"/>
      <c r="E19" s="219"/>
      <c r="F19" s="220"/>
      <c r="G19" s="221">
        <v>0</v>
      </c>
      <c r="H19" s="222"/>
      <c r="I19" s="223">
        <f t="shared" ref="I19:I26" si="0">E19+F19*G19/100</f>
        <v>0</v>
      </c>
      <c r="BA19" s="1">
        <v>0</v>
      </c>
    </row>
    <row r="20" spans="1:53">
      <c r="A20" s="156" t="s">
        <v>142</v>
      </c>
      <c r="B20" s="147"/>
      <c r="C20" s="147"/>
      <c r="D20" s="218"/>
      <c r="E20" s="219"/>
      <c r="F20" s="220"/>
      <c r="G20" s="221">
        <v>0</v>
      </c>
      <c r="H20" s="222"/>
      <c r="I20" s="223">
        <f t="shared" si="0"/>
        <v>0</v>
      </c>
      <c r="BA20" s="1">
        <v>0</v>
      </c>
    </row>
    <row r="21" spans="1:53">
      <c r="A21" s="156" t="s">
        <v>143</v>
      </c>
      <c r="B21" s="147"/>
      <c r="C21" s="147"/>
      <c r="D21" s="218"/>
      <c r="E21" s="219"/>
      <c r="F21" s="220"/>
      <c r="G21" s="221">
        <v>0</v>
      </c>
      <c r="H21" s="222"/>
      <c r="I21" s="223">
        <f t="shared" si="0"/>
        <v>0</v>
      </c>
      <c r="BA21" s="1">
        <v>0</v>
      </c>
    </row>
    <row r="22" spans="1:53">
      <c r="A22" s="156" t="s">
        <v>144</v>
      </c>
      <c r="B22" s="147"/>
      <c r="C22" s="147"/>
      <c r="D22" s="218"/>
      <c r="E22" s="219"/>
      <c r="F22" s="220"/>
      <c r="G22" s="221">
        <v>0</v>
      </c>
      <c r="H22" s="222"/>
      <c r="I22" s="223">
        <f t="shared" si="0"/>
        <v>0</v>
      </c>
      <c r="BA22" s="1">
        <v>0</v>
      </c>
    </row>
    <row r="23" spans="1:53">
      <c r="A23" s="156" t="s">
        <v>145</v>
      </c>
      <c r="B23" s="147"/>
      <c r="C23" s="147"/>
      <c r="D23" s="218"/>
      <c r="E23" s="219"/>
      <c r="F23" s="220"/>
      <c r="G23" s="221">
        <v>0</v>
      </c>
      <c r="H23" s="222"/>
      <c r="I23" s="223">
        <f t="shared" si="0"/>
        <v>0</v>
      </c>
      <c r="BA23" s="1">
        <v>1</v>
      </c>
    </row>
    <row r="24" spans="1:53">
      <c r="A24" s="156" t="s">
        <v>146</v>
      </c>
      <c r="B24" s="147"/>
      <c r="C24" s="147"/>
      <c r="D24" s="218"/>
      <c r="E24" s="219"/>
      <c r="F24" s="220"/>
      <c r="G24" s="221">
        <v>0</v>
      </c>
      <c r="H24" s="222"/>
      <c r="I24" s="223">
        <f t="shared" si="0"/>
        <v>0</v>
      </c>
      <c r="BA24" s="1">
        <v>1</v>
      </c>
    </row>
    <row r="25" spans="1:53">
      <c r="A25" s="156" t="s">
        <v>147</v>
      </c>
      <c r="B25" s="147"/>
      <c r="C25" s="147"/>
      <c r="D25" s="218"/>
      <c r="E25" s="219"/>
      <c r="F25" s="220"/>
      <c r="G25" s="221">
        <v>0</v>
      </c>
      <c r="H25" s="222"/>
      <c r="I25" s="223">
        <f t="shared" si="0"/>
        <v>0</v>
      </c>
      <c r="BA25" s="1">
        <v>2</v>
      </c>
    </row>
    <row r="26" spans="1:53">
      <c r="A26" s="156" t="s">
        <v>148</v>
      </c>
      <c r="B26" s="147"/>
      <c r="C26" s="147"/>
      <c r="D26" s="218"/>
      <c r="E26" s="219"/>
      <c r="F26" s="220"/>
      <c r="G26" s="221">
        <v>0</v>
      </c>
      <c r="H26" s="222"/>
      <c r="I26" s="223">
        <f t="shared" si="0"/>
        <v>0</v>
      </c>
      <c r="BA26" s="1">
        <v>2</v>
      </c>
    </row>
    <row r="27" spans="1:53" ht="13.5" thickBot="1">
      <c r="A27" s="224"/>
      <c r="B27" s="225" t="s">
        <v>84</v>
      </c>
      <c r="C27" s="226"/>
      <c r="D27" s="227"/>
      <c r="E27" s="228"/>
      <c r="F27" s="229"/>
      <c r="G27" s="229"/>
      <c r="H27" s="324">
        <f>SUM(I19:I26)</f>
        <v>0</v>
      </c>
      <c r="I27" s="325"/>
    </row>
    <row r="29" spans="1:53">
      <c r="B29" s="14"/>
      <c r="F29" s="230"/>
      <c r="G29" s="231"/>
      <c r="H29" s="231"/>
      <c r="I29" s="46"/>
    </row>
    <row r="30" spans="1:53">
      <c r="F30" s="230"/>
      <c r="G30" s="231"/>
      <c r="H30" s="231"/>
      <c r="I30" s="46"/>
    </row>
    <row r="31" spans="1:53">
      <c r="F31" s="230"/>
      <c r="G31" s="231"/>
      <c r="H31" s="231"/>
      <c r="I31" s="46"/>
    </row>
    <row r="32" spans="1:53">
      <c r="F32" s="230"/>
      <c r="G32" s="231"/>
      <c r="H32" s="231"/>
      <c r="I32" s="46"/>
    </row>
    <row r="33" spans="6:9">
      <c r="F33" s="230"/>
      <c r="G33" s="231"/>
      <c r="H33" s="231"/>
      <c r="I33" s="46"/>
    </row>
    <row r="34" spans="6:9">
      <c r="F34" s="230"/>
      <c r="G34" s="231"/>
      <c r="H34" s="231"/>
      <c r="I34" s="46"/>
    </row>
    <row r="35" spans="6:9">
      <c r="F35" s="230"/>
      <c r="G35" s="231"/>
      <c r="H35" s="231"/>
      <c r="I35" s="46"/>
    </row>
    <row r="36" spans="6:9">
      <c r="F36" s="230"/>
      <c r="G36" s="231"/>
      <c r="H36" s="231"/>
      <c r="I36" s="46"/>
    </row>
    <row r="37" spans="6:9">
      <c r="F37" s="230"/>
      <c r="G37" s="231"/>
      <c r="H37" s="231"/>
      <c r="I37" s="46"/>
    </row>
    <row r="38" spans="6:9">
      <c r="F38" s="230"/>
      <c r="G38" s="231"/>
      <c r="H38" s="231"/>
      <c r="I38" s="46"/>
    </row>
    <row r="39" spans="6:9">
      <c r="F39" s="230"/>
      <c r="G39" s="231"/>
      <c r="H39" s="231"/>
      <c r="I39" s="46"/>
    </row>
    <row r="40" spans="6:9">
      <c r="F40" s="230"/>
      <c r="G40" s="231"/>
      <c r="H40" s="231"/>
      <c r="I40" s="46"/>
    </row>
    <row r="41" spans="6:9">
      <c r="F41" s="230"/>
      <c r="G41" s="231"/>
      <c r="H41" s="231"/>
      <c r="I41" s="46"/>
    </row>
    <row r="42" spans="6:9">
      <c r="F42" s="230"/>
      <c r="G42" s="231"/>
      <c r="H42" s="231"/>
      <c r="I42" s="46"/>
    </row>
    <row r="43" spans="6:9">
      <c r="F43" s="230"/>
      <c r="G43" s="231"/>
      <c r="H43" s="231"/>
      <c r="I43" s="46"/>
    </row>
    <row r="44" spans="6:9">
      <c r="F44" s="230"/>
      <c r="G44" s="231"/>
      <c r="H44" s="231"/>
      <c r="I44" s="46"/>
    </row>
    <row r="45" spans="6:9">
      <c r="F45" s="230"/>
      <c r="G45" s="231"/>
      <c r="H45" s="231"/>
      <c r="I45" s="46"/>
    </row>
    <row r="46" spans="6:9">
      <c r="F46" s="230"/>
      <c r="G46" s="231"/>
      <c r="H46" s="231"/>
      <c r="I46" s="46"/>
    </row>
    <row r="47" spans="6:9">
      <c r="F47" s="230"/>
      <c r="G47" s="231"/>
      <c r="H47" s="231"/>
      <c r="I47" s="46"/>
    </row>
    <row r="48" spans="6: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row r="73" spans="6:9">
      <c r="F73" s="230"/>
      <c r="G73" s="231"/>
      <c r="H73" s="231"/>
      <c r="I73" s="46"/>
    </row>
    <row r="74" spans="6:9">
      <c r="F74" s="230"/>
      <c r="G74" s="231"/>
      <c r="H74" s="231"/>
      <c r="I74" s="46"/>
    </row>
    <row r="75" spans="6:9">
      <c r="F75" s="230"/>
      <c r="G75" s="231"/>
      <c r="H75" s="231"/>
      <c r="I75" s="46"/>
    </row>
    <row r="76" spans="6:9">
      <c r="F76" s="230"/>
      <c r="G76" s="231"/>
      <c r="H76" s="231"/>
      <c r="I76" s="46"/>
    </row>
    <row r="77" spans="6:9">
      <c r="F77" s="230"/>
      <c r="G77" s="231"/>
      <c r="H77" s="231"/>
      <c r="I77" s="46"/>
    </row>
    <row r="78" spans="6:9">
      <c r="F78" s="230"/>
      <c r="G78" s="231"/>
      <c r="H78" s="231"/>
      <c r="I78" s="46"/>
    </row>
  </sheetData>
  <mergeCells count="4">
    <mergeCell ref="A1:B1"/>
    <mergeCell ref="A2:B2"/>
    <mergeCell ref="G2:I2"/>
    <mergeCell ref="H27:I27"/>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6.xml><?xml version="1.0" encoding="utf-8"?>
<worksheet xmlns="http://schemas.openxmlformats.org/spreadsheetml/2006/main" xmlns:r="http://schemas.openxmlformats.org/officeDocument/2006/relationships">
  <sheetPr codeName="List6"/>
  <dimension ref="A1:CB154"/>
  <sheetViews>
    <sheetView showGridLines="0" showZeros="0" tabSelected="1" topLeftCell="A13" zoomScaleNormal="100" zoomScaleSheetLayoutView="100" workbookViewId="0">
      <selection activeCell="F48" sqref="F48"/>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'04 011-23-4X Rek'!H1</f>
        <v>011-23-4X</v>
      </c>
      <c r="G3" s="239"/>
    </row>
    <row r="4" spans="1:80" ht="13.5" thickBot="1">
      <c r="A4" s="330" t="s">
        <v>76</v>
      </c>
      <c r="B4" s="320"/>
      <c r="C4" s="192" t="s">
        <v>495</v>
      </c>
      <c r="D4" s="240"/>
      <c r="E4" s="331" t="str">
        <f ca="1">'04 011-23-4X Rek'!G2</f>
        <v>PPO Mutěnice, lok. U Větřáku - BP - DPS</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98</v>
      </c>
      <c r="C7" s="251" t="s">
        <v>99</v>
      </c>
      <c r="D7" s="252"/>
      <c r="E7" s="253"/>
      <c r="F7" s="253"/>
      <c r="G7" s="254"/>
      <c r="H7" s="255"/>
      <c r="I7" s="256"/>
      <c r="J7" s="257"/>
      <c r="K7" s="258"/>
      <c r="O7" s="259">
        <v>1</v>
      </c>
    </row>
    <row r="8" spans="1:80">
      <c r="A8" s="260">
        <v>1</v>
      </c>
      <c r="B8" s="261" t="s">
        <v>498</v>
      </c>
      <c r="C8" s="262" t="s">
        <v>499</v>
      </c>
      <c r="D8" s="263" t="s">
        <v>158</v>
      </c>
      <c r="E8" s="264">
        <v>27.864000000000001</v>
      </c>
      <c r="F8" s="264">
        <v>0</v>
      </c>
      <c r="G8" s="265">
        <f>E8*F8</f>
        <v>0</v>
      </c>
      <c r="H8" s="266">
        <v>0</v>
      </c>
      <c r="I8" s="267">
        <f>E8*H8</f>
        <v>0</v>
      </c>
      <c r="J8" s="266">
        <v>0</v>
      </c>
      <c r="K8" s="267">
        <f>E8*J8</f>
        <v>0</v>
      </c>
      <c r="O8" s="259">
        <v>2</v>
      </c>
      <c r="AA8" s="232">
        <v>1</v>
      </c>
      <c r="AB8" s="232">
        <v>1</v>
      </c>
      <c r="AC8" s="232">
        <v>1</v>
      </c>
      <c r="AZ8" s="232">
        <v>1</v>
      </c>
      <c r="BA8" s="232">
        <f>IF(AZ8=1,G8,0)</f>
        <v>0</v>
      </c>
      <c r="BB8" s="232">
        <f>IF(AZ8=2,G8,0)</f>
        <v>0</v>
      </c>
      <c r="BC8" s="232">
        <f>IF(AZ8=3,G8,0)</f>
        <v>0</v>
      </c>
      <c r="BD8" s="232">
        <f>IF(AZ8=4,G8,0)</f>
        <v>0</v>
      </c>
      <c r="BE8" s="232">
        <f>IF(AZ8=5,G8,0)</f>
        <v>0</v>
      </c>
      <c r="CA8" s="259">
        <v>1</v>
      </c>
      <c r="CB8" s="259">
        <v>1</v>
      </c>
    </row>
    <row r="9" spans="1:80">
      <c r="A9" s="268"/>
      <c r="B9" s="272"/>
      <c r="C9" s="334" t="s">
        <v>500</v>
      </c>
      <c r="D9" s="335"/>
      <c r="E9" s="273">
        <v>18</v>
      </c>
      <c r="F9" s="274"/>
      <c r="G9" s="275"/>
      <c r="H9" s="276"/>
      <c r="I9" s="270"/>
      <c r="J9" s="277"/>
      <c r="K9" s="270"/>
      <c r="M9" s="271" t="s">
        <v>500</v>
      </c>
      <c r="O9" s="259"/>
    </row>
    <row r="10" spans="1:80">
      <c r="A10" s="268"/>
      <c r="B10" s="272"/>
      <c r="C10" s="334" t="s">
        <v>501</v>
      </c>
      <c r="D10" s="335"/>
      <c r="E10" s="273">
        <v>2.88</v>
      </c>
      <c r="F10" s="274"/>
      <c r="G10" s="275"/>
      <c r="H10" s="276"/>
      <c r="I10" s="270"/>
      <c r="J10" s="277"/>
      <c r="K10" s="270"/>
      <c r="M10" s="271" t="s">
        <v>501</v>
      </c>
      <c r="O10" s="259"/>
    </row>
    <row r="11" spans="1:80">
      <c r="A11" s="268"/>
      <c r="B11" s="272"/>
      <c r="C11" s="334" t="s">
        <v>502</v>
      </c>
      <c r="D11" s="335"/>
      <c r="E11" s="273">
        <v>6.984</v>
      </c>
      <c r="F11" s="274"/>
      <c r="G11" s="275"/>
      <c r="H11" s="276"/>
      <c r="I11" s="270"/>
      <c r="J11" s="277"/>
      <c r="K11" s="270"/>
      <c r="M11" s="271" t="s">
        <v>502</v>
      </c>
      <c r="O11" s="259"/>
    </row>
    <row r="12" spans="1:80">
      <c r="A12" s="260">
        <v>2</v>
      </c>
      <c r="B12" s="261" t="s">
        <v>503</v>
      </c>
      <c r="C12" s="262" t="s">
        <v>504</v>
      </c>
      <c r="D12" s="263" t="s">
        <v>158</v>
      </c>
      <c r="E12" s="264">
        <v>8.3580000000000005</v>
      </c>
      <c r="F12" s="264">
        <v>0</v>
      </c>
      <c r="G12" s="265">
        <f>E12*F12</f>
        <v>0</v>
      </c>
      <c r="H12" s="266">
        <v>0</v>
      </c>
      <c r="I12" s="267">
        <f>E12*H12</f>
        <v>0</v>
      </c>
      <c r="J12" s="266">
        <v>0</v>
      </c>
      <c r="K12" s="267">
        <f>E12*J12</f>
        <v>0</v>
      </c>
      <c r="O12" s="259">
        <v>2</v>
      </c>
      <c r="AA12" s="232">
        <v>1</v>
      </c>
      <c r="AB12" s="232">
        <v>1</v>
      </c>
      <c r="AC12" s="232">
        <v>1</v>
      </c>
      <c r="AZ12" s="232">
        <v>1</v>
      </c>
      <c r="BA12" s="232">
        <f>IF(AZ12=1,G12,0)</f>
        <v>0</v>
      </c>
      <c r="BB12" s="232">
        <f>IF(AZ12=2,G12,0)</f>
        <v>0</v>
      </c>
      <c r="BC12" s="232">
        <f>IF(AZ12=3,G12,0)</f>
        <v>0</v>
      </c>
      <c r="BD12" s="232">
        <f>IF(AZ12=4,G12,0)</f>
        <v>0</v>
      </c>
      <c r="BE12" s="232">
        <f>IF(AZ12=5,G12,0)</f>
        <v>0</v>
      </c>
      <c r="CA12" s="259">
        <v>1</v>
      </c>
      <c r="CB12" s="259">
        <v>1</v>
      </c>
    </row>
    <row r="13" spans="1:80">
      <c r="A13" s="268"/>
      <c r="B13" s="272"/>
      <c r="C13" s="334" t="s">
        <v>505</v>
      </c>
      <c r="D13" s="335"/>
      <c r="E13" s="273">
        <v>8.3580000000000005</v>
      </c>
      <c r="F13" s="274"/>
      <c r="G13" s="275"/>
      <c r="H13" s="276"/>
      <c r="I13" s="270"/>
      <c r="J13" s="277"/>
      <c r="K13" s="270"/>
      <c r="M13" s="271" t="s">
        <v>505</v>
      </c>
      <c r="O13" s="259"/>
    </row>
    <row r="14" spans="1:80">
      <c r="A14" s="260">
        <v>3</v>
      </c>
      <c r="B14" s="261" t="s">
        <v>166</v>
      </c>
      <c r="C14" s="262" t="s">
        <v>167</v>
      </c>
      <c r="D14" s="263" t="s">
        <v>158</v>
      </c>
      <c r="E14" s="264">
        <v>27.86</v>
      </c>
      <c r="F14" s="264">
        <v>0</v>
      </c>
      <c r="G14" s="265">
        <f>E14*F14</f>
        <v>0</v>
      </c>
      <c r="H14" s="266">
        <v>0</v>
      </c>
      <c r="I14" s="267">
        <f>E14*H14</f>
        <v>0</v>
      </c>
      <c r="J14" s="266">
        <v>0</v>
      </c>
      <c r="K14" s="267">
        <f>E14*J14</f>
        <v>0</v>
      </c>
      <c r="O14" s="259">
        <v>2</v>
      </c>
      <c r="AA14" s="232">
        <v>1</v>
      </c>
      <c r="AB14" s="232">
        <v>1</v>
      </c>
      <c r="AC14" s="232">
        <v>1</v>
      </c>
      <c r="AZ14" s="232">
        <v>1</v>
      </c>
      <c r="BA14" s="232">
        <f>IF(AZ14=1,G14,0)</f>
        <v>0</v>
      </c>
      <c r="BB14" s="232">
        <f>IF(AZ14=2,G14,0)</f>
        <v>0</v>
      </c>
      <c r="BC14" s="232">
        <f>IF(AZ14=3,G14,0)</f>
        <v>0</v>
      </c>
      <c r="BD14" s="232">
        <f>IF(AZ14=4,G14,0)</f>
        <v>0</v>
      </c>
      <c r="BE14" s="232">
        <f>IF(AZ14=5,G14,0)</f>
        <v>0</v>
      </c>
      <c r="CA14" s="259">
        <v>1</v>
      </c>
      <c r="CB14" s="259">
        <v>1</v>
      </c>
    </row>
    <row r="15" spans="1:80">
      <c r="A15" s="268"/>
      <c r="B15" s="272"/>
      <c r="C15" s="334" t="s">
        <v>506</v>
      </c>
      <c r="D15" s="335"/>
      <c r="E15" s="273">
        <v>27.86</v>
      </c>
      <c r="F15" s="274"/>
      <c r="G15" s="275"/>
      <c r="H15" s="276"/>
      <c r="I15" s="270"/>
      <c r="J15" s="277"/>
      <c r="K15" s="270"/>
      <c r="M15" s="271" t="s">
        <v>506</v>
      </c>
      <c r="O15" s="259"/>
    </row>
    <row r="16" spans="1:80">
      <c r="A16" s="268"/>
      <c r="B16" s="272"/>
      <c r="C16" s="334" t="s">
        <v>507</v>
      </c>
      <c r="D16" s="335"/>
      <c r="E16" s="273">
        <v>0</v>
      </c>
      <c r="F16" s="274"/>
      <c r="G16" s="275"/>
      <c r="H16" s="276"/>
      <c r="I16" s="270"/>
      <c r="J16" s="277"/>
      <c r="K16" s="270"/>
      <c r="M16" s="271" t="s">
        <v>507</v>
      </c>
      <c r="O16" s="259"/>
    </row>
    <row r="17" spans="1:80">
      <c r="A17" s="260">
        <v>4</v>
      </c>
      <c r="B17" s="261" t="s">
        <v>169</v>
      </c>
      <c r="C17" s="262" t="s">
        <v>170</v>
      </c>
      <c r="D17" s="263" t="s">
        <v>171</v>
      </c>
      <c r="E17" s="264">
        <v>150</v>
      </c>
      <c r="F17" s="264">
        <v>0</v>
      </c>
      <c r="G17" s="265">
        <f>E17*F17</f>
        <v>0</v>
      </c>
      <c r="H17" s="266">
        <v>0</v>
      </c>
      <c r="I17" s="267">
        <f>E17*H17</f>
        <v>0</v>
      </c>
      <c r="J17" s="266">
        <v>0</v>
      </c>
      <c r="K17" s="267">
        <f>E17*J17</f>
        <v>0</v>
      </c>
      <c r="O17" s="259">
        <v>2</v>
      </c>
      <c r="AA17" s="232">
        <v>1</v>
      </c>
      <c r="AB17" s="232">
        <v>1</v>
      </c>
      <c r="AC17" s="232">
        <v>1</v>
      </c>
      <c r="AZ17" s="232">
        <v>1</v>
      </c>
      <c r="BA17" s="232">
        <f>IF(AZ17=1,G17,0)</f>
        <v>0</v>
      </c>
      <c r="BB17" s="232">
        <f>IF(AZ17=2,G17,0)</f>
        <v>0</v>
      </c>
      <c r="BC17" s="232">
        <f>IF(AZ17=3,G17,0)</f>
        <v>0</v>
      </c>
      <c r="BD17" s="232">
        <f>IF(AZ17=4,G17,0)</f>
        <v>0</v>
      </c>
      <c r="BE17" s="232">
        <f>IF(AZ17=5,G17,0)</f>
        <v>0</v>
      </c>
      <c r="CA17" s="259">
        <v>1</v>
      </c>
      <c r="CB17" s="259">
        <v>1</v>
      </c>
    </row>
    <row r="18" spans="1:80">
      <c r="A18" s="268"/>
      <c r="B18" s="272"/>
      <c r="C18" s="334" t="s">
        <v>508</v>
      </c>
      <c r="D18" s="335"/>
      <c r="E18" s="273">
        <v>150</v>
      </c>
      <c r="F18" s="274"/>
      <c r="G18" s="275"/>
      <c r="H18" s="276"/>
      <c r="I18" s="270"/>
      <c r="J18" s="277"/>
      <c r="K18" s="270"/>
      <c r="M18" s="271" t="s">
        <v>508</v>
      </c>
      <c r="O18" s="259"/>
    </row>
    <row r="19" spans="1:80">
      <c r="A19" s="260">
        <v>5</v>
      </c>
      <c r="B19" s="261" t="s">
        <v>509</v>
      </c>
      <c r="C19" s="262" t="s">
        <v>510</v>
      </c>
      <c r="D19" s="263" t="s">
        <v>171</v>
      </c>
      <c r="E19" s="264">
        <v>190.18</v>
      </c>
      <c r="F19" s="264">
        <v>0</v>
      </c>
      <c r="G19" s="265">
        <f>E19*F19</f>
        <v>0</v>
      </c>
      <c r="H19" s="266">
        <v>0</v>
      </c>
      <c r="I19" s="267">
        <f>E19*H19</f>
        <v>0</v>
      </c>
      <c r="J19" s="266">
        <v>0</v>
      </c>
      <c r="K19" s="267">
        <f>E19*J19</f>
        <v>0</v>
      </c>
      <c r="O19" s="259">
        <v>2</v>
      </c>
      <c r="AA19" s="232">
        <v>1</v>
      </c>
      <c r="AB19" s="232">
        <v>1</v>
      </c>
      <c r="AC19" s="232">
        <v>1</v>
      </c>
      <c r="AZ19" s="232">
        <v>1</v>
      </c>
      <c r="BA19" s="232">
        <f>IF(AZ19=1,G19,0)</f>
        <v>0</v>
      </c>
      <c r="BB19" s="232">
        <f>IF(AZ19=2,G19,0)</f>
        <v>0</v>
      </c>
      <c r="BC19" s="232">
        <f>IF(AZ19=3,G19,0)</f>
        <v>0</v>
      </c>
      <c r="BD19" s="232">
        <f>IF(AZ19=4,G19,0)</f>
        <v>0</v>
      </c>
      <c r="BE19" s="232">
        <f>IF(AZ19=5,G19,0)</f>
        <v>0</v>
      </c>
      <c r="CA19" s="259">
        <v>1</v>
      </c>
      <c r="CB19" s="259">
        <v>1</v>
      </c>
    </row>
    <row r="20" spans="1:80">
      <c r="A20" s="268"/>
      <c r="B20" s="269"/>
      <c r="C20" s="326" t="s">
        <v>176</v>
      </c>
      <c r="D20" s="327"/>
      <c r="E20" s="327"/>
      <c r="F20" s="327"/>
      <c r="G20" s="328"/>
      <c r="I20" s="270"/>
      <c r="K20" s="270"/>
      <c r="L20" s="271" t="s">
        <v>176</v>
      </c>
      <c r="O20" s="259">
        <v>3</v>
      </c>
    </row>
    <row r="21" spans="1:80">
      <c r="A21" s="268"/>
      <c r="B21" s="272"/>
      <c r="C21" s="334" t="s">
        <v>511</v>
      </c>
      <c r="D21" s="335"/>
      <c r="E21" s="273">
        <v>15.18</v>
      </c>
      <c r="F21" s="274"/>
      <c r="G21" s="275"/>
      <c r="H21" s="276"/>
      <c r="I21" s="270"/>
      <c r="J21" s="277"/>
      <c r="K21" s="270"/>
      <c r="M21" s="271" t="s">
        <v>511</v>
      </c>
      <c r="O21" s="259"/>
    </row>
    <row r="22" spans="1:80">
      <c r="A22" s="268"/>
      <c r="B22" s="272"/>
      <c r="C22" s="334" t="s">
        <v>512</v>
      </c>
      <c r="D22" s="335"/>
      <c r="E22" s="273">
        <v>175</v>
      </c>
      <c r="F22" s="274"/>
      <c r="G22" s="275"/>
      <c r="H22" s="276"/>
      <c r="I22" s="270"/>
      <c r="J22" s="277"/>
      <c r="K22" s="270"/>
      <c r="M22" s="271" t="s">
        <v>512</v>
      </c>
      <c r="O22" s="259"/>
    </row>
    <row r="23" spans="1:80">
      <c r="A23" s="260">
        <v>6</v>
      </c>
      <c r="B23" s="261" t="s">
        <v>179</v>
      </c>
      <c r="C23" s="262" t="s">
        <v>180</v>
      </c>
      <c r="D23" s="263" t="s">
        <v>171</v>
      </c>
      <c r="E23" s="264">
        <v>20</v>
      </c>
      <c r="F23" s="264">
        <v>0</v>
      </c>
      <c r="G23" s="265">
        <f>E23*F23</f>
        <v>0</v>
      </c>
      <c r="H23" s="266">
        <v>0</v>
      </c>
      <c r="I23" s="267">
        <f>E23*H23</f>
        <v>0</v>
      </c>
      <c r="J23" s="266">
        <v>0</v>
      </c>
      <c r="K23" s="267">
        <f>E23*J23</f>
        <v>0</v>
      </c>
      <c r="O23" s="259">
        <v>2</v>
      </c>
      <c r="AA23" s="232">
        <v>1</v>
      </c>
      <c r="AB23" s="232">
        <v>1</v>
      </c>
      <c r="AC23" s="232">
        <v>1</v>
      </c>
      <c r="AZ23" s="232">
        <v>1</v>
      </c>
      <c r="BA23" s="232">
        <f>IF(AZ23=1,G23,0)</f>
        <v>0</v>
      </c>
      <c r="BB23" s="232">
        <f>IF(AZ23=2,G23,0)</f>
        <v>0</v>
      </c>
      <c r="BC23" s="232">
        <f>IF(AZ23=3,G23,0)</f>
        <v>0</v>
      </c>
      <c r="BD23" s="232">
        <f>IF(AZ23=4,G23,0)</f>
        <v>0</v>
      </c>
      <c r="BE23" s="232">
        <f>IF(AZ23=5,G23,0)</f>
        <v>0</v>
      </c>
      <c r="CA23" s="259">
        <v>1</v>
      </c>
      <c r="CB23" s="259">
        <v>1</v>
      </c>
    </row>
    <row r="24" spans="1:80">
      <c r="A24" s="260">
        <v>7</v>
      </c>
      <c r="B24" s="261" t="s">
        <v>226</v>
      </c>
      <c r="C24" s="262" t="s">
        <v>227</v>
      </c>
      <c r="D24" s="263" t="s">
        <v>228</v>
      </c>
      <c r="E24" s="264">
        <v>3.75</v>
      </c>
      <c r="F24" s="264">
        <v>0</v>
      </c>
      <c r="G24" s="265">
        <f>E24*F24</f>
        <v>0</v>
      </c>
      <c r="H24" s="266">
        <v>1E-3</v>
      </c>
      <c r="I24" s="267">
        <f>E24*H24</f>
        <v>3.7499999999999999E-3</v>
      </c>
      <c r="J24" s="266"/>
      <c r="K24" s="267">
        <f>E24*J24</f>
        <v>0</v>
      </c>
      <c r="O24" s="259">
        <v>2</v>
      </c>
      <c r="AA24" s="232">
        <v>3</v>
      </c>
      <c r="AB24" s="232">
        <v>1</v>
      </c>
      <c r="AC24" s="232">
        <v>572480</v>
      </c>
      <c r="AZ24" s="232">
        <v>1</v>
      </c>
      <c r="BA24" s="232">
        <f>IF(AZ24=1,G24,0)</f>
        <v>0</v>
      </c>
      <c r="BB24" s="232">
        <f>IF(AZ24=2,G24,0)</f>
        <v>0</v>
      </c>
      <c r="BC24" s="232">
        <f>IF(AZ24=3,G24,0)</f>
        <v>0</v>
      </c>
      <c r="BD24" s="232">
        <f>IF(AZ24=4,G24,0)</f>
        <v>0</v>
      </c>
      <c r="BE24" s="232">
        <f>IF(AZ24=5,G24,0)</f>
        <v>0</v>
      </c>
      <c r="CA24" s="259">
        <v>3</v>
      </c>
      <c r="CB24" s="259">
        <v>1</v>
      </c>
    </row>
    <row r="25" spans="1:80">
      <c r="A25" s="268"/>
      <c r="B25" s="272"/>
      <c r="C25" s="334" t="s">
        <v>513</v>
      </c>
      <c r="D25" s="335"/>
      <c r="E25" s="273">
        <v>3.75</v>
      </c>
      <c r="F25" s="274"/>
      <c r="G25" s="275"/>
      <c r="H25" s="276"/>
      <c r="I25" s="270"/>
      <c r="J25" s="277"/>
      <c r="K25" s="270"/>
      <c r="M25" s="271" t="s">
        <v>513</v>
      </c>
      <c r="O25" s="259"/>
    </row>
    <row r="26" spans="1:80">
      <c r="A26" s="278"/>
      <c r="B26" s="279" t="s">
        <v>100</v>
      </c>
      <c r="C26" s="280" t="s">
        <v>155</v>
      </c>
      <c r="D26" s="281"/>
      <c r="E26" s="282"/>
      <c r="F26" s="283"/>
      <c r="G26" s="284">
        <f>SUM(G7:G25)</f>
        <v>0</v>
      </c>
      <c r="H26" s="285"/>
      <c r="I26" s="286">
        <f>SUM(I7:I25)</f>
        <v>3.7499999999999999E-3</v>
      </c>
      <c r="J26" s="285"/>
      <c r="K26" s="286">
        <f>SUM(K7:K25)</f>
        <v>0</v>
      </c>
      <c r="O26" s="259">
        <v>4</v>
      </c>
      <c r="BA26" s="287">
        <f>SUM(BA7:BA25)</f>
        <v>0</v>
      </c>
      <c r="BB26" s="287">
        <f>SUM(BB7:BB25)</f>
        <v>0</v>
      </c>
      <c r="BC26" s="287">
        <f>SUM(BC7:BC25)</f>
        <v>0</v>
      </c>
      <c r="BD26" s="287">
        <f>SUM(BD7:BD25)</f>
        <v>0</v>
      </c>
      <c r="BE26" s="287">
        <f>SUM(BE7:BE25)</f>
        <v>0</v>
      </c>
    </row>
    <row r="27" spans="1:80">
      <c r="A27" s="249" t="s">
        <v>97</v>
      </c>
      <c r="B27" s="250" t="s">
        <v>291</v>
      </c>
      <c r="C27" s="251" t="s">
        <v>292</v>
      </c>
      <c r="D27" s="252"/>
      <c r="E27" s="253"/>
      <c r="F27" s="253"/>
      <c r="G27" s="254"/>
      <c r="H27" s="255"/>
      <c r="I27" s="256"/>
      <c r="J27" s="257"/>
      <c r="K27" s="258"/>
      <c r="O27" s="259">
        <v>1</v>
      </c>
    </row>
    <row r="28" spans="1:80">
      <c r="A28" s="260">
        <v>8</v>
      </c>
      <c r="B28" s="261" t="s">
        <v>294</v>
      </c>
      <c r="C28" s="262" t="s">
        <v>295</v>
      </c>
      <c r="D28" s="263" t="s">
        <v>158</v>
      </c>
      <c r="E28" s="264">
        <v>1.5840000000000001</v>
      </c>
      <c r="F28" s="264">
        <v>0</v>
      </c>
      <c r="G28" s="265">
        <f>E28*F28</f>
        <v>0</v>
      </c>
      <c r="H28" s="266">
        <v>2.3785500000000002</v>
      </c>
      <c r="I28" s="267">
        <f>E28*H28</f>
        <v>3.7676232000000005</v>
      </c>
      <c r="J28" s="266">
        <v>0</v>
      </c>
      <c r="K28" s="267">
        <f>E28*J28</f>
        <v>0</v>
      </c>
      <c r="O28" s="259">
        <v>2</v>
      </c>
      <c r="AA28" s="232">
        <v>1</v>
      </c>
      <c r="AB28" s="232">
        <v>1</v>
      </c>
      <c r="AC28" s="232">
        <v>1</v>
      </c>
      <c r="AZ28" s="232">
        <v>1</v>
      </c>
      <c r="BA28" s="232">
        <f>IF(AZ28=1,G28,0)</f>
        <v>0</v>
      </c>
      <c r="BB28" s="232">
        <f>IF(AZ28=2,G28,0)</f>
        <v>0</v>
      </c>
      <c r="BC28" s="232">
        <f>IF(AZ28=3,G28,0)</f>
        <v>0</v>
      </c>
      <c r="BD28" s="232">
        <f>IF(AZ28=4,G28,0)</f>
        <v>0</v>
      </c>
      <c r="BE28" s="232">
        <f>IF(AZ28=5,G28,0)</f>
        <v>0</v>
      </c>
      <c r="CA28" s="259">
        <v>1</v>
      </c>
      <c r="CB28" s="259">
        <v>1</v>
      </c>
    </row>
    <row r="29" spans="1:80">
      <c r="A29" s="268"/>
      <c r="B29" s="272"/>
      <c r="C29" s="334" t="s">
        <v>514</v>
      </c>
      <c r="D29" s="335"/>
      <c r="E29" s="273">
        <v>1.5840000000000001</v>
      </c>
      <c r="F29" s="274"/>
      <c r="G29" s="275"/>
      <c r="H29" s="276"/>
      <c r="I29" s="270"/>
      <c r="J29" s="277"/>
      <c r="K29" s="270"/>
      <c r="M29" s="271" t="s">
        <v>514</v>
      </c>
      <c r="O29" s="259"/>
    </row>
    <row r="30" spans="1:80">
      <c r="A30" s="278"/>
      <c r="B30" s="279" t="s">
        <v>100</v>
      </c>
      <c r="C30" s="280" t="s">
        <v>293</v>
      </c>
      <c r="D30" s="281"/>
      <c r="E30" s="282"/>
      <c r="F30" s="283"/>
      <c r="G30" s="284">
        <f>SUM(G27:G29)</f>
        <v>0</v>
      </c>
      <c r="H30" s="285"/>
      <c r="I30" s="286">
        <f>SUM(I27:I29)</f>
        <v>3.7676232000000005</v>
      </c>
      <c r="J30" s="285"/>
      <c r="K30" s="286">
        <f>SUM(K27:K29)</f>
        <v>0</v>
      </c>
      <c r="O30" s="259">
        <v>4</v>
      </c>
      <c r="BA30" s="287">
        <f>SUM(BA27:BA29)</f>
        <v>0</v>
      </c>
      <c r="BB30" s="287">
        <f>SUM(BB27:BB29)</f>
        <v>0</v>
      </c>
      <c r="BC30" s="287">
        <f>SUM(BC27:BC29)</f>
        <v>0</v>
      </c>
      <c r="BD30" s="287">
        <f>SUM(BD27:BD29)</f>
        <v>0</v>
      </c>
      <c r="BE30" s="287">
        <f>SUM(BE27:BE29)</f>
        <v>0</v>
      </c>
    </row>
    <row r="31" spans="1:80">
      <c r="A31" s="249" t="s">
        <v>97</v>
      </c>
      <c r="B31" s="250" t="s">
        <v>300</v>
      </c>
      <c r="C31" s="251" t="s">
        <v>301</v>
      </c>
      <c r="D31" s="252"/>
      <c r="E31" s="253"/>
      <c r="F31" s="253"/>
      <c r="G31" s="254"/>
      <c r="H31" s="255"/>
      <c r="I31" s="256"/>
      <c r="J31" s="257"/>
      <c r="K31" s="258"/>
      <c r="O31" s="259">
        <v>1</v>
      </c>
    </row>
    <row r="32" spans="1:80">
      <c r="A32" s="260">
        <v>9</v>
      </c>
      <c r="B32" s="261" t="s">
        <v>315</v>
      </c>
      <c r="C32" s="262" t="s">
        <v>316</v>
      </c>
      <c r="D32" s="263" t="s">
        <v>192</v>
      </c>
      <c r="E32" s="264">
        <v>0.36630000000000001</v>
      </c>
      <c r="F32" s="264">
        <v>0</v>
      </c>
      <c r="G32" s="265">
        <f>E32*F32</f>
        <v>0</v>
      </c>
      <c r="H32" s="266">
        <v>1.03</v>
      </c>
      <c r="I32" s="267">
        <f>E32*H32</f>
        <v>0.37728900000000004</v>
      </c>
      <c r="J32" s="266">
        <v>0</v>
      </c>
      <c r="K32" s="267">
        <f>E32*J32</f>
        <v>0</v>
      </c>
      <c r="O32" s="259">
        <v>2</v>
      </c>
      <c r="AA32" s="232">
        <v>1</v>
      </c>
      <c r="AB32" s="232">
        <v>1</v>
      </c>
      <c r="AC32" s="232">
        <v>1</v>
      </c>
      <c r="AZ32" s="232">
        <v>1</v>
      </c>
      <c r="BA32" s="232">
        <f>IF(AZ32=1,G32,0)</f>
        <v>0</v>
      </c>
      <c r="BB32" s="232">
        <f>IF(AZ32=2,G32,0)</f>
        <v>0</v>
      </c>
      <c r="BC32" s="232">
        <f>IF(AZ32=3,G32,0)</f>
        <v>0</v>
      </c>
      <c r="BD32" s="232">
        <f>IF(AZ32=4,G32,0)</f>
        <v>0</v>
      </c>
      <c r="BE32" s="232">
        <f>IF(AZ32=5,G32,0)</f>
        <v>0</v>
      </c>
      <c r="CA32" s="259">
        <v>1</v>
      </c>
      <c r="CB32" s="259">
        <v>1</v>
      </c>
    </row>
    <row r="33" spans="1:80" ht="22.5">
      <c r="A33" s="268"/>
      <c r="B33" s="272"/>
      <c r="C33" s="334" t="s">
        <v>515</v>
      </c>
      <c r="D33" s="335"/>
      <c r="E33" s="273">
        <v>0.36630000000000001</v>
      </c>
      <c r="F33" s="274"/>
      <c r="G33" s="275"/>
      <c r="H33" s="276"/>
      <c r="I33" s="270"/>
      <c r="J33" s="277"/>
      <c r="K33" s="270"/>
      <c r="M33" s="271" t="s">
        <v>515</v>
      </c>
      <c r="O33" s="259"/>
    </row>
    <row r="34" spans="1:80">
      <c r="A34" s="278"/>
      <c r="B34" s="279" t="s">
        <v>100</v>
      </c>
      <c r="C34" s="280" t="s">
        <v>302</v>
      </c>
      <c r="D34" s="281"/>
      <c r="E34" s="282"/>
      <c r="F34" s="283"/>
      <c r="G34" s="284">
        <f>SUM(G31:G33)</f>
        <v>0</v>
      </c>
      <c r="H34" s="285"/>
      <c r="I34" s="286">
        <f>SUM(I31:I33)</f>
        <v>0.37728900000000004</v>
      </c>
      <c r="J34" s="285"/>
      <c r="K34" s="286">
        <f>SUM(K31:K33)</f>
        <v>0</v>
      </c>
      <c r="O34" s="259">
        <v>4</v>
      </c>
      <c r="BA34" s="287">
        <f>SUM(BA31:BA33)</f>
        <v>0</v>
      </c>
      <c r="BB34" s="287">
        <f>SUM(BB31:BB33)</f>
        <v>0</v>
      </c>
      <c r="BC34" s="287">
        <f>SUM(BC31:BC33)</f>
        <v>0</v>
      </c>
      <c r="BD34" s="287">
        <f>SUM(BD31:BD33)</f>
        <v>0</v>
      </c>
      <c r="BE34" s="287">
        <f>SUM(BE31:BE33)</f>
        <v>0</v>
      </c>
    </row>
    <row r="35" spans="1:80">
      <c r="A35" s="249" t="s">
        <v>97</v>
      </c>
      <c r="B35" s="250" t="s">
        <v>230</v>
      </c>
      <c r="C35" s="251" t="s">
        <v>231</v>
      </c>
      <c r="D35" s="252"/>
      <c r="E35" s="253"/>
      <c r="F35" s="253"/>
      <c r="G35" s="254"/>
      <c r="H35" s="255"/>
      <c r="I35" s="256"/>
      <c r="J35" s="257"/>
      <c r="K35" s="258"/>
      <c r="O35" s="259">
        <v>1</v>
      </c>
    </row>
    <row r="36" spans="1:80">
      <c r="A36" s="260">
        <v>10</v>
      </c>
      <c r="B36" s="261" t="s">
        <v>516</v>
      </c>
      <c r="C36" s="262" t="s">
        <v>517</v>
      </c>
      <c r="D36" s="263" t="s">
        <v>158</v>
      </c>
      <c r="E36" s="264">
        <v>4.6559999999999997</v>
      </c>
      <c r="F36" s="264">
        <v>0</v>
      </c>
      <c r="G36" s="265">
        <f>E36*F36</f>
        <v>0</v>
      </c>
      <c r="H36" s="266">
        <v>2.8079399999999999</v>
      </c>
      <c r="I36" s="267">
        <f>E36*H36</f>
        <v>13.073768639999999</v>
      </c>
      <c r="J36" s="266">
        <v>0</v>
      </c>
      <c r="K36" s="267">
        <f>E36*J36</f>
        <v>0</v>
      </c>
      <c r="O36" s="259">
        <v>2</v>
      </c>
      <c r="AA36" s="232">
        <v>1</v>
      </c>
      <c r="AB36" s="232">
        <v>1</v>
      </c>
      <c r="AC36" s="232">
        <v>1</v>
      </c>
      <c r="AZ36" s="232">
        <v>1</v>
      </c>
      <c r="BA36" s="232">
        <f>IF(AZ36=1,G36,0)</f>
        <v>0</v>
      </c>
      <c r="BB36" s="232">
        <f>IF(AZ36=2,G36,0)</f>
        <v>0</v>
      </c>
      <c r="BC36" s="232">
        <f>IF(AZ36=3,G36,0)</f>
        <v>0</v>
      </c>
      <c r="BD36" s="232">
        <f>IF(AZ36=4,G36,0)</f>
        <v>0</v>
      </c>
      <c r="BE36" s="232">
        <f>IF(AZ36=5,G36,0)</f>
        <v>0</v>
      </c>
      <c r="CA36" s="259">
        <v>1</v>
      </c>
      <c r="CB36" s="259">
        <v>1</v>
      </c>
    </row>
    <row r="37" spans="1:80">
      <c r="A37" s="268"/>
      <c r="B37" s="272"/>
      <c r="C37" s="334" t="s">
        <v>518</v>
      </c>
      <c r="D37" s="335"/>
      <c r="E37" s="273">
        <v>4.6559999999999997</v>
      </c>
      <c r="F37" s="274"/>
      <c r="G37" s="275"/>
      <c r="H37" s="276"/>
      <c r="I37" s="270"/>
      <c r="J37" s="277"/>
      <c r="K37" s="270"/>
      <c r="M37" s="271" t="s">
        <v>518</v>
      </c>
      <c r="O37" s="259"/>
    </row>
    <row r="38" spans="1:80">
      <c r="A38" s="260">
        <v>11</v>
      </c>
      <c r="B38" s="261" t="s">
        <v>519</v>
      </c>
      <c r="C38" s="262" t="s">
        <v>520</v>
      </c>
      <c r="D38" s="263" t="s">
        <v>158</v>
      </c>
      <c r="E38" s="264">
        <v>13.92</v>
      </c>
      <c r="F38" s="264">
        <v>0</v>
      </c>
      <c r="G38" s="265">
        <f>E38*F38</f>
        <v>0</v>
      </c>
      <c r="H38" s="266">
        <v>2.5007100000000002</v>
      </c>
      <c r="I38" s="267">
        <f>E38*H38</f>
        <v>34.809883200000002</v>
      </c>
      <c r="J38" s="266">
        <v>0</v>
      </c>
      <c r="K38" s="267">
        <f>E38*J38</f>
        <v>0</v>
      </c>
      <c r="O38" s="259">
        <v>2</v>
      </c>
      <c r="AA38" s="232">
        <v>1</v>
      </c>
      <c r="AB38" s="232">
        <v>1</v>
      </c>
      <c r="AC38" s="232">
        <v>1</v>
      </c>
      <c r="AZ38" s="232">
        <v>1</v>
      </c>
      <c r="BA38" s="232">
        <f>IF(AZ38=1,G38,0)</f>
        <v>0</v>
      </c>
      <c r="BB38" s="232">
        <f>IF(AZ38=2,G38,0)</f>
        <v>0</v>
      </c>
      <c r="BC38" s="232">
        <f>IF(AZ38=3,G38,0)</f>
        <v>0</v>
      </c>
      <c r="BD38" s="232">
        <f>IF(AZ38=4,G38,0)</f>
        <v>0</v>
      </c>
      <c r="BE38" s="232">
        <f>IF(AZ38=5,G38,0)</f>
        <v>0</v>
      </c>
      <c r="CA38" s="259">
        <v>1</v>
      </c>
      <c r="CB38" s="259">
        <v>1</v>
      </c>
    </row>
    <row r="39" spans="1:80">
      <c r="A39" s="268"/>
      <c r="B39" s="272"/>
      <c r="C39" s="334" t="s">
        <v>521</v>
      </c>
      <c r="D39" s="335"/>
      <c r="E39" s="273">
        <v>12</v>
      </c>
      <c r="F39" s="274"/>
      <c r="G39" s="275"/>
      <c r="H39" s="276"/>
      <c r="I39" s="270"/>
      <c r="J39" s="277"/>
      <c r="K39" s="270"/>
      <c r="M39" s="271" t="s">
        <v>521</v>
      </c>
      <c r="O39" s="259"/>
    </row>
    <row r="40" spans="1:80">
      <c r="A40" s="268"/>
      <c r="B40" s="272"/>
      <c r="C40" s="334" t="s">
        <v>522</v>
      </c>
      <c r="D40" s="335"/>
      <c r="E40" s="273">
        <v>1.92</v>
      </c>
      <c r="F40" s="274"/>
      <c r="G40" s="275"/>
      <c r="H40" s="276"/>
      <c r="I40" s="270"/>
      <c r="J40" s="277"/>
      <c r="K40" s="270"/>
      <c r="M40" s="271" t="s">
        <v>522</v>
      </c>
      <c r="O40" s="259"/>
    </row>
    <row r="41" spans="1:80">
      <c r="A41" s="260">
        <v>12</v>
      </c>
      <c r="B41" s="261" t="s">
        <v>523</v>
      </c>
      <c r="C41" s="262" t="s">
        <v>524</v>
      </c>
      <c r="D41" s="263" t="s">
        <v>158</v>
      </c>
      <c r="E41" s="264">
        <v>4</v>
      </c>
      <c r="F41" s="264">
        <v>0</v>
      </c>
      <c r="G41" s="265">
        <f>E41*F41</f>
        <v>0</v>
      </c>
      <c r="H41" s="266">
        <v>2.25</v>
      </c>
      <c r="I41" s="267">
        <f>E41*H41</f>
        <v>9</v>
      </c>
      <c r="J41" s="266">
        <v>0</v>
      </c>
      <c r="K41" s="267">
        <f>E41*J41</f>
        <v>0</v>
      </c>
      <c r="O41" s="259">
        <v>2</v>
      </c>
      <c r="AA41" s="232">
        <v>1</v>
      </c>
      <c r="AB41" s="232">
        <v>1</v>
      </c>
      <c r="AC41" s="232">
        <v>1</v>
      </c>
      <c r="AZ41" s="232">
        <v>1</v>
      </c>
      <c r="BA41" s="232">
        <f>IF(AZ41=1,G41,0)</f>
        <v>0</v>
      </c>
      <c r="BB41" s="232">
        <f>IF(AZ41=2,G41,0)</f>
        <v>0</v>
      </c>
      <c r="BC41" s="232">
        <f>IF(AZ41=3,G41,0)</f>
        <v>0</v>
      </c>
      <c r="BD41" s="232">
        <f>IF(AZ41=4,G41,0)</f>
        <v>0</v>
      </c>
      <c r="BE41" s="232">
        <f>IF(AZ41=5,G41,0)</f>
        <v>0</v>
      </c>
      <c r="CA41" s="259">
        <v>1</v>
      </c>
      <c r="CB41" s="259">
        <v>1</v>
      </c>
    </row>
    <row r="42" spans="1:80">
      <c r="A42" s="268"/>
      <c r="B42" s="272"/>
      <c r="C42" s="334" t="s">
        <v>525</v>
      </c>
      <c r="D42" s="335"/>
      <c r="E42" s="273">
        <v>4</v>
      </c>
      <c r="F42" s="274"/>
      <c r="G42" s="275"/>
      <c r="H42" s="276"/>
      <c r="I42" s="270"/>
      <c r="J42" s="277"/>
      <c r="K42" s="270"/>
      <c r="M42" s="271" t="s">
        <v>525</v>
      </c>
      <c r="O42" s="259"/>
    </row>
    <row r="43" spans="1:80">
      <c r="A43" s="260">
        <v>13</v>
      </c>
      <c r="B43" s="261" t="s">
        <v>236</v>
      </c>
      <c r="C43" s="262" t="s">
        <v>237</v>
      </c>
      <c r="D43" s="263" t="s">
        <v>158</v>
      </c>
      <c r="E43" s="264">
        <v>6.76</v>
      </c>
      <c r="F43" s="264">
        <v>0</v>
      </c>
      <c r="G43" s="265">
        <f>E43*F43</f>
        <v>0</v>
      </c>
      <c r="H43" s="266">
        <v>1.7535000000000001</v>
      </c>
      <c r="I43" s="267">
        <f>E43*H43</f>
        <v>11.85366</v>
      </c>
      <c r="J43" s="266">
        <v>0</v>
      </c>
      <c r="K43" s="267">
        <f>E43*J43</f>
        <v>0</v>
      </c>
      <c r="O43" s="259">
        <v>2</v>
      </c>
      <c r="AA43" s="232">
        <v>1</v>
      </c>
      <c r="AB43" s="232">
        <v>1</v>
      </c>
      <c r="AC43" s="232">
        <v>1</v>
      </c>
      <c r="AZ43" s="232">
        <v>1</v>
      </c>
      <c r="BA43" s="232">
        <f>IF(AZ43=1,G43,0)</f>
        <v>0</v>
      </c>
      <c r="BB43" s="232">
        <f>IF(AZ43=2,G43,0)</f>
        <v>0</v>
      </c>
      <c r="BC43" s="232">
        <f>IF(AZ43=3,G43,0)</f>
        <v>0</v>
      </c>
      <c r="BD43" s="232">
        <f>IF(AZ43=4,G43,0)</f>
        <v>0</v>
      </c>
      <c r="BE43" s="232">
        <f>IF(AZ43=5,G43,0)</f>
        <v>0</v>
      </c>
      <c r="CA43" s="259">
        <v>1</v>
      </c>
      <c r="CB43" s="259">
        <v>1</v>
      </c>
    </row>
    <row r="44" spans="1:80">
      <c r="A44" s="268"/>
      <c r="B44" s="272"/>
      <c r="C44" s="334" t="s">
        <v>526</v>
      </c>
      <c r="D44" s="335"/>
      <c r="E44" s="273">
        <v>4</v>
      </c>
      <c r="F44" s="274"/>
      <c r="G44" s="275"/>
      <c r="H44" s="276"/>
      <c r="I44" s="270"/>
      <c r="J44" s="277"/>
      <c r="K44" s="270"/>
      <c r="M44" s="271" t="s">
        <v>526</v>
      </c>
      <c r="O44" s="259"/>
    </row>
    <row r="45" spans="1:80">
      <c r="A45" s="268"/>
      <c r="B45" s="272"/>
      <c r="C45" s="334" t="s">
        <v>527</v>
      </c>
      <c r="D45" s="335"/>
      <c r="E45" s="273">
        <v>2.76</v>
      </c>
      <c r="F45" s="274"/>
      <c r="G45" s="275"/>
      <c r="H45" s="276"/>
      <c r="I45" s="270"/>
      <c r="J45" s="277"/>
      <c r="K45" s="270"/>
      <c r="M45" s="271" t="s">
        <v>527</v>
      </c>
      <c r="O45" s="259"/>
    </row>
    <row r="46" spans="1:80">
      <c r="A46" s="260">
        <v>14</v>
      </c>
      <c r="B46" s="261" t="s">
        <v>528</v>
      </c>
      <c r="C46" s="262" t="s">
        <v>529</v>
      </c>
      <c r="D46" s="263" t="s">
        <v>171</v>
      </c>
      <c r="E46" s="264">
        <v>26</v>
      </c>
      <c r="F46" s="264">
        <v>0</v>
      </c>
      <c r="G46" s="265">
        <f>E46*F46</f>
        <v>0</v>
      </c>
      <c r="H46" s="266">
        <v>0</v>
      </c>
      <c r="I46" s="267">
        <f>E46*H46</f>
        <v>0</v>
      </c>
      <c r="J46" s="266">
        <v>0</v>
      </c>
      <c r="K46" s="267">
        <f>E46*J46</f>
        <v>0</v>
      </c>
      <c r="O46" s="259">
        <v>2</v>
      </c>
      <c r="AA46" s="232">
        <v>1</v>
      </c>
      <c r="AB46" s="232">
        <v>1</v>
      </c>
      <c r="AC46" s="232">
        <v>1</v>
      </c>
      <c r="AZ46" s="232">
        <v>1</v>
      </c>
      <c r="BA46" s="232">
        <f>IF(AZ46=1,G46,0)</f>
        <v>0</v>
      </c>
      <c r="BB46" s="232">
        <f>IF(AZ46=2,G46,0)</f>
        <v>0</v>
      </c>
      <c r="BC46" s="232">
        <f>IF(AZ46=3,G46,0)</f>
        <v>0</v>
      </c>
      <c r="BD46" s="232">
        <f>IF(AZ46=4,G46,0)</f>
        <v>0</v>
      </c>
      <c r="BE46" s="232">
        <f>IF(AZ46=5,G46,0)</f>
        <v>0</v>
      </c>
      <c r="CA46" s="259">
        <v>1</v>
      </c>
      <c r="CB46" s="259">
        <v>1</v>
      </c>
    </row>
    <row r="47" spans="1:80" ht="22.5">
      <c r="A47" s="260">
        <v>15</v>
      </c>
      <c r="B47" s="261" t="s">
        <v>530</v>
      </c>
      <c r="C47" s="262" t="s">
        <v>531</v>
      </c>
      <c r="D47" s="263" t="s">
        <v>158</v>
      </c>
      <c r="E47" s="264">
        <v>13.92</v>
      </c>
      <c r="F47" s="264">
        <v>0</v>
      </c>
      <c r="G47" s="265">
        <f>E47*F47</f>
        <v>0</v>
      </c>
      <c r="H47" s="266">
        <v>0</v>
      </c>
      <c r="I47" s="267">
        <f>E47*H47</f>
        <v>0</v>
      </c>
      <c r="J47" s="266"/>
      <c r="K47" s="267">
        <f>E47*J47</f>
        <v>0</v>
      </c>
      <c r="O47" s="259">
        <v>2</v>
      </c>
      <c r="AA47" s="232">
        <v>12</v>
      </c>
      <c r="AB47" s="232">
        <v>0</v>
      </c>
      <c r="AC47" s="232">
        <v>29</v>
      </c>
      <c r="AZ47" s="232">
        <v>1</v>
      </c>
      <c r="BA47" s="232">
        <f>IF(AZ47=1,G47,0)</f>
        <v>0</v>
      </c>
      <c r="BB47" s="232">
        <f>IF(AZ47=2,G47,0)</f>
        <v>0</v>
      </c>
      <c r="BC47" s="232">
        <f>IF(AZ47=3,G47,0)</f>
        <v>0</v>
      </c>
      <c r="BD47" s="232">
        <f>IF(AZ47=4,G47,0)</f>
        <v>0</v>
      </c>
      <c r="BE47" s="232">
        <f>IF(AZ47=5,G47,0)</f>
        <v>0</v>
      </c>
      <c r="CA47" s="259">
        <v>12</v>
      </c>
      <c r="CB47" s="259">
        <v>0</v>
      </c>
    </row>
    <row r="48" spans="1:80">
      <c r="A48" s="260">
        <v>16</v>
      </c>
      <c r="B48" s="261" t="s">
        <v>532</v>
      </c>
      <c r="C48" s="262" t="s">
        <v>533</v>
      </c>
      <c r="D48" s="263" t="s">
        <v>171</v>
      </c>
      <c r="E48" s="264">
        <v>28.6</v>
      </c>
      <c r="F48" s="264">
        <v>0</v>
      </c>
      <c r="G48" s="265">
        <f>E48*F48</f>
        <v>0</v>
      </c>
      <c r="H48" s="266">
        <v>2.0000000000000001E-4</v>
      </c>
      <c r="I48" s="267">
        <f>E48*H48</f>
        <v>5.7200000000000003E-3</v>
      </c>
      <c r="J48" s="266"/>
      <c r="K48" s="267">
        <f>E48*J48</f>
        <v>0</v>
      </c>
      <c r="O48" s="259">
        <v>2</v>
      </c>
      <c r="AA48" s="232">
        <v>3</v>
      </c>
      <c r="AB48" s="232">
        <v>1</v>
      </c>
      <c r="AC48" s="232">
        <v>69370510</v>
      </c>
      <c r="AZ48" s="232">
        <v>1</v>
      </c>
      <c r="BA48" s="232">
        <f>IF(AZ48=1,G48,0)</f>
        <v>0</v>
      </c>
      <c r="BB48" s="232">
        <f>IF(AZ48=2,G48,0)</f>
        <v>0</v>
      </c>
      <c r="BC48" s="232">
        <f>IF(AZ48=3,G48,0)</f>
        <v>0</v>
      </c>
      <c r="BD48" s="232">
        <f>IF(AZ48=4,G48,0)</f>
        <v>0</v>
      </c>
      <c r="BE48" s="232">
        <f>IF(AZ48=5,G48,0)</f>
        <v>0</v>
      </c>
      <c r="CA48" s="259">
        <v>3</v>
      </c>
      <c r="CB48" s="259">
        <v>1</v>
      </c>
    </row>
    <row r="49" spans="1:80">
      <c r="A49" s="268"/>
      <c r="B49" s="269"/>
      <c r="C49" s="326" t="s">
        <v>534</v>
      </c>
      <c r="D49" s="327"/>
      <c r="E49" s="327"/>
      <c r="F49" s="327"/>
      <c r="G49" s="328"/>
      <c r="I49" s="270"/>
      <c r="K49" s="270"/>
      <c r="L49" s="271" t="s">
        <v>534</v>
      </c>
      <c r="O49" s="259">
        <v>3</v>
      </c>
    </row>
    <row r="50" spans="1:80">
      <c r="A50" s="268"/>
      <c r="B50" s="269"/>
      <c r="C50" s="326" t="s">
        <v>535</v>
      </c>
      <c r="D50" s="327"/>
      <c r="E50" s="327"/>
      <c r="F50" s="327"/>
      <c r="G50" s="328"/>
      <c r="I50" s="270"/>
      <c r="K50" s="270"/>
      <c r="L50" s="271" t="s">
        <v>535</v>
      </c>
      <c r="O50" s="259">
        <v>3</v>
      </c>
    </row>
    <row r="51" spans="1:80">
      <c r="A51" s="268"/>
      <c r="B51" s="269"/>
      <c r="C51" s="326" t="s">
        <v>536</v>
      </c>
      <c r="D51" s="327"/>
      <c r="E51" s="327"/>
      <c r="F51" s="327"/>
      <c r="G51" s="328"/>
      <c r="I51" s="270"/>
      <c r="K51" s="270"/>
      <c r="L51" s="271" t="s">
        <v>536</v>
      </c>
      <c r="O51" s="259">
        <v>3</v>
      </c>
    </row>
    <row r="52" spans="1:80">
      <c r="A52" s="268"/>
      <c r="B52" s="269"/>
      <c r="C52" s="326" t="s">
        <v>537</v>
      </c>
      <c r="D52" s="327"/>
      <c r="E52" s="327"/>
      <c r="F52" s="327"/>
      <c r="G52" s="328"/>
      <c r="I52" s="270"/>
      <c r="K52" s="270"/>
      <c r="L52" s="271" t="s">
        <v>537</v>
      </c>
      <c r="O52" s="259">
        <v>3</v>
      </c>
    </row>
    <row r="53" spans="1:80">
      <c r="A53" s="268"/>
      <c r="B53" s="269"/>
      <c r="C53" s="326"/>
      <c r="D53" s="327"/>
      <c r="E53" s="327"/>
      <c r="F53" s="327"/>
      <c r="G53" s="328"/>
      <c r="I53" s="270"/>
      <c r="K53" s="270"/>
      <c r="L53" s="271"/>
      <c r="O53" s="259">
        <v>3</v>
      </c>
    </row>
    <row r="54" spans="1:80">
      <c r="A54" s="268"/>
      <c r="B54" s="269"/>
      <c r="C54" s="326" t="s">
        <v>538</v>
      </c>
      <c r="D54" s="327"/>
      <c r="E54" s="327"/>
      <c r="F54" s="327"/>
      <c r="G54" s="328"/>
      <c r="I54" s="270"/>
      <c r="K54" s="270"/>
      <c r="L54" s="271" t="s">
        <v>538</v>
      </c>
      <c r="O54" s="259">
        <v>3</v>
      </c>
    </row>
    <row r="55" spans="1:80">
      <c r="A55" s="268"/>
      <c r="B55" s="269"/>
      <c r="C55" s="326" t="s">
        <v>539</v>
      </c>
      <c r="D55" s="327"/>
      <c r="E55" s="327"/>
      <c r="F55" s="327"/>
      <c r="G55" s="328"/>
      <c r="I55" s="270"/>
      <c r="K55" s="270"/>
      <c r="L55" s="271" t="s">
        <v>539</v>
      </c>
      <c r="O55" s="259">
        <v>3</v>
      </c>
    </row>
    <row r="56" spans="1:80">
      <c r="A56" s="268"/>
      <c r="B56" s="269"/>
      <c r="C56" s="326" t="s">
        <v>540</v>
      </c>
      <c r="D56" s="327"/>
      <c r="E56" s="327"/>
      <c r="F56" s="327"/>
      <c r="G56" s="328"/>
      <c r="I56" s="270"/>
      <c r="K56" s="270"/>
      <c r="L56" s="271" t="s">
        <v>540</v>
      </c>
      <c r="O56" s="259">
        <v>3</v>
      </c>
    </row>
    <row r="57" spans="1:80">
      <c r="A57" s="268"/>
      <c r="B57" s="269"/>
      <c r="C57" s="326" t="s">
        <v>541</v>
      </c>
      <c r="D57" s="327"/>
      <c r="E57" s="327"/>
      <c r="F57" s="327"/>
      <c r="G57" s="328"/>
      <c r="I57" s="270"/>
      <c r="K57" s="270"/>
      <c r="L57" s="271" t="s">
        <v>541</v>
      </c>
      <c r="O57" s="259">
        <v>3</v>
      </c>
    </row>
    <row r="58" spans="1:80">
      <c r="A58" s="268"/>
      <c r="B58" s="272"/>
      <c r="C58" s="334" t="s">
        <v>542</v>
      </c>
      <c r="D58" s="335"/>
      <c r="E58" s="273">
        <v>28.6</v>
      </c>
      <c r="F58" s="274"/>
      <c r="G58" s="275"/>
      <c r="H58" s="276"/>
      <c r="I58" s="270"/>
      <c r="J58" s="277"/>
      <c r="K58" s="270"/>
      <c r="M58" s="271" t="s">
        <v>542</v>
      </c>
      <c r="O58" s="259"/>
    </row>
    <row r="59" spans="1:80">
      <c r="A59" s="278"/>
      <c r="B59" s="279" t="s">
        <v>100</v>
      </c>
      <c r="C59" s="280" t="s">
        <v>232</v>
      </c>
      <c r="D59" s="281"/>
      <c r="E59" s="282"/>
      <c r="F59" s="283"/>
      <c r="G59" s="284">
        <f>SUM(G35:G58)</f>
        <v>0</v>
      </c>
      <c r="H59" s="285"/>
      <c r="I59" s="286">
        <f>SUM(I35:I58)</f>
        <v>68.74303184</v>
      </c>
      <c r="J59" s="285"/>
      <c r="K59" s="286">
        <f>SUM(K35:K58)</f>
        <v>0</v>
      </c>
      <c r="O59" s="259">
        <v>4</v>
      </c>
      <c r="BA59" s="287">
        <f>SUM(BA35:BA58)</f>
        <v>0</v>
      </c>
      <c r="BB59" s="287">
        <f>SUM(BB35:BB58)</f>
        <v>0</v>
      </c>
      <c r="BC59" s="287">
        <f>SUM(BC35:BC58)</f>
        <v>0</v>
      </c>
      <c r="BD59" s="287">
        <f>SUM(BD35:BD58)</f>
        <v>0</v>
      </c>
      <c r="BE59" s="287">
        <f>SUM(BE35:BE58)</f>
        <v>0</v>
      </c>
    </row>
    <row r="60" spans="1:80">
      <c r="A60" s="249" t="s">
        <v>97</v>
      </c>
      <c r="B60" s="250" t="s">
        <v>327</v>
      </c>
      <c r="C60" s="251" t="s">
        <v>328</v>
      </c>
      <c r="D60" s="252"/>
      <c r="E60" s="253"/>
      <c r="F60" s="253"/>
      <c r="G60" s="254"/>
      <c r="H60" s="255"/>
      <c r="I60" s="256"/>
      <c r="J60" s="257"/>
      <c r="K60" s="258"/>
      <c r="O60" s="259">
        <v>1</v>
      </c>
    </row>
    <row r="61" spans="1:80">
      <c r="A61" s="260">
        <v>17</v>
      </c>
      <c r="B61" s="261" t="s">
        <v>543</v>
      </c>
      <c r="C61" s="262" t="s">
        <v>544</v>
      </c>
      <c r="D61" s="263" t="s">
        <v>158</v>
      </c>
      <c r="E61" s="264">
        <v>21</v>
      </c>
      <c r="F61" s="264">
        <v>0</v>
      </c>
      <c r="G61" s="265">
        <f>E61*F61</f>
        <v>0</v>
      </c>
      <c r="H61" s="266">
        <v>2.2709999999999999</v>
      </c>
      <c r="I61" s="267">
        <f>E61*H61</f>
        <v>47.690999999999995</v>
      </c>
      <c r="J61" s="266">
        <v>0</v>
      </c>
      <c r="K61" s="267">
        <f>E61*J61</f>
        <v>0</v>
      </c>
      <c r="O61" s="259">
        <v>2</v>
      </c>
      <c r="AA61" s="232">
        <v>1</v>
      </c>
      <c r="AB61" s="232">
        <v>1</v>
      </c>
      <c r="AC61" s="232">
        <v>1</v>
      </c>
      <c r="AZ61" s="232">
        <v>1</v>
      </c>
      <c r="BA61" s="232">
        <f>IF(AZ61=1,G61,0)</f>
        <v>0</v>
      </c>
      <c r="BB61" s="232">
        <f>IF(AZ61=2,G61,0)</f>
        <v>0</v>
      </c>
      <c r="BC61" s="232">
        <f>IF(AZ61=3,G61,0)</f>
        <v>0</v>
      </c>
      <c r="BD61" s="232">
        <f>IF(AZ61=4,G61,0)</f>
        <v>0</v>
      </c>
      <c r="BE61" s="232">
        <f>IF(AZ61=5,G61,0)</f>
        <v>0</v>
      </c>
      <c r="CA61" s="259">
        <v>1</v>
      </c>
      <c r="CB61" s="259">
        <v>1</v>
      </c>
    </row>
    <row r="62" spans="1:80">
      <c r="A62" s="268"/>
      <c r="B62" s="272"/>
      <c r="C62" s="334" t="s">
        <v>545</v>
      </c>
      <c r="D62" s="335"/>
      <c r="E62" s="273">
        <v>21</v>
      </c>
      <c r="F62" s="274"/>
      <c r="G62" s="275"/>
      <c r="H62" s="276"/>
      <c r="I62" s="270"/>
      <c r="J62" s="277"/>
      <c r="K62" s="270"/>
      <c r="M62" s="271" t="s">
        <v>545</v>
      </c>
      <c r="O62" s="259"/>
    </row>
    <row r="63" spans="1:80">
      <c r="A63" s="260">
        <v>18</v>
      </c>
      <c r="B63" s="261" t="s">
        <v>546</v>
      </c>
      <c r="C63" s="262" t="s">
        <v>547</v>
      </c>
      <c r="D63" s="263" t="s">
        <v>171</v>
      </c>
      <c r="E63" s="264">
        <v>33</v>
      </c>
      <c r="F63" s="264">
        <v>0</v>
      </c>
      <c r="G63" s="265">
        <f>E63*F63</f>
        <v>0</v>
      </c>
      <c r="H63" s="266">
        <v>0</v>
      </c>
      <c r="I63" s="267">
        <f>E63*H63</f>
        <v>0</v>
      </c>
      <c r="J63" s="266">
        <v>0</v>
      </c>
      <c r="K63" s="267">
        <f>E63*J63</f>
        <v>0</v>
      </c>
      <c r="O63" s="259">
        <v>2</v>
      </c>
      <c r="AA63" s="232">
        <v>1</v>
      </c>
      <c r="AB63" s="232">
        <v>1</v>
      </c>
      <c r="AC63" s="232">
        <v>1</v>
      </c>
      <c r="AZ63" s="232">
        <v>1</v>
      </c>
      <c r="BA63" s="232">
        <f>IF(AZ63=1,G63,0)</f>
        <v>0</v>
      </c>
      <c r="BB63" s="232">
        <f>IF(AZ63=2,G63,0)</f>
        <v>0</v>
      </c>
      <c r="BC63" s="232">
        <f>IF(AZ63=3,G63,0)</f>
        <v>0</v>
      </c>
      <c r="BD63" s="232">
        <f>IF(AZ63=4,G63,0)</f>
        <v>0</v>
      </c>
      <c r="BE63" s="232">
        <f>IF(AZ63=5,G63,0)</f>
        <v>0</v>
      </c>
      <c r="CA63" s="259">
        <v>1</v>
      </c>
      <c r="CB63" s="259">
        <v>1</v>
      </c>
    </row>
    <row r="64" spans="1:80">
      <c r="A64" s="260">
        <v>19</v>
      </c>
      <c r="B64" s="261" t="s">
        <v>330</v>
      </c>
      <c r="C64" s="262" t="s">
        <v>331</v>
      </c>
      <c r="D64" s="263" t="s">
        <v>158</v>
      </c>
      <c r="E64" s="264">
        <v>24.37</v>
      </c>
      <c r="F64" s="264">
        <v>0</v>
      </c>
      <c r="G64" s="265">
        <f>E64*F64</f>
        <v>0</v>
      </c>
      <c r="H64" s="266">
        <v>1.8480000000000001</v>
      </c>
      <c r="I64" s="267">
        <f>E64*H64</f>
        <v>45.035760000000003</v>
      </c>
      <c r="J64" s="266">
        <v>0</v>
      </c>
      <c r="K64" s="267">
        <f>E64*J64</f>
        <v>0</v>
      </c>
      <c r="O64" s="259">
        <v>2</v>
      </c>
      <c r="AA64" s="232">
        <v>1</v>
      </c>
      <c r="AB64" s="232">
        <v>1</v>
      </c>
      <c r="AC64" s="232">
        <v>1</v>
      </c>
      <c r="AZ64" s="232">
        <v>1</v>
      </c>
      <c r="BA64" s="232">
        <f>IF(AZ64=1,G64,0)</f>
        <v>0</v>
      </c>
      <c r="BB64" s="232">
        <f>IF(AZ64=2,G64,0)</f>
        <v>0</v>
      </c>
      <c r="BC64" s="232">
        <f>IF(AZ64=3,G64,0)</f>
        <v>0</v>
      </c>
      <c r="BD64" s="232">
        <f>IF(AZ64=4,G64,0)</f>
        <v>0</v>
      </c>
      <c r="BE64" s="232">
        <f>IF(AZ64=5,G64,0)</f>
        <v>0</v>
      </c>
      <c r="CA64" s="259">
        <v>1</v>
      </c>
      <c r="CB64" s="259">
        <v>1</v>
      </c>
    </row>
    <row r="65" spans="1:80">
      <c r="A65" s="268"/>
      <c r="B65" s="272"/>
      <c r="C65" s="334" t="s">
        <v>548</v>
      </c>
      <c r="D65" s="335"/>
      <c r="E65" s="273">
        <v>17.87</v>
      </c>
      <c r="F65" s="274"/>
      <c r="G65" s="275"/>
      <c r="H65" s="276"/>
      <c r="I65" s="270"/>
      <c r="J65" s="277"/>
      <c r="K65" s="270"/>
      <c r="M65" s="271" t="s">
        <v>548</v>
      </c>
      <c r="O65" s="259"/>
    </row>
    <row r="66" spans="1:80">
      <c r="A66" s="268"/>
      <c r="B66" s="272"/>
      <c r="C66" s="334" t="s">
        <v>549</v>
      </c>
      <c r="D66" s="335"/>
      <c r="E66" s="273">
        <v>2</v>
      </c>
      <c r="F66" s="274"/>
      <c r="G66" s="275"/>
      <c r="H66" s="276"/>
      <c r="I66" s="270"/>
      <c r="J66" s="277"/>
      <c r="K66" s="270"/>
      <c r="M66" s="271" t="s">
        <v>549</v>
      </c>
      <c r="O66" s="259"/>
    </row>
    <row r="67" spans="1:80">
      <c r="A67" s="268"/>
      <c r="B67" s="272"/>
      <c r="C67" s="334" t="s">
        <v>550</v>
      </c>
      <c r="D67" s="335"/>
      <c r="E67" s="273">
        <v>4.5</v>
      </c>
      <c r="F67" s="274"/>
      <c r="G67" s="275"/>
      <c r="H67" s="276"/>
      <c r="I67" s="270"/>
      <c r="J67" s="277"/>
      <c r="K67" s="270"/>
      <c r="M67" s="271" t="s">
        <v>550</v>
      </c>
      <c r="O67" s="259"/>
    </row>
    <row r="68" spans="1:80">
      <c r="A68" s="260">
        <v>20</v>
      </c>
      <c r="B68" s="261" t="s">
        <v>551</v>
      </c>
      <c r="C68" s="262" t="s">
        <v>552</v>
      </c>
      <c r="D68" s="263" t="s">
        <v>171</v>
      </c>
      <c r="E68" s="264">
        <v>22.044</v>
      </c>
      <c r="F68" s="264">
        <v>0</v>
      </c>
      <c r="G68" s="265">
        <f>E68*F68</f>
        <v>0</v>
      </c>
      <c r="H68" s="266">
        <v>0.59099999999999997</v>
      </c>
      <c r="I68" s="267">
        <f>E68*H68</f>
        <v>13.028003999999999</v>
      </c>
      <c r="J68" s="266">
        <v>0</v>
      </c>
      <c r="K68" s="267">
        <f>E68*J68</f>
        <v>0</v>
      </c>
      <c r="O68" s="259">
        <v>2</v>
      </c>
      <c r="AA68" s="232">
        <v>1</v>
      </c>
      <c r="AB68" s="232">
        <v>1</v>
      </c>
      <c r="AC68" s="232">
        <v>1</v>
      </c>
      <c r="AZ68" s="232">
        <v>1</v>
      </c>
      <c r="BA68" s="232">
        <f>IF(AZ68=1,G68,0)</f>
        <v>0</v>
      </c>
      <c r="BB68" s="232">
        <f>IF(AZ68=2,G68,0)</f>
        <v>0</v>
      </c>
      <c r="BC68" s="232">
        <f>IF(AZ68=3,G68,0)</f>
        <v>0</v>
      </c>
      <c r="BD68" s="232">
        <f>IF(AZ68=4,G68,0)</f>
        <v>0</v>
      </c>
      <c r="BE68" s="232">
        <f>IF(AZ68=5,G68,0)</f>
        <v>0</v>
      </c>
      <c r="CA68" s="259">
        <v>1</v>
      </c>
      <c r="CB68" s="259">
        <v>1</v>
      </c>
    </row>
    <row r="69" spans="1:80">
      <c r="A69" s="268"/>
      <c r="B69" s="272"/>
      <c r="C69" s="334" t="s">
        <v>553</v>
      </c>
      <c r="D69" s="335"/>
      <c r="E69" s="273">
        <v>22.044</v>
      </c>
      <c r="F69" s="274"/>
      <c r="G69" s="275"/>
      <c r="H69" s="276"/>
      <c r="I69" s="270"/>
      <c r="J69" s="277"/>
      <c r="K69" s="270"/>
      <c r="M69" s="271" t="s">
        <v>553</v>
      </c>
      <c r="O69" s="259"/>
    </row>
    <row r="70" spans="1:80">
      <c r="A70" s="278"/>
      <c r="B70" s="279" t="s">
        <v>100</v>
      </c>
      <c r="C70" s="280" t="s">
        <v>329</v>
      </c>
      <c r="D70" s="281"/>
      <c r="E70" s="282"/>
      <c r="F70" s="283"/>
      <c r="G70" s="284">
        <f>SUM(G60:G69)</f>
        <v>0</v>
      </c>
      <c r="H70" s="285"/>
      <c r="I70" s="286">
        <f>SUM(I60:I69)</f>
        <v>105.75476399999999</v>
      </c>
      <c r="J70" s="285"/>
      <c r="K70" s="286">
        <f>SUM(K60:K69)</f>
        <v>0</v>
      </c>
      <c r="O70" s="259">
        <v>4</v>
      </c>
      <c r="BA70" s="287">
        <f>SUM(BA60:BA69)</f>
        <v>0</v>
      </c>
      <c r="BB70" s="287">
        <f>SUM(BB60:BB69)</f>
        <v>0</v>
      </c>
      <c r="BC70" s="287">
        <f>SUM(BC60:BC69)</f>
        <v>0</v>
      </c>
      <c r="BD70" s="287">
        <f>SUM(BD60:BD69)</f>
        <v>0</v>
      </c>
      <c r="BE70" s="287">
        <f>SUM(BE60:BE69)</f>
        <v>0</v>
      </c>
    </row>
    <row r="71" spans="1:80">
      <c r="A71" s="249" t="s">
        <v>97</v>
      </c>
      <c r="B71" s="250" t="s">
        <v>401</v>
      </c>
      <c r="C71" s="251" t="s">
        <v>554</v>
      </c>
      <c r="D71" s="252"/>
      <c r="E71" s="253"/>
      <c r="F71" s="253"/>
      <c r="G71" s="254"/>
      <c r="H71" s="255"/>
      <c r="I71" s="256"/>
      <c r="J71" s="257"/>
      <c r="K71" s="258"/>
      <c r="O71" s="259">
        <v>1</v>
      </c>
    </row>
    <row r="72" spans="1:80">
      <c r="A72" s="260">
        <v>21</v>
      </c>
      <c r="B72" s="261" t="s">
        <v>556</v>
      </c>
      <c r="C72" s="262" t="s">
        <v>557</v>
      </c>
      <c r="D72" s="263" t="s">
        <v>171</v>
      </c>
      <c r="E72" s="264">
        <v>1.28</v>
      </c>
      <c r="F72" s="264">
        <v>0</v>
      </c>
      <c r="G72" s="265">
        <f>E72*F72</f>
        <v>0</v>
      </c>
      <c r="H72" s="266">
        <v>6.3000000000000003E-4</v>
      </c>
      <c r="I72" s="267">
        <f>E72*H72</f>
        <v>8.0640000000000009E-4</v>
      </c>
      <c r="J72" s="266">
        <v>0</v>
      </c>
      <c r="K72" s="267">
        <f>E72*J72</f>
        <v>0</v>
      </c>
      <c r="O72" s="259">
        <v>2</v>
      </c>
      <c r="AA72" s="232">
        <v>1</v>
      </c>
      <c r="AB72" s="232">
        <v>1</v>
      </c>
      <c r="AC72" s="232">
        <v>1</v>
      </c>
      <c r="AZ72" s="232">
        <v>1</v>
      </c>
      <c r="BA72" s="232">
        <f>IF(AZ72=1,G72,0)</f>
        <v>0</v>
      </c>
      <c r="BB72" s="232">
        <f>IF(AZ72=2,G72,0)</f>
        <v>0</v>
      </c>
      <c r="BC72" s="232">
        <f>IF(AZ72=3,G72,0)</f>
        <v>0</v>
      </c>
      <c r="BD72" s="232">
        <f>IF(AZ72=4,G72,0)</f>
        <v>0</v>
      </c>
      <c r="BE72" s="232">
        <f>IF(AZ72=5,G72,0)</f>
        <v>0</v>
      </c>
      <c r="CA72" s="259">
        <v>1</v>
      </c>
      <c r="CB72" s="259">
        <v>1</v>
      </c>
    </row>
    <row r="73" spans="1:80">
      <c r="A73" s="268"/>
      <c r="B73" s="272"/>
      <c r="C73" s="334" t="s">
        <v>558</v>
      </c>
      <c r="D73" s="335"/>
      <c r="E73" s="273">
        <v>1.28</v>
      </c>
      <c r="F73" s="274"/>
      <c r="G73" s="275"/>
      <c r="H73" s="276"/>
      <c r="I73" s="270"/>
      <c r="J73" s="277"/>
      <c r="K73" s="270"/>
      <c r="M73" s="271" t="s">
        <v>558</v>
      </c>
      <c r="O73" s="259"/>
    </row>
    <row r="74" spans="1:80">
      <c r="A74" s="260">
        <v>22</v>
      </c>
      <c r="B74" s="261" t="s">
        <v>404</v>
      </c>
      <c r="C74" s="262" t="s">
        <v>559</v>
      </c>
      <c r="D74" s="263" t="s">
        <v>244</v>
      </c>
      <c r="E74" s="264">
        <v>8</v>
      </c>
      <c r="F74" s="264">
        <v>0</v>
      </c>
      <c r="G74" s="265">
        <f>E74*F74</f>
        <v>0</v>
      </c>
      <c r="H74" s="266">
        <v>0</v>
      </c>
      <c r="I74" s="267">
        <f>E74*H74</f>
        <v>0</v>
      </c>
      <c r="J74" s="266"/>
      <c r="K74" s="267">
        <f>E74*J74</f>
        <v>0</v>
      </c>
      <c r="O74" s="259">
        <v>2</v>
      </c>
      <c r="AA74" s="232">
        <v>12</v>
      </c>
      <c r="AB74" s="232">
        <v>0</v>
      </c>
      <c r="AC74" s="232">
        <v>27</v>
      </c>
      <c r="AZ74" s="232">
        <v>1</v>
      </c>
      <c r="BA74" s="232">
        <f>IF(AZ74=1,G74,0)</f>
        <v>0</v>
      </c>
      <c r="BB74" s="232">
        <f>IF(AZ74=2,G74,0)</f>
        <v>0</v>
      </c>
      <c r="BC74" s="232">
        <f>IF(AZ74=3,G74,0)</f>
        <v>0</v>
      </c>
      <c r="BD74" s="232">
        <f>IF(AZ74=4,G74,0)</f>
        <v>0</v>
      </c>
      <c r="BE74" s="232">
        <f>IF(AZ74=5,G74,0)</f>
        <v>0</v>
      </c>
      <c r="CA74" s="259">
        <v>12</v>
      </c>
      <c r="CB74" s="259">
        <v>0</v>
      </c>
    </row>
    <row r="75" spans="1:80">
      <c r="A75" s="268"/>
      <c r="B75" s="269"/>
      <c r="C75" s="326" t="s">
        <v>560</v>
      </c>
      <c r="D75" s="327"/>
      <c r="E75" s="327"/>
      <c r="F75" s="327"/>
      <c r="G75" s="328"/>
      <c r="I75" s="270"/>
      <c r="K75" s="270"/>
      <c r="L75" s="271" t="s">
        <v>560</v>
      </c>
      <c r="O75" s="259">
        <v>3</v>
      </c>
    </row>
    <row r="76" spans="1:80">
      <c r="A76" s="268"/>
      <c r="B76" s="269"/>
      <c r="C76" s="326" t="s">
        <v>561</v>
      </c>
      <c r="D76" s="327"/>
      <c r="E76" s="327"/>
      <c r="F76" s="327"/>
      <c r="G76" s="328"/>
      <c r="I76" s="270"/>
      <c r="K76" s="270"/>
      <c r="L76" s="271" t="s">
        <v>561</v>
      </c>
      <c r="O76" s="259">
        <v>3</v>
      </c>
    </row>
    <row r="77" spans="1:80">
      <c r="A77" s="268"/>
      <c r="B77" s="272"/>
      <c r="C77" s="334" t="s">
        <v>562</v>
      </c>
      <c r="D77" s="335"/>
      <c r="E77" s="273">
        <v>8</v>
      </c>
      <c r="F77" s="274"/>
      <c r="G77" s="275"/>
      <c r="H77" s="276"/>
      <c r="I77" s="270"/>
      <c r="J77" s="277"/>
      <c r="K77" s="270"/>
      <c r="M77" s="271" t="s">
        <v>562</v>
      </c>
      <c r="O77" s="259"/>
    </row>
    <row r="78" spans="1:80">
      <c r="A78" s="278"/>
      <c r="B78" s="279" t="s">
        <v>100</v>
      </c>
      <c r="C78" s="280" t="s">
        <v>555</v>
      </c>
      <c r="D78" s="281"/>
      <c r="E78" s="282"/>
      <c r="F78" s="283"/>
      <c r="G78" s="284">
        <f>SUM(G71:G77)</f>
        <v>0</v>
      </c>
      <c r="H78" s="285"/>
      <c r="I78" s="286">
        <f>SUM(I71:I77)</f>
        <v>8.0640000000000009E-4</v>
      </c>
      <c r="J78" s="285"/>
      <c r="K78" s="286">
        <f>SUM(K71:K77)</f>
        <v>0</v>
      </c>
      <c r="O78" s="259">
        <v>4</v>
      </c>
      <c r="BA78" s="287">
        <f>SUM(BA71:BA77)</f>
        <v>0</v>
      </c>
      <c r="BB78" s="287">
        <f>SUM(BB71:BB77)</f>
        <v>0</v>
      </c>
      <c r="BC78" s="287">
        <f>SUM(BC71:BC77)</f>
        <v>0</v>
      </c>
      <c r="BD78" s="287">
        <f>SUM(BD71:BD77)</f>
        <v>0</v>
      </c>
      <c r="BE78" s="287">
        <f>SUM(BE71:BE77)</f>
        <v>0</v>
      </c>
    </row>
    <row r="79" spans="1:80">
      <c r="A79" s="249" t="s">
        <v>97</v>
      </c>
      <c r="B79" s="250" t="s">
        <v>187</v>
      </c>
      <c r="C79" s="251" t="s">
        <v>188</v>
      </c>
      <c r="D79" s="252"/>
      <c r="E79" s="253"/>
      <c r="F79" s="253"/>
      <c r="G79" s="254"/>
      <c r="H79" s="255"/>
      <c r="I79" s="256"/>
      <c r="J79" s="257"/>
      <c r="K79" s="258"/>
      <c r="O79" s="259">
        <v>1</v>
      </c>
    </row>
    <row r="80" spans="1:80">
      <c r="A80" s="260">
        <v>23</v>
      </c>
      <c r="B80" s="261" t="s">
        <v>490</v>
      </c>
      <c r="C80" s="262" t="s">
        <v>563</v>
      </c>
      <c r="D80" s="263" t="s">
        <v>192</v>
      </c>
      <c r="E80" s="264">
        <v>178.64726443999999</v>
      </c>
      <c r="F80" s="264">
        <v>0</v>
      </c>
      <c r="G80" s="265">
        <f>E80*F80</f>
        <v>0</v>
      </c>
      <c r="H80" s="266">
        <v>0</v>
      </c>
      <c r="I80" s="267">
        <f>E80*H80</f>
        <v>0</v>
      </c>
      <c r="J80" s="266"/>
      <c r="K80" s="267">
        <f>E80*J80</f>
        <v>0</v>
      </c>
      <c r="O80" s="259">
        <v>2</v>
      </c>
      <c r="AA80" s="232">
        <v>7</v>
      </c>
      <c r="AB80" s="232">
        <v>1</v>
      </c>
      <c r="AC80" s="232">
        <v>2</v>
      </c>
      <c r="AZ80" s="232">
        <v>1</v>
      </c>
      <c r="BA80" s="232">
        <f>IF(AZ80=1,G80,0)</f>
        <v>0</v>
      </c>
      <c r="BB80" s="232">
        <f>IF(AZ80=2,G80,0)</f>
        <v>0</v>
      </c>
      <c r="BC80" s="232">
        <f>IF(AZ80=3,G80,0)</f>
        <v>0</v>
      </c>
      <c r="BD80" s="232">
        <f>IF(AZ80=4,G80,0)</f>
        <v>0</v>
      </c>
      <c r="BE80" s="232">
        <f>IF(AZ80=5,G80,0)</f>
        <v>0</v>
      </c>
      <c r="CA80" s="259">
        <v>7</v>
      </c>
      <c r="CB80" s="259">
        <v>1</v>
      </c>
    </row>
    <row r="81" spans="1:57">
      <c r="A81" s="278"/>
      <c r="B81" s="279" t="s">
        <v>100</v>
      </c>
      <c r="C81" s="280" t="s">
        <v>189</v>
      </c>
      <c r="D81" s="281"/>
      <c r="E81" s="282"/>
      <c r="F81" s="283"/>
      <c r="G81" s="284">
        <f>SUM(G79:G80)</f>
        <v>0</v>
      </c>
      <c r="H81" s="285"/>
      <c r="I81" s="286">
        <f>SUM(I79:I80)</f>
        <v>0</v>
      </c>
      <c r="J81" s="285"/>
      <c r="K81" s="286">
        <f>SUM(K79:K80)</f>
        <v>0</v>
      </c>
      <c r="O81" s="259">
        <v>4</v>
      </c>
      <c r="BA81" s="287">
        <f>SUM(BA79:BA80)</f>
        <v>0</v>
      </c>
      <c r="BB81" s="287">
        <f>SUM(BB79:BB80)</f>
        <v>0</v>
      </c>
      <c r="BC81" s="287">
        <f>SUM(BC79:BC80)</f>
        <v>0</v>
      </c>
      <c r="BD81" s="287">
        <f>SUM(BD79:BD80)</f>
        <v>0</v>
      </c>
      <c r="BE81" s="287">
        <f>SUM(BE79:BE80)</f>
        <v>0</v>
      </c>
    </row>
    <row r="82" spans="1:57">
      <c r="E82" s="232"/>
    </row>
    <row r="83" spans="1:57">
      <c r="E83" s="232"/>
    </row>
    <row r="84" spans="1:57">
      <c r="E84" s="232"/>
    </row>
    <row r="85" spans="1:57">
      <c r="E85" s="232"/>
    </row>
    <row r="86" spans="1:57">
      <c r="E86" s="232"/>
    </row>
    <row r="87" spans="1:57">
      <c r="E87" s="232"/>
    </row>
    <row r="88" spans="1:57">
      <c r="E88" s="232"/>
    </row>
    <row r="89" spans="1:57">
      <c r="E89" s="232"/>
    </row>
    <row r="90" spans="1:57">
      <c r="E90" s="232"/>
    </row>
    <row r="91" spans="1:57">
      <c r="E91" s="232"/>
    </row>
    <row r="92" spans="1:57">
      <c r="E92" s="232"/>
    </row>
    <row r="93" spans="1:57">
      <c r="E93" s="232"/>
    </row>
    <row r="94" spans="1:57">
      <c r="E94" s="232"/>
    </row>
    <row r="95" spans="1:57">
      <c r="E95" s="232"/>
    </row>
    <row r="96" spans="1:57">
      <c r="E96" s="232"/>
    </row>
    <row r="97" spans="1:7">
      <c r="E97" s="232"/>
    </row>
    <row r="98" spans="1:7">
      <c r="E98" s="232"/>
    </row>
    <row r="99" spans="1:7">
      <c r="E99" s="232"/>
    </row>
    <row r="100" spans="1:7">
      <c r="E100" s="232"/>
    </row>
    <row r="101" spans="1:7">
      <c r="E101" s="232"/>
    </row>
    <row r="102" spans="1:7">
      <c r="E102" s="232"/>
    </row>
    <row r="103" spans="1:7">
      <c r="E103" s="232"/>
    </row>
    <row r="104" spans="1:7">
      <c r="E104" s="232"/>
    </row>
    <row r="105" spans="1:7">
      <c r="A105" s="277"/>
      <c r="B105" s="277"/>
      <c r="C105" s="277"/>
      <c r="D105" s="277"/>
      <c r="E105" s="277"/>
      <c r="F105" s="277"/>
      <c r="G105" s="277"/>
    </row>
    <row r="106" spans="1:7">
      <c r="A106" s="277"/>
      <c r="B106" s="277"/>
      <c r="C106" s="277"/>
      <c r="D106" s="277"/>
      <c r="E106" s="277"/>
      <c r="F106" s="277"/>
      <c r="G106" s="277"/>
    </row>
    <row r="107" spans="1:7">
      <c r="A107" s="277"/>
      <c r="B107" s="277"/>
      <c r="C107" s="277"/>
      <c r="D107" s="277"/>
      <c r="E107" s="277"/>
      <c r="F107" s="277"/>
      <c r="G107" s="277"/>
    </row>
    <row r="108" spans="1:7">
      <c r="A108" s="277"/>
      <c r="B108" s="277"/>
      <c r="C108" s="277"/>
      <c r="D108" s="277"/>
      <c r="E108" s="277"/>
      <c r="F108" s="277"/>
      <c r="G108" s="277"/>
    </row>
    <row r="109" spans="1:7">
      <c r="E109" s="232"/>
    </row>
    <row r="110" spans="1:7">
      <c r="E110" s="232"/>
    </row>
    <row r="111" spans="1:7">
      <c r="E111" s="232"/>
    </row>
    <row r="112" spans="1:7">
      <c r="E112" s="232"/>
    </row>
    <row r="113" spans="5:5">
      <c r="E113" s="232"/>
    </row>
    <row r="114" spans="5:5">
      <c r="E114" s="232"/>
    </row>
    <row r="115" spans="5:5">
      <c r="E115" s="232"/>
    </row>
    <row r="116" spans="5:5">
      <c r="E116" s="232"/>
    </row>
    <row r="117" spans="5:5">
      <c r="E117" s="232"/>
    </row>
    <row r="118" spans="5:5">
      <c r="E118" s="232"/>
    </row>
    <row r="119" spans="5:5">
      <c r="E119" s="232"/>
    </row>
    <row r="120" spans="5:5">
      <c r="E120" s="232"/>
    </row>
    <row r="121" spans="5:5">
      <c r="E121" s="232"/>
    </row>
    <row r="122" spans="5:5">
      <c r="E122" s="232"/>
    </row>
    <row r="123" spans="5:5">
      <c r="E123" s="232"/>
    </row>
    <row r="124" spans="5:5">
      <c r="E124" s="232"/>
    </row>
    <row r="125" spans="5:5">
      <c r="E125" s="232"/>
    </row>
    <row r="126" spans="5:5">
      <c r="E126" s="232"/>
    </row>
    <row r="127" spans="5:5">
      <c r="E127" s="232"/>
    </row>
    <row r="128" spans="5:5">
      <c r="E128" s="232"/>
    </row>
    <row r="129" spans="1:7">
      <c r="E129" s="232"/>
    </row>
    <row r="130" spans="1:7">
      <c r="E130" s="232"/>
    </row>
    <row r="131" spans="1:7">
      <c r="E131" s="232"/>
    </row>
    <row r="132" spans="1:7">
      <c r="E132" s="232"/>
    </row>
    <row r="133" spans="1:7">
      <c r="E133" s="232"/>
    </row>
    <row r="134" spans="1:7">
      <c r="E134" s="232"/>
    </row>
    <row r="135" spans="1:7">
      <c r="E135" s="232"/>
    </row>
    <row r="136" spans="1:7">
      <c r="E136" s="232"/>
    </row>
    <row r="137" spans="1:7">
      <c r="E137" s="232"/>
    </row>
    <row r="138" spans="1:7">
      <c r="E138" s="232"/>
    </row>
    <row r="139" spans="1:7">
      <c r="E139" s="232"/>
    </row>
    <row r="140" spans="1:7">
      <c r="A140" s="288"/>
      <c r="B140" s="288"/>
    </row>
    <row r="141" spans="1:7">
      <c r="A141" s="277"/>
      <c r="B141" s="277"/>
      <c r="C141" s="289"/>
      <c r="D141" s="289"/>
      <c r="E141" s="290"/>
      <c r="F141" s="289"/>
      <c r="G141" s="291"/>
    </row>
    <row r="142" spans="1:7">
      <c r="A142" s="292"/>
      <c r="B142" s="292"/>
      <c r="C142" s="277"/>
      <c r="D142" s="277"/>
      <c r="E142" s="293"/>
      <c r="F142" s="277"/>
      <c r="G142" s="277"/>
    </row>
    <row r="143" spans="1:7">
      <c r="A143" s="277"/>
      <c r="B143" s="277"/>
      <c r="C143" s="277"/>
      <c r="D143" s="277"/>
      <c r="E143" s="293"/>
      <c r="F143" s="277"/>
      <c r="G143" s="277"/>
    </row>
    <row r="144" spans="1:7">
      <c r="A144" s="277"/>
      <c r="B144" s="277"/>
      <c r="C144" s="277"/>
      <c r="D144" s="277"/>
      <c r="E144" s="293"/>
      <c r="F144" s="277"/>
      <c r="G144" s="277"/>
    </row>
    <row r="145" spans="1:7">
      <c r="A145" s="277"/>
      <c r="B145" s="277"/>
      <c r="C145" s="277"/>
      <c r="D145" s="277"/>
      <c r="E145" s="293"/>
      <c r="F145" s="277"/>
      <c r="G145" s="277"/>
    </row>
    <row r="146" spans="1:7">
      <c r="A146" s="277"/>
      <c r="B146" s="277"/>
      <c r="C146" s="277"/>
      <c r="D146" s="277"/>
      <c r="E146" s="293"/>
      <c r="F146" s="277"/>
      <c r="G146" s="277"/>
    </row>
    <row r="147" spans="1:7">
      <c r="A147" s="277"/>
      <c r="B147" s="277"/>
      <c r="C147" s="277"/>
      <c r="D147" s="277"/>
      <c r="E147" s="293"/>
      <c r="F147" s="277"/>
      <c r="G147" s="277"/>
    </row>
    <row r="148" spans="1:7">
      <c r="A148" s="277"/>
      <c r="B148" s="277"/>
      <c r="C148" s="277"/>
      <c r="D148" s="277"/>
      <c r="E148" s="293"/>
      <c r="F148" s="277"/>
      <c r="G148" s="277"/>
    </row>
    <row r="149" spans="1:7">
      <c r="A149" s="277"/>
      <c r="B149" s="277"/>
      <c r="C149" s="277"/>
      <c r="D149" s="277"/>
      <c r="E149" s="293"/>
      <c r="F149" s="277"/>
      <c r="G149" s="277"/>
    </row>
    <row r="150" spans="1:7">
      <c r="A150" s="277"/>
      <c r="B150" s="277"/>
      <c r="C150" s="277"/>
      <c r="D150" s="277"/>
      <c r="E150" s="293"/>
      <c r="F150" s="277"/>
      <c r="G150" s="277"/>
    </row>
    <row r="151" spans="1:7">
      <c r="A151" s="277"/>
      <c r="B151" s="277"/>
      <c r="C151" s="277"/>
      <c r="D151" s="277"/>
      <c r="E151" s="293"/>
      <c r="F151" s="277"/>
      <c r="G151" s="277"/>
    </row>
    <row r="152" spans="1:7">
      <c r="A152" s="277"/>
      <c r="B152" s="277"/>
      <c r="C152" s="277"/>
      <c r="D152" s="277"/>
      <c r="E152" s="293"/>
      <c r="F152" s="277"/>
      <c r="G152" s="277"/>
    </row>
    <row r="153" spans="1:7">
      <c r="A153" s="277"/>
      <c r="B153" s="277"/>
      <c r="C153" s="277"/>
      <c r="D153" s="277"/>
      <c r="E153" s="293"/>
      <c r="F153" s="277"/>
      <c r="G153" s="277"/>
    </row>
    <row r="154" spans="1:7">
      <c r="A154" s="277"/>
      <c r="B154" s="277"/>
      <c r="C154" s="277"/>
      <c r="D154" s="277"/>
      <c r="E154" s="293"/>
      <c r="F154" s="277"/>
      <c r="G154" s="277"/>
    </row>
  </sheetData>
  <sheetProtection password="C3C2" sheet="1" objects="1" scenarios="1"/>
  <protectedRanges>
    <protectedRange sqref="F80 F74 F72 F68 F64" name="Oblast2"/>
    <protectedRange sqref="J1:J65536 K1:K65536 F8 F9 F10 F11 F12 F13 F15 F14 F17 F18 F19 F21 F22 F23 F24 F25 F28 F29 F32 F33 F37 F36 F38 F39 F40 F41 F42 F43 F44 F45 F46 F47 F48 F58 F61 F62 F63 F64" name="Oblast1"/>
  </protectedRanges>
  <mergeCells count="42">
    <mergeCell ref="C77:D77"/>
    <mergeCell ref="C66:D66"/>
    <mergeCell ref="C67:D67"/>
    <mergeCell ref="C69:D69"/>
    <mergeCell ref="C58:D58"/>
    <mergeCell ref="C62:D62"/>
    <mergeCell ref="C65:D65"/>
    <mergeCell ref="C73:D73"/>
    <mergeCell ref="C75:G75"/>
    <mergeCell ref="C76:G76"/>
    <mergeCell ref="C49:G49"/>
    <mergeCell ref="C50:G50"/>
    <mergeCell ref="C53:G53"/>
    <mergeCell ref="C54:G54"/>
    <mergeCell ref="C56:G56"/>
    <mergeCell ref="C57:G57"/>
    <mergeCell ref="C55:G55"/>
    <mergeCell ref="C25:D25"/>
    <mergeCell ref="C29:D29"/>
    <mergeCell ref="C33:D33"/>
    <mergeCell ref="C51:G51"/>
    <mergeCell ref="C52:G52"/>
    <mergeCell ref="C44:D44"/>
    <mergeCell ref="C45:D45"/>
    <mergeCell ref="C37:D37"/>
    <mergeCell ref="C39:D39"/>
    <mergeCell ref="C11:D11"/>
    <mergeCell ref="C13:D13"/>
    <mergeCell ref="C15:D15"/>
    <mergeCell ref="C16:D16"/>
    <mergeCell ref="C18:D18"/>
    <mergeCell ref="C20:G20"/>
    <mergeCell ref="A1:G1"/>
    <mergeCell ref="A3:B3"/>
    <mergeCell ref="A4:B4"/>
    <mergeCell ref="E4:G4"/>
    <mergeCell ref="C40:D40"/>
    <mergeCell ref="C42:D42"/>
    <mergeCell ref="C21:D21"/>
    <mergeCell ref="C9:D9"/>
    <mergeCell ref="C22:D22"/>
    <mergeCell ref="C10:D10"/>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17.xml><?xml version="1.0" encoding="utf-8"?>
<worksheet xmlns="http://schemas.openxmlformats.org/spreadsheetml/2006/main" xmlns:r="http://schemas.openxmlformats.org/officeDocument/2006/relationships">
  <sheetPr codeName="List26"/>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568</v>
      </c>
      <c r="D2" s="97" t="s">
        <v>569</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565</v>
      </c>
      <c r="B5" s="110"/>
      <c r="C5" s="111" t="s">
        <v>566</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'05 011-23-5X Rek'!E12</f>
        <v>0</v>
      </c>
      <c r="D15" s="149" t="str">
        <f ca="1">'05 011-23-5X Rek'!A17</f>
        <v>Ztížené výrobní podmínky</v>
      </c>
      <c r="E15" s="150"/>
      <c r="F15" s="151"/>
      <c r="G15" s="148">
        <f ca="1">'05 011-23-5X Rek'!I17</f>
        <v>0</v>
      </c>
    </row>
    <row r="16" spans="1:57" ht="15.95" customHeight="1">
      <c r="A16" s="146" t="s">
        <v>52</v>
      </c>
      <c r="B16" s="147" t="s">
        <v>53</v>
      </c>
      <c r="C16" s="148">
        <f ca="1">'05 011-23-5X Rek'!F12</f>
        <v>0</v>
      </c>
      <c r="D16" s="101" t="str">
        <f ca="1">'05 011-23-5X Rek'!A18</f>
        <v>Oborová přirážka</v>
      </c>
      <c r="E16" s="152"/>
      <c r="F16" s="153"/>
      <c r="G16" s="148">
        <f ca="1">'05 011-23-5X Rek'!I18</f>
        <v>0</v>
      </c>
    </row>
    <row r="17" spans="1:7" ht="15.95" customHeight="1">
      <c r="A17" s="146" t="s">
        <v>54</v>
      </c>
      <c r="B17" s="147" t="s">
        <v>55</v>
      </c>
      <c r="C17" s="148">
        <f ca="1">'05 011-23-5X Rek'!H12</f>
        <v>0</v>
      </c>
      <c r="D17" s="101" t="str">
        <f ca="1">'05 011-23-5X Rek'!A19</f>
        <v>Přesun stavebních kapacit</v>
      </c>
      <c r="E17" s="152"/>
      <c r="F17" s="153"/>
      <c r="G17" s="148">
        <f ca="1">'05 011-23-5X Rek'!I19</f>
        <v>0</v>
      </c>
    </row>
    <row r="18" spans="1:7" ht="15.95" customHeight="1">
      <c r="A18" s="154" t="s">
        <v>56</v>
      </c>
      <c r="B18" s="155" t="s">
        <v>57</v>
      </c>
      <c r="C18" s="148">
        <f ca="1">'05 011-23-5X Rek'!G12</f>
        <v>0</v>
      </c>
      <c r="D18" s="101" t="str">
        <f ca="1">'05 011-23-5X Rek'!A20</f>
        <v>Mimostaveništní doprava</v>
      </c>
      <c r="E18" s="152"/>
      <c r="F18" s="153"/>
      <c r="G18" s="148">
        <f ca="1">'05 011-23-5X Rek'!I20</f>
        <v>0</v>
      </c>
    </row>
    <row r="19" spans="1:7" ht="15.95" customHeight="1">
      <c r="A19" s="156" t="s">
        <v>58</v>
      </c>
      <c r="B19" s="147"/>
      <c r="C19" s="148">
        <f ca="1">SUM(C15:C18)</f>
        <v>0</v>
      </c>
      <c r="D19" s="101" t="str">
        <f ca="1">'05 011-23-5X Rek'!A21</f>
        <v>Zařízení staveniště</v>
      </c>
      <c r="E19" s="152"/>
      <c r="F19" s="153"/>
      <c r="G19" s="148">
        <f ca="1">'05 011-23-5X Rek'!I21</f>
        <v>0</v>
      </c>
    </row>
    <row r="20" spans="1:7" ht="15.95" customHeight="1">
      <c r="A20" s="156"/>
      <c r="B20" s="147"/>
      <c r="C20" s="148"/>
      <c r="D20" s="101" t="str">
        <f ca="1">'05 011-23-5X Rek'!A22</f>
        <v>Provoz investora</v>
      </c>
      <c r="E20" s="152"/>
      <c r="F20" s="153"/>
      <c r="G20" s="148">
        <f ca="1">'05 011-23-5X Rek'!I22</f>
        <v>0</v>
      </c>
    </row>
    <row r="21" spans="1:7" ht="15.95" customHeight="1">
      <c r="A21" s="156" t="s">
        <v>29</v>
      </c>
      <c r="B21" s="147"/>
      <c r="C21" s="148">
        <f ca="1">'05 011-23-5X Rek'!I12</f>
        <v>0</v>
      </c>
      <c r="D21" s="101" t="str">
        <f ca="1">'05 011-23-5X Rek'!A23</f>
        <v>Kompletační činnost (IČD)</v>
      </c>
      <c r="E21" s="152"/>
      <c r="F21" s="153"/>
      <c r="G21" s="148">
        <f ca="1">'05 011-23-5X Rek'!I23</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'05 011-23-5X Rek'!H25</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8.xml><?xml version="1.0" encoding="utf-8"?>
<worksheet xmlns="http://schemas.openxmlformats.org/spreadsheetml/2006/main" xmlns:r="http://schemas.openxmlformats.org/officeDocument/2006/relationships">
  <sheetPr codeName="List36"/>
  <dimension ref="A1:BE76"/>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57" ht="13.5" thickTop="1">
      <c r="A1" s="317" t="s">
        <v>2</v>
      </c>
      <c r="B1" s="318"/>
      <c r="C1" s="186" t="s">
        <v>105</v>
      </c>
      <c r="D1" s="187"/>
      <c r="E1" s="188"/>
      <c r="F1" s="187"/>
      <c r="G1" s="189" t="s">
        <v>75</v>
      </c>
      <c r="H1" s="190" t="s">
        <v>568</v>
      </c>
      <c r="I1" s="191"/>
    </row>
    <row r="2" spans="1:57" ht="13.5" thickBot="1">
      <c r="A2" s="319" t="s">
        <v>76</v>
      </c>
      <c r="B2" s="320"/>
      <c r="C2" s="192" t="s">
        <v>567</v>
      </c>
      <c r="D2" s="193"/>
      <c r="E2" s="194"/>
      <c r="F2" s="193"/>
      <c r="G2" s="321" t="s">
        <v>569</v>
      </c>
      <c r="H2" s="322"/>
      <c r="I2" s="323"/>
    </row>
    <row r="3" spans="1:57" ht="13.5" thickTop="1">
      <c r="F3" s="127"/>
    </row>
    <row r="4" spans="1:57" ht="19.5" customHeight="1">
      <c r="A4" s="195" t="s">
        <v>77</v>
      </c>
      <c r="B4" s="196"/>
      <c r="C4" s="196"/>
      <c r="D4" s="196"/>
      <c r="E4" s="197"/>
      <c r="F4" s="196"/>
      <c r="G4" s="196"/>
      <c r="H4" s="196"/>
      <c r="I4" s="196"/>
    </row>
    <row r="5" spans="1:57" ht="13.5" thickBot="1"/>
    <row r="6" spans="1:57" s="127" customFormat="1" ht="13.5" thickBot="1">
      <c r="A6" s="198"/>
      <c r="B6" s="199" t="s">
        <v>78</v>
      </c>
      <c r="C6" s="199"/>
      <c r="D6" s="200"/>
      <c r="E6" s="201" t="s">
        <v>25</v>
      </c>
      <c r="F6" s="202" t="s">
        <v>26</v>
      </c>
      <c r="G6" s="202" t="s">
        <v>27</v>
      </c>
      <c r="H6" s="202" t="s">
        <v>28</v>
      </c>
      <c r="I6" s="203" t="s">
        <v>29</v>
      </c>
    </row>
    <row r="7" spans="1:57" s="127" customFormat="1">
      <c r="A7" s="294" t="str">
        <f ca="1">'05 011-23-5X Pol'!B7</f>
        <v>1</v>
      </c>
      <c r="B7" s="62" t="str">
        <f ca="1">'05 011-23-5X Pol'!C7</f>
        <v>Zemní práce</v>
      </c>
      <c r="D7" s="204"/>
      <c r="E7" s="295">
        <f ca="1">'05 011-23-5X Pol'!BA19</f>
        <v>0</v>
      </c>
      <c r="F7" s="296">
        <f ca="1">'05 011-23-5X Pol'!BB19</f>
        <v>0</v>
      </c>
      <c r="G7" s="296">
        <f ca="1">'05 011-23-5X Pol'!BC19</f>
        <v>0</v>
      </c>
      <c r="H7" s="296">
        <f ca="1">'05 011-23-5X Pol'!BD19</f>
        <v>0</v>
      </c>
      <c r="I7" s="297">
        <f ca="1">'05 011-23-5X Pol'!BE19</f>
        <v>0</v>
      </c>
    </row>
    <row r="8" spans="1:57" s="127" customFormat="1">
      <c r="A8" s="294" t="str">
        <f ca="1">'05 011-23-5X Pol'!B20</f>
        <v>56</v>
      </c>
      <c r="B8" s="62" t="str">
        <f ca="1">'05 011-23-5X Pol'!C20</f>
        <v>Podkladní vrstvy komunikací a zpevněných ploch</v>
      </c>
      <c r="D8" s="204"/>
      <c r="E8" s="295">
        <f ca="1">'05 011-23-5X Pol'!BA30</f>
        <v>0</v>
      </c>
      <c r="F8" s="296">
        <f ca="1">'05 011-23-5X Pol'!BB30</f>
        <v>0</v>
      </c>
      <c r="G8" s="296">
        <f ca="1">'05 011-23-5X Pol'!BC30</f>
        <v>0</v>
      </c>
      <c r="H8" s="296">
        <f ca="1">'05 011-23-5X Pol'!BD30</f>
        <v>0</v>
      </c>
      <c r="I8" s="297">
        <f ca="1">'05 011-23-5X Pol'!BE30</f>
        <v>0</v>
      </c>
    </row>
    <row r="9" spans="1:57" s="127" customFormat="1">
      <c r="A9" s="294" t="str">
        <f ca="1">'05 011-23-5X Pol'!B31</f>
        <v>57</v>
      </c>
      <c r="B9" s="62" t="str">
        <f ca="1">'05 011-23-5X Pol'!C31</f>
        <v>Kryty štěrkových a živičných komunikací</v>
      </c>
      <c r="D9" s="204"/>
      <c r="E9" s="295">
        <f ca="1">'05 011-23-5X Pol'!BA41</f>
        <v>0</v>
      </c>
      <c r="F9" s="296">
        <f ca="1">'05 011-23-5X Pol'!BB41</f>
        <v>0</v>
      </c>
      <c r="G9" s="296">
        <f ca="1">'05 011-23-5X Pol'!BC41</f>
        <v>0</v>
      </c>
      <c r="H9" s="296">
        <f ca="1">'05 011-23-5X Pol'!BD41</f>
        <v>0</v>
      </c>
      <c r="I9" s="297">
        <f ca="1">'05 011-23-5X Pol'!BE41</f>
        <v>0</v>
      </c>
    </row>
    <row r="10" spans="1:57" s="127" customFormat="1">
      <c r="A10" s="294" t="str">
        <f ca="1">'05 011-23-5X Pol'!B42</f>
        <v>58</v>
      </c>
      <c r="B10" s="62" t="str">
        <f ca="1">'05 011-23-5X Pol'!C42</f>
        <v>Cementobetonové kryty komunikací</v>
      </c>
      <c r="D10" s="204"/>
      <c r="E10" s="295">
        <f ca="1">'05 011-23-5X Pol'!BA59</f>
        <v>0</v>
      </c>
      <c r="F10" s="296">
        <f ca="1">'05 011-23-5X Pol'!BB59</f>
        <v>0</v>
      </c>
      <c r="G10" s="296">
        <f ca="1">'05 011-23-5X Pol'!BC59</f>
        <v>0</v>
      </c>
      <c r="H10" s="296">
        <f ca="1">'05 011-23-5X Pol'!BD59</f>
        <v>0</v>
      </c>
      <c r="I10" s="297">
        <f ca="1">'05 011-23-5X Pol'!BE59</f>
        <v>0</v>
      </c>
    </row>
    <row r="11" spans="1:57" s="127" customFormat="1" ht="13.5" thickBot="1">
      <c r="A11" s="294" t="str">
        <f ca="1">'05 011-23-5X Pol'!B60</f>
        <v>99</v>
      </c>
      <c r="B11" s="62" t="str">
        <f ca="1">'05 011-23-5X Pol'!C60</f>
        <v>Staveništní přesun hmot</v>
      </c>
      <c r="D11" s="204"/>
      <c r="E11" s="295">
        <f ca="1">'05 011-23-5X Pol'!BA62</f>
        <v>0</v>
      </c>
      <c r="F11" s="296">
        <f ca="1">'05 011-23-5X Pol'!BB62</f>
        <v>0</v>
      </c>
      <c r="G11" s="296">
        <f ca="1">'05 011-23-5X Pol'!BC62</f>
        <v>0</v>
      </c>
      <c r="H11" s="296">
        <f ca="1">'05 011-23-5X Pol'!BD62</f>
        <v>0</v>
      </c>
      <c r="I11" s="297">
        <f ca="1">'05 011-23-5X Pol'!BE62</f>
        <v>0</v>
      </c>
    </row>
    <row r="12" spans="1:57" s="14" customFormat="1" ht="13.5" thickBot="1">
      <c r="A12" s="205"/>
      <c r="B12" s="206" t="s">
        <v>79</v>
      </c>
      <c r="C12" s="206"/>
      <c r="D12" s="207"/>
      <c r="E12" s="208">
        <f>SUM(E7:E11)</f>
        <v>0</v>
      </c>
      <c r="F12" s="209">
        <f>SUM(F7:F11)</f>
        <v>0</v>
      </c>
      <c r="G12" s="209">
        <f>SUM(G7:G11)</f>
        <v>0</v>
      </c>
      <c r="H12" s="209">
        <f>SUM(H7:H11)</f>
        <v>0</v>
      </c>
      <c r="I12" s="210">
        <f>SUM(I7:I11)</f>
        <v>0</v>
      </c>
    </row>
    <row r="13" spans="1:57">
      <c r="A13" s="127"/>
      <c r="B13" s="127"/>
      <c r="C13" s="127"/>
      <c r="D13" s="127"/>
      <c r="E13" s="127"/>
      <c r="F13" s="127"/>
      <c r="G13" s="127"/>
      <c r="H13" s="127"/>
      <c r="I13" s="127"/>
    </row>
    <row r="14" spans="1:57" ht="19.5" customHeight="1">
      <c r="A14" s="196" t="s">
        <v>80</v>
      </c>
      <c r="B14" s="196"/>
      <c r="C14" s="196"/>
      <c r="D14" s="196"/>
      <c r="E14" s="196"/>
      <c r="F14" s="196"/>
      <c r="G14" s="211"/>
      <c r="H14" s="196"/>
      <c r="I14" s="196"/>
      <c r="BA14" s="133"/>
      <c r="BB14" s="133"/>
      <c r="BC14" s="133"/>
      <c r="BD14" s="133"/>
      <c r="BE14" s="133"/>
    </row>
    <row r="15" spans="1:57" ht="13.5" thickBot="1"/>
    <row r="16" spans="1:57">
      <c r="A16" s="162" t="s">
        <v>81</v>
      </c>
      <c r="B16" s="163"/>
      <c r="C16" s="163"/>
      <c r="D16" s="212"/>
      <c r="E16" s="213" t="s">
        <v>82</v>
      </c>
      <c r="F16" s="214" t="s">
        <v>12</v>
      </c>
      <c r="G16" s="215" t="s">
        <v>83</v>
      </c>
      <c r="H16" s="216"/>
      <c r="I16" s="217" t="s">
        <v>82</v>
      </c>
    </row>
    <row r="17" spans="1:53">
      <c r="A17" s="156" t="s">
        <v>141</v>
      </c>
      <c r="B17" s="147"/>
      <c r="C17" s="147"/>
      <c r="D17" s="218"/>
      <c r="E17" s="219"/>
      <c r="F17" s="220"/>
      <c r="G17" s="221">
        <v>0</v>
      </c>
      <c r="H17" s="222"/>
      <c r="I17" s="223">
        <f t="shared" ref="I17:I24" si="0">E17+F17*G17/100</f>
        <v>0</v>
      </c>
      <c r="BA17" s="1">
        <v>0</v>
      </c>
    </row>
    <row r="18" spans="1:53">
      <c r="A18" s="156" t="s">
        <v>142</v>
      </c>
      <c r="B18" s="147"/>
      <c r="C18" s="147"/>
      <c r="D18" s="218"/>
      <c r="E18" s="219"/>
      <c r="F18" s="220"/>
      <c r="G18" s="221">
        <v>0</v>
      </c>
      <c r="H18" s="222"/>
      <c r="I18" s="223">
        <f t="shared" si="0"/>
        <v>0</v>
      </c>
      <c r="BA18" s="1">
        <v>0</v>
      </c>
    </row>
    <row r="19" spans="1:53">
      <c r="A19" s="156" t="s">
        <v>143</v>
      </c>
      <c r="B19" s="147"/>
      <c r="C19" s="147"/>
      <c r="D19" s="218"/>
      <c r="E19" s="219"/>
      <c r="F19" s="220"/>
      <c r="G19" s="221">
        <v>0</v>
      </c>
      <c r="H19" s="222"/>
      <c r="I19" s="223">
        <f t="shared" si="0"/>
        <v>0</v>
      </c>
      <c r="BA19" s="1">
        <v>0</v>
      </c>
    </row>
    <row r="20" spans="1:53">
      <c r="A20" s="156" t="s">
        <v>144</v>
      </c>
      <c r="B20" s="147"/>
      <c r="C20" s="147"/>
      <c r="D20" s="218"/>
      <c r="E20" s="219"/>
      <c r="F20" s="220"/>
      <c r="G20" s="221">
        <v>0</v>
      </c>
      <c r="H20" s="222"/>
      <c r="I20" s="223">
        <f t="shared" si="0"/>
        <v>0</v>
      </c>
      <c r="BA20" s="1">
        <v>0</v>
      </c>
    </row>
    <row r="21" spans="1:53">
      <c r="A21" s="156" t="s">
        <v>145</v>
      </c>
      <c r="B21" s="147"/>
      <c r="C21" s="147"/>
      <c r="D21" s="218"/>
      <c r="E21" s="219"/>
      <c r="F21" s="220"/>
      <c r="G21" s="221">
        <v>0</v>
      </c>
      <c r="H21" s="222"/>
      <c r="I21" s="223">
        <f t="shared" si="0"/>
        <v>0</v>
      </c>
      <c r="BA21" s="1">
        <v>1</v>
      </c>
    </row>
    <row r="22" spans="1:53">
      <c r="A22" s="156" t="s">
        <v>146</v>
      </c>
      <c r="B22" s="147"/>
      <c r="C22" s="147"/>
      <c r="D22" s="218"/>
      <c r="E22" s="219"/>
      <c r="F22" s="220"/>
      <c r="G22" s="221">
        <v>0</v>
      </c>
      <c r="H22" s="222"/>
      <c r="I22" s="223">
        <f t="shared" si="0"/>
        <v>0</v>
      </c>
      <c r="BA22" s="1">
        <v>1</v>
      </c>
    </row>
    <row r="23" spans="1:53">
      <c r="A23" s="156" t="s">
        <v>147</v>
      </c>
      <c r="B23" s="147"/>
      <c r="C23" s="147"/>
      <c r="D23" s="218"/>
      <c r="E23" s="219"/>
      <c r="F23" s="220"/>
      <c r="G23" s="221">
        <v>0</v>
      </c>
      <c r="H23" s="222"/>
      <c r="I23" s="223">
        <f t="shared" si="0"/>
        <v>0</v>
      </c>
      <c r="BA23" s="1">
        <v>2</v>
      </c>
    </row>
    <row r="24" spans="1:53">
      <c r="A24" s="156" t="s">
        <v>148</v>
      </c>
      <c r="B24" s="147"/>
      <c r="C24" s="147"/>
      <c r="D24" s="218"/>
      <c r="E24" s="219"/>
      <c r="F24" s="220"/>
      <c r="G24" s="221">
        <v>0</v>
      </c>
      <c r="H24" s="222"/>
      <c r="I24" s="223">
        <f t="shared" si="0"/>
        <v>0</v>
      </c>
      <c r="BA24" s="1">
        <v>2</v>
      </c>
    </row>
    <row r="25" spans="1:53" ht="13.5" thickBot="1">
      <c r="A25" s="224"/>
      <c r="B25" s="225" t="s">
        <v>84</v>
      </c>
      <c r="C25" s="226"/>
      <c r="D25" s="227"/>
      <c r="E25" s="228"/>
      <c r="F25" s="229"/>
      <c r="G25" s="229"/>
      <c r="H25" s="324">
        <f>SUM(I17:I24)</f>
        <v>0</v>
      </c>
      <c r="I25" s="325"/>
    </row>
    <row r="27" spans="1:53">
      <c r="B27" s="14"/>
      <c r="F27" s="230"/>
      <c r="G27" s="231"/>
      <c r="H27" s="231"/>
      <c r="I27" s="46"/>
    </row>
    <row r="28" spans="1:53">
      <c r="F28" s="230"/>
      <c r="G28" s="231"/>
      <c r="H28" s="231"/>
      <c r="I28" s="46"/>
    </row>
    <row r="29" spans="1:53">
      <c r="F29" s="230"/>
      <c r="G29" s="231"/>
      <c r="H29" s="231"/>
      <c r="I29" s="46"/>
    </row>
    <row r="30" spans="1:53">
      <c r="F30" s="230"/>
      <c r="G30" s="231"/>
      <c r="H30" s="231"/>
      <c r="I30" s="46"/>
    </row>
    <row r="31" spans="1:53">
      <c r="F31" s="230"/>
      <c r="G31" s="231"/>
      <c r="H31" s="231"/>
      <c r="I31" s="46"/>
    </row>
    <row r="32" spans="1:53">
      <c r="F32" s="230"/>
      <c r="G32" s="231"/>
      <c r="H32" s="231"/>
      <c r="I32" s="46"/>
    </row>
    <row r="33" spans="6:9">
      <c r="F33" s="230"/>
      <c r="G33" s="231"/>
      <c r="H33" s="231"/>
      <c r="I33" s="46"/>
    </row>
    <row r="34" spans="6:9">
      <c r="F34" s="230"/>
      <c r="G34" s="231"/>
      <c r="H34" s="231"/>
      <c r="I34" s="46"/>
    </row>
    <row r="35" spans="6:9">
      <c r="F35" s="230"/>
      <c r="G35" s="231"/>
      <c r="H35" s="231"/>
      <c r="I35" s="46"/>
    </row>
    <row r="36" spans="6:9">
      <c r="F36" s="230"/>
      <c r="G36" s="231"/>
      <c r="H36" s="231"/>
      <c r="I36" s="46"/>
    </row>
    <row r="37" spans="6:9">
      <c r="F37" s="230"/>
      <c r="G37" s="231"/>
      <c r="H37" s="231"/>
      <c r="I37" s="46"/>
    </row>
    <row r="38" spans="6:9">
      <c r="F38" s="230"/>
      <c r="G38" s="231"/>
      <c r="H38" s="231"/>
      <c r="I38" s="46"/>
    </row>
    <row r="39" spans="6:9">
      <c r="F39" s="230"/>
      <c r="G39" s="231"/>
      <c r="H39" s="231"/>
      <c r="I39" s="46"/>
    </row>
    <row r="40" spans="6:9">
      <c r="F40" s="230"/>
      <c r="G40" s="231"/>
      <c r="H40" s="231"/>
      <c r="I40" s="46"/>
    </row>
    <row r="41" spans="6:9">
      <c r="F41" s="230"/>
      <c r="G41" s="231"/>
      <c r="H41" s="231"/>
      <c r="I41" s="46"/>
    </row>
    <row r="42" spans="6:9">
      <c r="F42" s="230"/>
      <c r="G42" s="231"/>
      <c r="H42" s="231"/>
      <c r="I42" s="46"/>
    </row>
    <row r="43" spans="6:9">
      <c r="F43" s="230"/>
      <c r="G43" s="231"/>
      <c r="H43" s="231"/>
      <c r="I43" s="46"/>
    </row>
    <row r="44" spans="6:9">
      <c r="F44" s="230"/>
      <c r="G44" s="231"/>
      <c r="H44" s="231"/>
      <c r="I44" s="46"/>
    </row>
    <row r="45" spans="6:9">
      <c r="F45" s="230"/>
      <c r="G45" s="231"/>
      <c r="H45" s="231"/>
      <c r="I45" s="46"/>
    </row>
    <row r="46" spans="6:9">
      <c r="F46" s="230"/>
      <c r="G46" s="231"/>
      <c r="H46" s="231"/>
      <c r="I46" s="46"/>
    </row>
    <row r="47" spans="6:9">
      <c r="F47" s="230"/>
      <c r="G47" s="231"/>
      <c r="H47" s="231"/>
      <c r="I47" s="46"/>
    </row>
    <row r="48" spans="6: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row r="73" spans="6:9">
      <c r="F73" s="230"/>
      <c r="G73" s="231"/>
      <c r="H73" s="231"/>
      <c r="I73" s="46"/>
    </row>
    <row r="74" spans="6:9">
      <c r="F74" s="230"/>
      <c r="G74" s="231"/>
      <c r="H74" s="231"/>
      <c r="I74" s="46"/>
    </row>
    <row r="75" spans="6:9">
      <c r="F75" s="230"/>
      <c r="G75" s="231"/>
      <c r="H75" s="231"/>
      <c r="I75" s="46"/>
    </row>
    <row r="76" spans="6:9">
      <c r="F76" s="230"/>
      <c r="G76" s="231"/>
      <c r="H76" s="231"/>
      <c r="I76" s="46"/>
    </row>
  </sheetData>
  <mergeCells count="4">
    <mergeCell ref="A1:B1"/>
    <mergeCell ref="A2:B2"/>
    <mergeCell ref="G2:I2"/>
    <mergeCell ref="H25:I25"/>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19.xml><?xml version="1.0" encoding="utf-8"?>
<worksheet xmlns="http://schemas.openxmlformats.org/spreadsheetml/2006/main" xmlns:r="http://schemas.openxmlformats.org/officeDocument/2006/relationships">
  <sheetPr codeName="List7"/>
  <dimension ref="A1:CB135"/>
  <sheetViews>
    <sheetView showGridLines="0" showZeros="0" topLeftCell="A29" zoomScaleNormal="100" zoomScaleSheetLayoutView="100" workbookViewId="0">
      <selection activeCell="E43" sqref="E43:F43"/>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'05 011-23-5X Rek'!H1</f>
        <v>011-23-5X</v>
      </c>
      <c r="G3" s="239"/>
    </row>
    <row r="4" spans="1:80" ht="13.5" thickBot="1">
      <c r="A4" s="330" t="s">
        <v>76</v>
      </c>
      <c r="B4" s="320"/>
      <c r="C4" s="192" t="s">
        <v>567</v>
      </c>
      <c r="D4" s="240"/>
      <c r="E4" s="331" t="str">
        <f ca="1">'05 011-23-5X Rek'!G2</f>
        <v>PPO Mutěnice, lok. U Větřáku - přeložka c. DPS</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98</v>
      </c>
      <c r="C7" s="251" t="s">
        <v>99</v>
      </c>
      <c r="D7" s="252"/>
      <c r="E7" s="253"/>
      <c r="F7" s="253"/>
      <c r="G7" s="254"/>
      <c r="H7" s="255"/>
      <c r="I7" s="256"/>
      <c r="J7" s="257"/>
      <c r="K7" s="258"/>
      <c r="O7" s="259">
        <v>1</v>
      </c>
    </row>
    <row r="8" spans="1:80">
      <c r="A8" s="260">
        <v>1</v>
      </c>
      <c r="B8" s="261" t="s">
        <v>199</v>
      </c>
      <c r="C8" s="262" t="s">
        <v>200</v>
      </c>
      <c r="D8" s="263" t="s">
        <v>158</v>
      </c>
      <c r="E8" s="264">
        <v>184</v>
      </c>
      <c r="F8" s="264">
        <v>0</v>
      </c>
      <c r="G8" s="265">
        <f>E8*F8</f>
        <v>0</v>
      </c>
      <c r="H8" s="266">
        <v>0</v>
      </c>
      <c r="I8" s="267">
        <f>E8*H8</f>
        <v>0</v>
      </c>
      <c r="J8" s="266">
        <v>0</v>
      </c>
      <c r="K8" s="267">
        <f>E8*J8</f>
        <v>0</v>
      </c>
      <c r="O8" s="259">
        <v>2</v>
      </c>
      <c r="AA8" s="232">
        <v>1</v>
      </c>
      <c r="AB8" s="232">
        <v>1</v>
      </c>
      <c r="AC8" s="232">
        <v>1</v>
      </c>
      <c r="AZ8" s="232">
        <v>1</v>
      </c>
      <c r="BA8" s="232">
        <f>IF(AZ8=1,G8,0)</f>
        <v>0</v>
      </c>
      <c r="BB8" s="232">
        <f>IF(AZ8=2,G8,0)</f>
        <v>0</v>
      </c>
      <c r="BC8" s="232">
        <f>IF(AZ8=3,G8,0)</f>
        <v>0</v>
      </c>
      <c r="BD8" s="232">
        <f>IF(AZ8=4,G8,0)</f>
        <v>0</v>
      </c>
      <c r="BE8" s="232">
        <f>IF(AZ8=5,G8,0)</f>
        <v>0</v>
      </c>
      <c r="CA8" s="259">
        <v>1</v>
      </c>
      <c r="CB8" s="259">
        <v>1</v>
      </c>
    </row>
    <row r="9" spans="1:80" ht="22.5">
      <c r="A9" s="268"/>
      <c r="B9" s="269"/>
      <c r="C9" s="326" t="s">
        <v>201</v>
      </c>
      <c r="D9" s="327"/>
      <c r="E9" s="327"/>
      <c r="F9" s="327"/>
      <c r="G9" s="328"/>
      <c r="I9" s="270"/>
      <c r="K9" s="270"/>
      <c r="L9" s="271" t="s">
        <v>201</v>
      </c>
      <c r="O9" s="259">
        <v>3</v>
      </c>
    </row>
    <row r="10" spans="1:80">
      <c r="A10" s="260">
        <v>2</v>
      </c>
      <c r="B10" s="261" t="s">
        <v>163</v>
      </c>
      <c r="C10" s="262" t="s">
        <v>164</v>
      </c>
      <c r="D10" s="263" t="s">
        <v>158</v>
      </c>
      <c r="E10" s="264">
        <v>55.2</v>
      </c>
      <c r="F10" s="264">
        <v>0</v>
      </c>
      <c r="G10" s="265">
        <f>E10*F10</f>
        <v>0</v>
      </c>
      <c r="H10" s="266">
        <v>0</v>
      </c>
      <c r="I10" s="267">
        <f>E10*H10</f>
        <v>0</v>
      </c>
      <c r="J10" s="266">
        <v>0</v>
      </c>
      <c r="K10" s="267">
        <f>E10*J10</f>
        <v>0</v>
      </c>
      <c r="O10" s="259">
        <v>2</v>
      </c>
      <c r="AA10" s="232">
        <v>1</v>
      </c>
      <c r="AB10" s="232">
        <v>1</v>
      </c>
      <c r="AC10" s="232">
        <v>1</v>
      </c>
      <c r="AZ10" s="232">
        <v>1</v>
      </c>
      <c r="BA10" s="232">
        <f>IF(AZ10=1,G10,0)</f>
        <v>0</v>
      </c>
      <c r="BB10" s="232">
        <f>IF(AZ10=2,G10,0)</f>
        <v>0</v>
      </c>
      <c r="BC10" s="232">
        <f>IF(AZ10=3,G10,0)</f>
        <v>0</v>
      </c>
      <c r="BD10" s="232">
        <f>IF(AZ10=4,G10,0)</f>
        <v>0</v>
      </c>
      <c r="BE10" s="232">
        <f>IF(AZ10=5,G10,0)</f>
        <v>0</v>
      </c>
      <c r="CA10" s="259">
        <v>1</v>
      </c>
      <c r="CB10" s="259">
        <v>1</v>
      </c>
    </row>
    <row r="11" spans="1:80">
      <c r="A11" s="268"/>
      <c r="B11" s="272"/>
      <c r="C11" s="334" t="s">
        <v>570</v>
      </c>
      <c r="D11" s="335"/>
      <c r="E11" s="273">
        <v>55.2</v>
      </c>
      <c r="F11" s="274"/>
      <c r="G11" s="275"/>
      <c r="H11" s="276"/>
      <c r="I11" s="270"/>
      <c r="J11" s="277"/>
      <c r="K11" s="270"/>
      <c r="M11" s="271" t="s">
        <v>570</v>
      </c>
      <c r="O11" s="259"/>
    </row>
    <row r="12" spans="1:80">
      <c r="A12" s="260">
        <v>3</v>
      </c>
      <c r="B12" s="261" t="s">
        <v>166</v>
      </c>
      <c r="C12" s="262" t="s">
        <v>167</v>
      </c>
      <c r="D12" s="263" t="s">
        <v>158</v>
      </c>
      <c r="E12" s="264">
        <v>184</v>
      </c>
      <c r="F12" s="264">
        <v>0</v>
      </c>
      <c r="G12" s="265">
        <f>E12*F12</f>
        <v>0</v>
      </c>
      <c r="H12" s="266">
        <v>0</v>
      </c>
      <c r="I12" s="267">
        <f>E12*H12</f>
        <v>0</v>
      </c>
      <c r="J12" s="266">
        <v>0</v>
      </c>
      <c r="K12" s="267">
        <f>E12*J12</f>
        <v>0</v>
      </c>
      <c r="O12" s="259">
        <v>2</v>
      </c>
      <c r="AA12" s="232">
        <v>1</v>
      </c>
      <c r="AB12" s="232">
        <v>1</v>
      </c>
      <c r="AC12" s="232">
        <v>1</v>
      </c>
      <c r="AZ12" s="232">
        <v>1</v>
      </c>
      <c r="BA12" s="232">
        <f>IF(AZ12=1,G12,0)</f>
        <v>0</v>
      </c>
      <c r="BB12" s="232">
        <f>IF(AZ12=2,G12,0)</f>
        <v>0</v>
      </c>
      <c r="BC12" s="232">
        <f>IF(AZ12=3,G12,0)</f>
        <v>0</v>
      </c>
      <c r="BD12" s="232">
        <f>IF(AZ12=4,G12,0)</f>
        <v>0</v>
      </c>
      <c r="BE12" s="232">
        <f>IF(AZ12=5,G12,0)</f>
        <v>0</v>
      </c>
      <c r="CA12" s="259">
        <v>1</v>
      </c>
      <c r="CB12" s="259">
        <v>1</v>
      </c>
    </row>
    <row r="13" spans="1:80">
      <c r="A13" s="260">
        <v>4</v>
      </c>
      <c r="B13" s="261" t="s">
        <v>571</v>
      </c>
      <c r="C13" s="262" t="s">
        <v>572</v>
      </c>
      <c r="D13" s="263" t="s">
        <v>158</v>
      </c>
      <c r="E13" s="264">
        <v>184</v>
      </c>
      <c r="F13" s="264">
        <v>0</v>
      </c>
      <c r="G13" s="265">
        <f>E13*F13</f>
        <v>0</v>
      </c>
      <c r="H13" s="266">
        <v>0</v>
      </c>
      <c r="I13" s="267">
        <f>E13*H13</f>
        <v>0</v>
      </c>
      <c r="J13" s="266">
        <v>0</v>
      </c>
      <c r="K13" s="267">
        <f>E13*J13</f>
        <v>0</v>
      </c>
      <c r="O13" s="259">
        <v>2</v>
      </c>
      <c r="AA13" s="232">
        <v>1</v>
      </c>
      <c r="AB13" s="232">
        <v>1</v>
      </c>
      <c r="AC13" s="232">
        <v>1</v>
      </c>
      <c r="AZ13" s="232">
        <v>1</v>
      </c>
      <c r="BA13" s="232">
        <f>IF(AZ13=1,G13,0)</f>
        <v>0</v>
      </c>
      <c r="BB13" s="232">
        <f>IF(AZ13=2,G13,0)</f>
        <v>0</v>
      </c>
      <c r="BC13" s="232">
        <f>IF(AZ13=3,G13,0)</f>
        <v>0</v>
      </c>
      <c r="BD13" s="232">
        <f>IF(AZ13=4,G13,0)</f>
        <v>0</v>
      </c>
      <c r="BE13" s="232">
        <f>IF(AZ13=5,G13,0)</f>
        <v>0</v>
      </c>
      <c r="CA13" s="259">
        <v>1</v>
      </c>
      <c r="CB13" s="259">
        <v>1</v>
      </c>
    </row>
    <row r="14" spans="1:80">
      <c r="A14" s="260">
        <v>5</v>
      </c>
      <c r="B14" s="261" t="s">
        <v>509</v>
      </c>
      <c r="C14" s="262" t="s">
        <v>510</v>
      </c>
      <c r="D14" s="263" t="s">
        <v>171</v>
      </c>
      <c r="E14" s="264">
        <v>648</v>
      </c>
      <c r="F14" s="264">
        <v>0</v>
      </c>
      <c r="G14" s="265">
        <f>E14*F14</f>
        <v>0</v>
      </c>
      <c r="H14" s="266">
        <v>0</v>
      </c>
      <c r="I14" s="267">
        <f>E14*H14</f>
        <v>0</v>
      </c>
      <c r="J14" s="266">
        <v>0</v>
      </c>
      <c r="K14" s="267">
        <f>E14*J14</f>
        <v>0</v>
      </c>
      <c r="O14" s="259">
        <v>2</v>
      </c>
      <c r="AA14" s="232">
        <v>1</v>
      </c>
      <c r="AB14" s="232">
        <v>1</v>
      </c>
      <c r="AC14" s="232">
        <v>1</v>
      </c>
      <c r="AZ14" s="232">
        <v>1</v>
      </c>
      <c r="BA14" s="232">
        <f>IF(AZ14=1,G14,0)</f>
        <v>0</v>
      </c>
      <c r="BB14" s="232">
        <f>IF(AZ14=2,G14,0)</f>
        <v>0</v>
      </c>
      <c r="BC14" s="232">
        <f>IF(AZ14=3,G14,0)</f>
        <v>0</v>
      </c>
      <c r="BD14" s="232">
        <f>IF(AZ14=4,G14,0)</f>
        <v>0</v>
      </c>
      <c r="BE14" s="232">
        <f>IF(AZ14=5,G14,0)</f>
        <v>0</v>
      </c>
      <c r="CA14" s="259">
        <v>1</v>
      </c>
      <c r="CB14" s="259">
        <v>1</v>
      </c>
    </row>
    <row r="15" spans="1:80">
      <c r="A15" s="268"/>
      <c r="B15" s="269"/>
      <c r="C15" s="326" t="s">
        <v>176</v>
      </c>
      <c r="D15" s="327"/>
      <c r="E15" s="327"/>
      <c r="F15" s="327"/>
      <c r="G15" s="328"/>
      <c r="I15" s="270"/>
      <c r="K15" s="270"/>
      <c r="L15" s="271" t="s">
        <v>176</v>
      </c>
      <c r="O15" s="259">
        <v>3</v>
      </c>
    </row>
    <row r="16" spans="1:80">
      <c r="A16" s="268"/>
      <c r="B16" s="272"/>
      <c r="C16" s="334" t="s">
        <v>573</v>
      </c>
      <c r="D16" s="335"/>
      <c r="E16" s="273">
        <v>648</v>
      </c>
      <c r="F16" s="274"/>
      <c r="G16" s="275"/>
      <c r="H16" s="276"/>
      <c r="I16" s="270"/>
      <c r="J16" s="277"/>
      <c r="K16" s="270"/>
      <c r="M16" s="271" t="s">
        <v>573</v>
      </c>
      <c r="O16" s="259"/>
    </row>
    <row r="17" spans="1:80">
      <c r="A17" s="260">
        <v>6</v>
      </c>
      <c r="B17" s="261" t="s">
        <v>179</v>
      </c>
      <c r="C17" s="262" t="s">
        <v>574</v>
      </c>
      <c r="D17" s="263" t="s">
        <v>171</v>
      </c>
      <c r="E17" s="264">
        <v>324</v>
      </c>
      <c r="F17" s="264">
        <v>0</v>
      </c>
      <c r="G17" s="265">
        <f>E17*F17</f>
        <v>0</v>
      </c>
      <c r="H17" s="266">
        <v>0</v>
      </c>
      <c r="I17" s="267">
        <f>E17*H17</f>
        <v>0</v>
      </c>
      <c r="J17" s="266">
        <v>0</v>
      </c>
      <c r="K17" s="267">
        <f>E17*J17</f>
        <v>0</v>
      </c>
      <c r="O17" s="259">
        <v>2</v>
      </c>
      <c r="AA17" s="232">
        <v>1</v>
      </c>
      <c r="AB17" s="232">
        <v>1</v>
      </c>
      <c r="AC17" s="232">
        <v>1</v>
      </c>
      <c r="AZ17" s="232">
        <v>1</v>
      </c>
      <c r="BA17" s="232">
        <f>IF(AZ17=1,G17,0)</f>
        <v>0</v>
      </c>
      <c r="BB17" s="232">
        <f>IF(AZ17=2,G17,0)</f>
        <v>0</v>
      </c>
      <c r="BC17" s="232">
        <f>IF(AZ17=3,G17,0)</f>
        <v>0</v>
      </c>
      <c r="BD17" s="232">
        <f>IF(AZ17=4,G17,0)</f>
        <v>0</v>
      </c>
      <c r="BE17" s="232">
        <f>IF(AZ17=5,G17,0)</f>
        <v>0</v>
      </c>
      <c r="CA17" s="259">
        <v>1</v>
      </c>
      <c r="CB17" s="259">
        <v>1</v>
      </c>
    </row>
    <row r="18" spans="1:80">
      <c r="A18" s="268"/>
      <c r="B18" s="272"/>
      <c r="C18" s="334" t="s">
        <v>575</v>
      </c>
      <c r="D18" s="335"/>
      <c r="E18" s="273">
        <v>324</v>
      </c>
      <c r="F18" s="274"/>
      <c r="G18" s="275"/>
      <c r="H18" s="276"/>
      <c r="I18" s="270"/>
      <c r="J18" s="277"/>
      <c r="K18" s="270"/>
      <c r="M18" s="271" t="s">
        <v>575</v>
      </c>
      <c r="O18" s="259"/>
    </row>
    <row r="19" spans="1:80">
      <c r="A19" s="278"/>
      <c r="B19" s="279" t="s">
        <v>100</v>
      </c>
      <c r="C19" s="280" t="s">
        <v>155</v>
      </c>
      <c r="D19" s="281"/>
      <c r="E19" s="282"/>
      <c r="F19" s="283"/>
      <c r="G19" s="284">
        <f>SUM(G7:G18)</f>
        <v>0</v>
      </c>
      <c r="H19" s="285"/>
      <c r="I19" s="286">
        <f>SUM(I7:I18)</f>
        <v>0</v>
      </c>
      <c r="J19" s="285"/>
      <c r="K19" s="286">
        <f>SUM(K7:K18)</f>
        <v>0</v>
      </c>
      <c r="O19" s="259">
        <v>4</v>
      </c>
      <c r="BA19" s="287">
        <f>SUM(BA7:BA18)</f>
        <v>0</v>
      </c>
      <c r="BB19" s="287">
        <f>SUM(BB7:BB18)</f>
        <v>0</v>
      </c>
      <c r="BC19" s="287">
        <f>SUM(BC7:BC18)</f>
        <v>0</v>
      </c>
      <c r="BD19" s="287">
        <f>SUM(BD7:BD18)</f>
        <v>0</v>
      </c>
      <c r="BE19" s="287">
        <f>SUM(BE7:BE18)</f>
        <v>0</v>
      </c>
    </row>
    <row r="20" spans="1:80">
      <c r="A20" s="249" t="s">
        <v>97</v>
      </c>
      <c r="B20" s="250" t="s">
        <v>335</v>
      </c>
      <c r="C20" s="251" t="s">
        <v>336</v>
      </c>
      <c r="D20" s="252"/>
      <c r="E20" s="253"/>
      <c r="F20" s="253"/>
      <c r="G20" s="254"/>
      <c r="H20" s="255"/>
      <c r="I20" s="256"/>
      <c r="J20" s="257"/>
      <c r="K20" s="258"/>
      <c r="O20" s="259">
        <v>1</v>
      </c>
    </row>
    <row r="21" spans="1:80">
      <c r="A21" s="260">
        <v>7</v>
      </c>
      <c r="B21" s="261" t="s">
        <v>576</v>
      </c>
      <c r="C21" s="262" t="s">
        <v>577</v>
      </c>
      <c r="D21" s="263" t="s">
        <v>171</v>
      </c>
      <c r="E21" s="264">
        <v>648</v>
      </c>
      <c r="F21" s="264">
        <v>0</v>
      </c>
      <c r="G21" s="265">
        <f>E21*F21</f>
        <v>0</v>
      </c>
      <c r="H21" s="266">
        <v>0.27994000000000002</v>
      </c>
      <c r="I21" s="267">
        <f>E21*H21</f>
        <v>181.40112000000002</v>
      </c>
      <c r="J21" s="266">
        <v>0</v>
      </c>
      <c r="K21" s="267">
        <f>E21*J21</f>
        <v>0</v>
      </c>
      <c r="O21" s="259">
        <v>2</v>
      </c>
      <c r="AA21" s="232">
        <v>1</v>
      </c>
      <c r="AB21" s="232">
        <v>1</v>
      </c>
      <c r="AC21" s="232">
        <v>1</v>
      </c>
      <c r="AZ21" s="232">
        <v>1</v>
      </c>
      <c r="BA21" s="232">
        <f>IF(AZ21=1,G21,0)</f>
        <v>0</v>
      </c>
      <c r="BB21" s="232">
        <f>IF(AZ21=2,G21,0)</f>
        <v>0</v>
      </c>
      <c r="BC21" s="232">
        <f>IF(AZ21=3,G21,0)</f>
        <v>0</v>
      </c>
      <c r="BD21" s="232">
        <f>IF(AZ21=4,G21,0)</f>
        <v>0</v>
      </c>
      <c r="BE21" s="232">
        <f>IF(AZ21=5,G21,0)</f>
        <v>0</v>
      </c>
      <c r="CA21" s="259">
        <v>1</v>
      </c>
      <c r="CB21" s="259">
        <v>1</v>
      </c>
    </row>
    <row r="22" spans="1:80">
      <c r="A22" s="268"/>
      <c r="B22" s="272"/>
      <c r="C22" s="334" t="s">
        <v>578</v>
      </c>
      <c r="D22" s="335"/>
      <c r="E22" s="273">
        <v>648</v>
      </c>
      <c r="F22" s="274"/>
      <c r="G22" s="275"/>
      <c r="H22" s="276"/>
      <c r="I22" s="270"/>
      <c r="J22" s="277"/>
      <c r="K22" s="270"/>
      <c r="M22" s="271" t="s">
        <v>578</v>
      </c>
      <c r="O22" s="259"/>
    </row>
    <row r="23" spans="1:80">
      <c r="A23" s="260">
        <v>8</v>
      </c>
      <c r="B23" s="261" t="s">
        <v>579</v>
      </c>
      <c r="C23" s="262" t="s">
        <v>580</v>
      </c>
      <c r="D23" s="263" t="s">
        <v>171</v>
      </c>
      <c r="E23" s="264">
        <v>648</v>
      </c>
      <c r="F23" s="264">
        <v>0</v>
      </c>
      <c r="G23" s="265">
        <f>E23*F23</f>
        <v>0</v>
      </c>
      <c r="H23" s="266">
        <v>0.36834</v>
      </c>
      <c r="I23" s="267">
        <f>E23*H23</f>
        <v>238.68432000000001</v>
      </c>
      <c r="J23" s="266">
        <v>0</v>
      </c>
      <c r="K23" s="267">
        <f>E23*J23</f>
        <v>0</v>
      </c>
      <c r="O23" s="259">
        <v>2</v>
      </c>
      <c r="AA23" s="232">
        <v>1</v>
      </c>
      <c r="AB23" s="232">
        <v>1</v>
      </c>
      <c r="AC23" s="232">
        <v>1</v>
      </c>
      <c r="AZ23" s="232">
        <v>1</v>
      </c>
      <c r="BA23" s="232">
        <f>IF(AZ23=1,G23,0)</f>
        <v>0</v>
      </c>
      <c r="BB23" s="232">
        <f>IF(AZ23=2,G23,0)</f>
        <v>0</v>
      </c>
      <c r="BC23" s="232">
        <f>IF(AZ23=3,G23,0)</f>
        <v>0</v>
      </c>
      <c r="BD23" s="232">
        <f>IF(AZ23=4,G23,0)</f>
        <v>0</v>
      </c>
      <c r="BE23" s="232">
        <f>IF(AZ23=5,G23,0)</f>
        <v>0</v>
      </c>
      <c r="CA23" s="259">
        <v>1</v>
      </c>
      <c r="CB23" s="259">
        <v>1</v>
      </c>
    </row>
    <row r="24" spans="1:80">
      <c r="A24" s="268"/>
      <c r="B24" s="272"/>
      <c r="C24" s="334" t="s">
        <v>578</v>
      </c>
      <c r="D24" s="335"/>
      <c r="E24" s="273">
        <v>648</v>
      </c>
      <c r="F24" s="274"/>
      <c r="G24" s="275"/>
      <c r="H24" s="276"/>
      <c r="I24" s="270"/>
      <c r="J24" s="277"/>
      <c r="K24" s="270"/>
      <c r="M24" s="271" t="s">
        <v>578</v>
      </c>
      <c r="O24" s="259"/>
    </row>
    <row r="25" spans="1:80">
      <c r="A25" s="260">
        <v>9</v>
      </c>
      <c r="B25" s="261" t="s">
        <v>581</v>
      </c>
      <c r="C25" s="262" t="s">
        <v>582</v>
      </c>
      <c r="D25" s="263" t="s">
        <v>171</v>
      </c>
      <c r="E25" s="264">
        <v>450</v>
      </c>
      <c r="F25" s="264">
        <v>0</v>
      </c>
      <c r="G25" s="265">
        <f>E25*F25</f>
        <v>0</v>
      </c>
      <c r="H25" s="266">
        <v>0.13188</v>
      </c>
      <c r="I25" s="267">
        <f>E25*H25</f>
        <v>59.345999999999997</v>
      </c>
      <c r="J25" s="266">
        <v>0</v>
      </c>
      <c r="K25" s="267">
        <f>E25*J25</f>
        <v>0</v>
      </c>
      <c r="O25" s="259">
        <v>2</v>
      </c>
      <c r="AA25" s="232">
        <v>1</v>
      </c>
      <c r="AB25" s="232">
        <v>1</v>
      </c>
      <c r="AC25" s="232">
        <v>1</v>
      </c>
      <c r="AZ25" s="232">
        <v>1</v>
      </c>
      <c r="BA25" s="232">
        <f>IF(AZ25=1,G25,0)</f>
        <v>0</v>
      </c>
      <c r="BB25" s="232">
        <f>IF(AZ25=2,G25,0)</f>
        <v>0</v>
      </c>
      <c r="BC25" s="232">
        <f>IF(AZ25=3,G25,0)</f>
        <v>0</v>
      </c>
      <c r="BD25" s="232">
        <f>IF(AZ25=4,G25,0)</f>
        <v>0</v>
      </c>
      <c r="BE25" s="232">
        <f>IF(AZ25=5,G25,0)</f>
        <v>0</v>
      </c>
      <c r="CA25" s="259">
        <v>1</v>
      </c>
      <c r="CB25" s="259">
        <v>1</v>
      </c>
    </row>
    <row r="26" spans="1:80">
      <c r="A26" s="268"/>
      <c r="B26" s="269"/>
      <c r="C26" s="326"/>
      <c r="D26" s="327"/>
      <c r="E26" s="327"/>
      <c r="F26" s="327"/>
      <c r="G26" s="328"/>
      <c r="I26" s="270"/>
      <c r="K26" s="270"/>
      <c r="L26" s="271"/>
      <c r="O26" s="259">
        <v>3</v>
      </c>
    </row>
    <row r="27" spans="1:80">
      <c r="A27" s="268"/>
      <c r="B27" s="272"/>
      <c r="C27" s="334" t="s">
        <v>583</v>
      </c>
      <c r="D27" s="335"/>
      <c r="E27" s="273">
        <v>450</v>
      </c>
      <c r="F27" s="274"/>
      <c r="G27" s="275"/>
      <c r="H27" s="276"/>
      <c r="I27" s="270"/>
      <c r="J27" s="277"/>
      <c r="K27" s="270"/>
      <c r="M27" s="271" t="s">
        <v>583</v>
      </c>
      <c r="O27" s="259"/>
    </row>
    <row r="28" spans="1:80">
      <c r="A28" s="260">
        <v>10</v>
      </c>
      <c r="B28" s="261" t="s">
        <v>584</v>
      </c>
      <c r="C28" s="262" t="s">
        <v>585</v>
      </c>
      <c r="D28" s="263" t="s">
        <v>171</v>
      </c>
      <c r="E28" s="264">
        <v>162</v>
      </c>
      <c r="F28" s="264">
        <v>0</v>
      </c>
      <c r="G28" s="265">
        <f>E28*F28</f>
        <v>0</v>
      </c>
      <c r="H28" s="266">
        <v>0.27800000000000002</v>
      </c>
      <c r="I28" s="267">
        <f>E28*H28</f>
        <v>45.036000000000001</v>
      </c>
      <c r="J28" s="266">
        <v>0</v>
      </c>
      <c r="K28" s="267">
        <f>E28*J28</f>
        <v>0</v>
      </c>
      <c r="O28" s="259">
        <v>2</v>
      </c>
      <c r="AA28" s="232">
        <v>1</v>
      </c>
      <c r="AB28" s="232">
        <v>1</v>
      </c>
      <c r="AC28" s="232">
        <v>1</v>
      </c>
      <c r="AZ28" s="232">
        <v>1</v>
      </c>
      <c r="BA28" s="232">
        <f>IF(AZ28=1,G28,0)</f>
        <v>0</v>
      </c>
      <c r="BB28" s="232">
        <f>IF(AZ28=2,G28,0)</f>
        <v>0</v>
      </c>
      <c r="BC28" s="232">
        <f>IF(AZ28=3,G28,0)</f>
        <v>0</v>
      </c>
      <c r="BD28" s="232">
        <f>IF(AZ28=4,G28,0)</f>
        <v>0</v>
      </c>
      <c r="BE28" s="232">
        <f>IF(AZ28=5,G28,0)</f>
        <v>0</v>
      </c>
      <c r="CA28" s="259">
        <v>1</v>
      </c>
      <c r="CB28" s="259">
        <v>1</v>
      </c>
    </row>
    <row r="29" spans="1:80">
      <c r="A29" s="268"/>
      <c r="B29" s="272"/>
      <c r="C29" s="334" t="s">
        <v>586</v>
      </c>
      <c r="D29" s="335"/>
      <c r="E29" s="273">
        <v>162</v>
      </c>
      <c r="F29" s="274"/>
      <c r="G29" s="275"/>
      <c r="H29" s="276"/>
      <c r="I29" s="270"/>
      <c r="J29" s="277"/>
      <c r="K29" s="270"/>
      <c r="M29" s="271" t="s">
        <v>586</v>
      </c>
      <c r="O29" s="259"/>
    </row>
    <row r="30" spans="1:80">
      <c r="A30" s="278"/>
      <c r="B30" s="279" t="s">
        <v>100</v>
      </c>
      <c r="C30" s="280" t="s">
        <v>337</v>
      </c>
      <c r="D30" s="281"/>
      <c r="E30" s="282"/>
      <c r="F30" s="283"/>
      <c r="G30" s="284">
        <f>SUM(G20:G29)</f>
        <v>0</v>
      </c>
      <c r="H30" s="285"/>
      <c r="I30" s="286">
        <f>SUM(I20:I29)</f>
        <v>524.46744000000012</v>
      </c>
      <c r="J30" s="285"/>
      <c r="K30" s="286">
        <f>SUM(K20:K29)</f>
        <v>0</v>
      </c>
      <c r="O30" s="259">
        <v>4</v>
      </c>
      <c r="BA30" s="287">
        <f>SUM(BA20:BA29)</f>
        <v>0</v>
      </c>
      <c r="BB30" s="287">
        <f>SUM(BB20:BB29)</f>
        <v>0</v>
      </c>
      <c r="BC30" s="287">
        <f>SUM(BC20:BC29)</f>
        <v>0</v>
      </c>
      <c r="BD30" s="287">
        <f>SUM(BD20:BD29)</f>
        <v>0</v>
      </c>
      <c r="BE30" s="287">
        <f>SUM(BE20:BE29)</f>
        <v>0</v>
      </c>
    </row>
    <row r="31" spans="1:80">
      <c r="A31" s="249" t="s">
        <v>97</v>
      </c>
      <c r="B31" s="250" t="s">
        <v>587</v>
      </c>
      <c r="C31" s="251" t="s">
        <v>588</v>
      </c>
      <c r="D31" s="252"/>
      <c r="E31" s="253"/>
      <c r="F31" s="253"/>
      <c r="G31" s="254"/>
      <c r="H31" s="255"/>
      <c r="I31" s="256"/>
      <c r="J31" s="257"/>
      <c r="K31" s="258"/>
      <c r="O31" s="259">
        <v>1</v>
      </c>
    </row>
    <row r="32" spans="1:80">
      <c r="A32" s="260">
        <v>11</v>
      </c>
      <c r="B32" s="261" t="s">
        <v>590</v>
      </c>
      <c r="C32" s="262" t="s">
        <v>591</v>
      </c>
      <c r="D32" s="263" t="s">
        <v>171</v>
      </c>
      <c r="E32" s="264">
        <v>450</v>
      </c>
      <c r="F32" s="264">
        <v>0</v>
      </c>
      <c r="G32" s="265">
        <f>E32*F32</f>
        <v>0</v>
      </c>
      <c r="H32" s="266">
        <v>3.4000000000000002E-4</v>
      </c>
      <c r="I32" s="267">
        <f>E32*H32</f>
        <v>0.15300000000000002</v>
      </c>
      <c r="J32" s="266">
        <v>0</v>
      </c>
      <c r="K32" s="267">
        <f>E32*J32</f>
        <v>0</v>
      </c>
      <c r="O32" s="259">
        <v>2</v>
      </c>
      <c r="AA32" s="232">
        <v>1</v>
      </c>
      <c r="AB32" s="232">
        <v>1</v>
      </c>
      <c r="AC32" s="232">
        <v>1</v>
      </c>
      <c r="AZ32" s="232">
        <v>1</v>
      </c>
      <c r="BA32" s="232">
        <f>IF(AZ32=1,G32,0)</f>
        <v>0</v>
      </c>
      <c r="BB32" s="232">
        <f>IF(AZ32=2,G32,0)</f>
        <v>0</v>
      </c>
      <c r="BC32" s="232">
        <f>IF(AZ32=3,G32,0)</f>
        <v>0</v>
      </c>
      <c r="BD32" s="232">
        <f>IF(AZ32=4,G32,0)</f>
        <v>0</v>
      </c>
      <c r="BE32" s="232">
        <f>IF(AZ32=5,G32,0)</f>
        <v>0</v>
      </c>
      <c r="CA32" s="259">
        <v>1</v>
      </c>
      <c r="CB32" s="259">
        <v>1</v>
      </c>
    </row>
    <row r="33" spans="1:80">
      <c r="A33" s="268"/>
      <c r="B33" s="269"/>
      <c r="C33" s="326"/>
      <c r="D33" s="327"/>
      <c r="E33" s="327"/>
      <c r="F33" s="327"/>
      <c r="G33" s="328"/>
      <c r="I33" s="270"/>
      <c r="K33" s="270"/>
      <c r="L33" s="271"/>
      <c r="O33" s="259">
        <v>3</v>
      </c>
    </row>
    <row r="34" spans="1:80">
      <c r="A34" s="260">
        <v>12</v>
      </c>
      <c r="B34" s="261" t="s">
        <v>592</v>
      </c>
      <c r="C34" s="262" t="s">
        <v>593</v>
      </c>
      <c r="D34" s="263" t="s">
        <v>171</v>
      </c>
      <c r="E34" s="264">
        <v>450</v>
      </c>
      <c r="F34" s="264">
        <v>0</v>
      </c>
      <c r="G34" s="265">
        <f>E34*F34</f>
        <v>0</v>
      </c>
      <c r="H34" s="266">
        <v>7.1000000000000002E-4</v>
      </c>
      <c r="I34" s="267">
        <f>E34*H34</f>
        <v>0.31950000000000001</v>
      </c>
      <c r="J34" s="266">
        <v>0</v>
      </c>
      <c r="K34" s="267">
        <f>E34*J34</f>
        <v>0</v>
      </c>
      <c r="O34" s="259">
        <v>2</v>
      </c>
      <c r="AA34" s="232">
        <v>1</v>
      </c>
      <c r="AB34" s="232">
        <v>1</v>
      </c>
      <c r="AC34" s="232">
        <v>1</v>
      </c>
      <c r="AZ34" s="232">
        <v>1</v>
      </c>
      <c r="BA34" s="232">
        <f>IF(AZ34=1,G34,0)</f>
        <v>0</v>
      </c>
      <c r="BB34" s="232">
        <f>IF(AZ34=2,G34,0)</f>
        <v>0</v>
      </c>
      <c r="BC34" s="232">
        <f>IF(AZ34=3,G34,0)</f>
        <v>0</v>
      </c>
      <c r="BD34" s="232">
        <f>IF(AZ34=4,G34,0)</f>
        <v>0</v>
      </c>
      <c r="BE34" s="232">
        <f>IF(AZ34=5,G34,0)</f>
        <v>0</v>
      </c>
      <c r="CA34" s="259">
        <v>1</v>
      </c>
      <c r="CB34" s="259">
        <v>1</v>
      </c>
    </row>
    <row r="35" spans="1:80">
      <c r="A35" s="268"/>
      <c r="B35" s="269"/>
      <c r="C35" s="326"/>
      <c r="D35" s="327"/>
      <c r="E35" s="327"/>
      <c r="F35" s="327"/>
      <c r="G35" s="328"/>
      <c r="I35" s="270"/>
      <c r="K35" s="270"/>
      <c r="L35" s="271"/>
      <c r="O35" s="259">
        <v>3</v>
      </c>
    </row>
    <row r="36" spans="1:80">
      <c r="A36" s="260">
        <v>13</v>
      </c>
      <c r="B36" s="261" t="s">
        <v>594</v>
      </c>
      <c r="C36" s="262" t="s">
        <v>595</v>
      </c>
      <c r="D36" s="263" t="s">
        <v>171</v>
      </c>
      <c r="E36" s="264">
        <v>450</v>
      </c>
      <c r="F36" s="264">
        <v>0</v>
      </c>
      <c r="G36" s="265">
        <f>E36*F36</f>
        <v>0</v>
      </c>
      <c r="H36" s="266">
        <v>0.10373</v>
      </c>
      <c r="I36" s="267">
        <f>E36*H36</f>
        <v>46.6785</v>
      </c>
      <c r="J36" s="266">
        <v>0</v>
      </c>
      <c r="K36" s="267">
        <f>E36*J36</f>
        <v>0</v>
      </c>
      <c r="O36" s="259">
        <v>2</v>
      </c>
      <c r="AA36" s="232">
        <v>1</v>
      </c>
      <c r="AB36" s="232">
        <v>1</v>
      </c>
      <c r="AC36" s="232">
        <v>1</v>
      </c>
      <c r="AZ36" s="232">
        <v>1</v>
      </c>
      <c r="BA36" s="232">
        <f>IF(AZ36=1,G36,0)</f>
        <v>0</v>
      </c>
      <c r="BB36" s="232">
        <f>IF(AZ36=2,G36,0)</f>
        <v>0</v>
      </c>
      <c r="BC36" s="232">
        <f>IF(AZ36=3,G36,0)</f>
        <v>0</v>
      </c>
      <c r="BD36" s="232">
        <f>IF(AZ36=4,G36,0)</f>
        <v>0</v>
      </c>
      <c r="BE36" s="232">
        <f>IF(AZ36=5,G36,0)</f>
        <v>0</v>
      </c>
      <c r="CA36" s="259">
        <v>1</v>
      </c>
      <c r="CB36" s="259">
        <v>1</v>
      </c>
    </row>
    <row r="37" spans="1:80">
      <c r="A37" s="268"/>
      <c r="B37" s="269"/>
      <c r="C37" s="326"/>
      <c r="D37" s="327"/>
      <c r="E37" s="327"/>
      <c r="F37" s="327"/>
      <c r="G37" s="328"/>
      <c r="I37" s="270"/>
      <c r="K37" s="270"/>
      <c r="L37" s="271"/>
      <c r="O37" s="259">
        <v>3</v>
      </c>
    </row>
    <row r="38" spans="1:80">
      <c r="A38" s="268"/>
      <c r="B38" s="272"/>
      <c r="C38" s="334" t="s">
        <v>583</v>
      </c>
      <c r="D38" s="335"/>
      <c r="E38" s="273">
        <v>450</v>
      </c>
      <c r="F38" s="274"/>
      <c r="G38" s="275"/>
      <c r="H38" s="276"/>
      <c r="I38" s="270"/>
      <c r="J38" s="277"/>
      <c r="K38" s="270"/>
      <c r="M38" s="271" t="s">
        <v>583</v>
      </c>
      <c r="O38" s="259"/>
    </row>
    <row r="39" spans="1:80">
      <c r="A39" s="260">
        <v>14</v>
      </c>
      <c r="B39" s="261" t="s">
        <v>596</v>
      </c>
      <c r="C39" s="262" t="s">
        <v>597</v>
      </c>
      <c r="D39" s="263" t="s">
        <v>244</v>
      </c>
      <c r="E39" s="264">
        <v>12</v>
      </c>
      <c r="F39" s="264">
        <v>0</v>
      </c>
      <c r="G39" s="265">
        <f>E39*F39</f>
        <v>0</v>
      </c>
      <c r="H39" s="266">
        <v>0</v>
      </c>
      <c r="I39" s="267">
        <f>E39*H39</f>
        <v>0</v>
      </c>
      <c r="J39" s="266"/>
      <c r="K39" s="267">
        <f>E39*J39</f>
        <v>0</v>
      </c>
      <c r="O39" s="259">
        <v>2</v>
      </c>
      <c r="AA39" s="232">
        <v>12</v>
      </c>
      <c r="AB39" s="232">
        <v>0</v>
      </c>
      <c r="AC39" s="232">
        <v>15</v>
      </c>
      <c r="AZ39" s="232">
        <v>1</v>
      </c>
      <c r="BA39" s="232">
        <f>IF(AZ39=1,G39,0)</f>
        <v>0</v>
      </c>
      <c r="BB39" s="232">
        <f>IF(AZ39=2,G39,0)</f>
        <v>0</v>
      </c>
      <c r="BC39" s="232">
        <f>IF(AZ39=3,G39,0)</f>
        <v>0</v>
      </c>
      <c r="BD39" s="232">
        <f>IF(AZ39=4,G39,0)</f>
        <v>0</v>
      </c>
      <c r="BE39" s="232">
        <f>IF(AZ39=5,G39,0)</f>
        <v>0</v>
      </c>
      <c r="CA39" s="259">
        <v>12</v>
      </c>
      <c r="CB39" s="259">
        <v>0</v>
      </c>
    </row>
    <row r="40" spans="1:80">
      <c r="A40" s="268"/>
      <c r="B40" s="272"/>
      <c r="C40" s="334" t="s">
        <v>598</v>
      </c>
      <c r="D40" s="335"/>
      <c r="E40" s="273">
        <v>12</v>
      </c>
      <c r="F40" s="274"/>
      <c r="G40" s="275"/>
      <c r="H40" s="276"/>
      <c r="I40" s="270"/>
      <c r="J40" s="277"/>
      <c r="K40" s="270"/>
      <c r="M40" s="271" t="s">
        <v>598</v>
      </c>
      <c r="O40" s="259"/>
    </row>
    <row r="41" spans="1:80">
      <c r="A41" s="278"/>
      <c r="B41" s="279" t="s">
        <v>100</v>
      </c>
      <c r="C41" s="280" t="s">
        <v>589</v>
      </c>
      <c r="D41" s="281"/>
      <c r="E41" s="282"/>
      <c r="F41" s="283"/>
      <c r="G41" s="284">
        <f>SUM(G31:G40)</f>
        <v>0</v>
      </c>
      <c r="H41" s="285"/>
      <c r="I41" s="286">
        <f>SUM(I31:I40)</f>
        <v>47.150999999999996</v>
      </c>
      <c r="J41" s="285"/>
      <c r="K41" s="286">
        <f>SUM(K31:K40)</f>
        <v>0</v>
      </c>
      <c r="O41" s="259">
        <v>4</v>
      </c>
      <c r="BA41" s="287">
        <f>SUM(BA31:BA40)</f>
        <v>0</v>
      </c>
      <c r="BB41" s="287">
        <f>SUM(BB31:BB40)</f>
        <v>0</v>
      </c>
      <c r="BC41" s="287">
        <f>SUM(BC31:BC40)</f>
        <v>0</v>
      </c>
      <c r="BD41" s="287">
        <f>SUM(BD31:BD40)</f>
        <v>0</v>
      </c>
      <c r="BE41" s="287">
        <f>SUM(BE31:BE40)</f>
        <v>0</v>
      </c>
    </row>
    <row r="42" spans="1:80">
      <c r="A42" s="249" t="s">
        <v>97</v>
      </c>
      <c r="B42" s="250" t="s">
        <v>340</v>
      </c>
      <c r="C42" s="251" t="s">
        <v>341</v>
      </c>
      <c r="D42" s="252"/>
      <c r="E42" s="253"/>
      <c r="F42" s="253"/>
      <c r="G42" s="254"/>
      <c r="H42" s="255"/>
      <c r="I42" s="256"/>
      <c r="J42" s="257"/>
      <c r="K42" s="258"/>
      <c r="O42" s="259">
        <v>1</v>
      </c>
    </row>
    <row r="43" spans="1:80" ht="22.5">
      <c r="A43" s="260">
        <v>15</v>
      </c>
      <c r="B43" s="261" t="s">
        <v>343</v>
      </c>
      <c r="C43" s="262" t="s">
        <v>344</v>
      </c>
      <c r="D43" s="263" t="s">
        <v>171</v>
      </c>
      <c r="E43" s="264">
        <v>36</v>
      </c>
      <c r="F43" s="264">
        <v>0</v>
      </c>
      <c r="G43" s="265">
        <f>E43*F43</f>
        <v>0</v>
      </c>
      <c r="H43" s="266">
        <v>8.4000000000000005E-2</v>
      </c>
      <c r="I43" s="267">
        <f>E43*H43</f>
        <v>3.024</v>
      </c>
      <c r="J43" s="266">
        <v>0</v>
      </c>
      <c r="K43" s="267">
        <f>E43*J43</f>
        <v>0</v>
      </c>
      <c r="O43" s="259">
        <v>2</v>
      </c>
      <c r="AA43" s="232">
        <v>1</v>
      </c>
      <c r="AB43" s="232">
        <v>1</v>
      </c>
      <c r="AC43" s="232">
        <v>1</v>
      </c>
      <c r="AZ43" s="232">
        <v>1</v>
      </c>
      <c r="BA43" s="232">
        <f>IF(AZ43=1,G43,0)</f>
        <v>0</v>
      </c>
      <c r="BB43" s="232">
        <f>IF(AZ43=2,G43,0)</f>
        <v>0</v>
      </c>
      <c r="BC43" s="232">
        <f>IF(AZ43=3,G43,0)</f>
        <v>0</v>
      </c>
      <c r="BD43" s="232">
        <f>IF(AZ43=4,G43,0)</f>
        <v>0</v>
      </c>
      <c r="BE43" s="232">
        <f>IF(AZ43=5,G43,0)</f>
        <v>0</v>
      </c>
      <c r="CA43" s="259">
        <v>1</v>
      </c>
      <c r="CB43" s="259">
        <v>1</v>
      </c>
    </row>
    <row r="44" spans="1:80">
      <c r="A44" s="268"/>
      <c r="B44" s="272"/>
      <c r="C44" s="334" t="s">
        <v>599</v>
      </c>
      <c r="D44" s="335"/>
      <c r="E44" s="273">
        <v>36</v>
      </c>
      <c r="F44" s="274"/>
      <c r="G44" s="275"/>
      <c r="H44" s="276"/>
      <c r="I44" s="270"/>
      <c r="J44" s="277"/>
      <c r="K44" s="270"/>
      <c r="M44" s="271" t="s">
        <v>599</v>
      </c>
      <c r="O44" s="259"/>
    </row>
    <row r="45" spans="1:80">
      <c r="A45" s="260">
        <v>16</v>
      </c>
      <c r="B45" s="261" t="s">
        <v>600</v>
      </c>
      <c r="C45" s="262" t="s">
        <v>601</v>
      </c>
      <c r="D45" s="263" t="s">
        <v>347</v>
      </c>
      <c r="E45" s="264">
        <v>10</v>
      </c>
      <c r="F45" s="264">
        <v>0</v>
      </c>
      <c r="G45" s="265">
        <f>E45*F45</f>
        <v>0</v>
      </c>
      <c r="H45" s="266">
        <v>1.9079999999999999</v>
      </c>
      <c r="I45" s="267">
        <f>E45*H45</f>
        <v>19.079999999999998</v>
      </c>
      <c r="J45" s="266"/>
      <c r="K45" s="267">
        <f>E45*J45</f>
        <v>0</v>
      </c>
      <c r="O45" s="259">
        <v>2</v>
      </c>
      <c r="AA45" s="232">
        <v>3</v>
      </c>
      <c r="AB45" s="232">
        <v>1</v>
      </c>
      <c r="AC45" s="232">
        <v>59381086</v>
      </c>
      <c r="AZ45" s="232">
        <v>1</v>
      </c>
      <c r="BA45" s="232">
        <f>IF(AZ45=1,G45,0)</f>
        <v>0</v>
      </c>
      <c r="BB45" s="232">
        <f>IF(AZ45=2,G45,0)</f>
        <v>0</v>
      </c>
      <c r="BC45" s="232">
        <f>IF(AZ45=3,G45,0)</f>
        <v>0</v>
      </c>
      <c r="BD45" s="232">
        <f>IF(AZ45=4,G45,0)</f>
        <v>0</v>
      </c>
      <c r="BE45" s="232">
        <f>IF(AZ45=5,G45,0)</f>
        <v>0</v>
      </c>
      <c r="CA45" s="259">
        <v>3</v>
      </c>
      <c r="CB45" s="259">
        <v>1</v>
      </c>
    </row>
    <row r="46" spans="1:80">
      <c r="A46" s="268"/>
      <c r="B46" s="269"/>
      <c r="C46" s="326" t="s">
        <v>348</v>
      </c>
      <c r="D46" s="327"/>
      <c r="E46" s="327"/>
      <c r="F46" s="327"/>
      <c r="G46" s="328"/>
      <c r="I46" s="270"/>
      <c r="K46" s="270"/>
      <c r="L46" s="271" t="s">
        <v>348</v>
      </c>
      <c r="O46" s="259">
        <v>3</v>
      </c>
    </row>
    <row r="47" spans="1:80">
      <c r="A47" s="268"/>
      <c r="B47" s="269"/>
      <c r="C47" s="326" t="s">
        <v>349</v>
      </c>
      <c r="D47" s="327"/>
      <c r="E47" s="327"/>
      <c r="F47" s="327"/>
      <c r="G47" s="328"/>
      <c r="I47" s="270"/>
      <c r="K47" s="270"/>
      <c r="L47" s="271" t="s">
        <v>349</v>
      </c>
      <c r="O47" s="259">
        <v>3</v>
      </c>
    </row>
    <row r="48" spans="1:80">
      <c r="A48" s="268"/>
      <c r="B48" s="269"/>
      <c r="C48" s="326" t="s">
        <v>350</v>
      </c>
      <c r="D48" s="327"/>
      <c r="E48" s="327"/>
      <c r="F48" s="327"/>
      <c r="G48" s="328"/>
      <c r="I48" s="270"/>
      <c r="K48" s="270"/>
      <c r="L48" s="271" t="s">
        <v>350</v>
      </c>
      <c r="O48" s="259">
        <v>3</v>
      </c>
    </row>
    <row r="49" spans="1:80">
      <c r="A49" s="268"/>
      <c r="B49" s="269"/>
      <c r="C49" s="326"/>
      <c r="D49" s="327"/>
      <c r="E49" s="327"/>
      <c r="F49" s="327"/>
      <c r="G49" s="328"/>
      <c r="I49" s="270"/>
      <c r="K49" s="270"/>
      <c r="L49" s="271"/>
      <c r="O49" s="259">
        <v>3</v>
      </c>
    </row>
    <row r="50" spans="1:80">
      <c r="A50" s="268"/>
      <c r="B50" s="269"/>
      <c r="C50" s="326" t="s">
        <v>351</v>
      </c>
      <c r="D50" s="327"/>
      <c r="E50" s="327"/>
      <c r="F50" s="327"/>
      <c r="G50" s="328"/>
      <c r="I50" s="270"/>
      <c r="K50" s="270"/>
      <c r="L50" s="271" t="s">
        <v>351</v>
      </c>
      <c r="O50" s="259">
        <v>3</v>
      </c>
    </row>
    <row r="51" spans="1:80">
      <c r="A51" s="268"/>
      <c r="B51" s="269"/>
      <c r="C51" s="326"/>
      <c r="D51" s="327"/>
      <c r="E51" s="327"/>
      <c r="F51" s="327"/>
      <c r="G51" s="328"/>
      <c r="I51" s="270"/>
      <c r="K51" s="270"/>
      <c r="L51" s="271"/>
      <c r="O51" s="259">
        <v>3</v>
      </c>
    </row>
    <row r="52" spans="1:80">
      <c r="A52" s="268"/>
      <c r="B52" s="269"/>
      <c r="C52" s="326" t="s">
        <v>352</v>
      </c>
      <c r="D52" s="327"/>
      <c r="E52" s="327"/>
      <c r="F52" s="327"/>
      <c r="G52" s="328"/>
      <c r="I52" s="270"/>
      <c r="K52" s="270"/>
      <c r="L52" s="271" t="s">
        <v>352</v>
      </c>
      <c r="O52" s="259">
        <v>3</v>
      </c>
    </row>
    <row r="53" spans="1:80">
      <c r="A53" s="268"/>
      <c r="B53" s="269"/>
      <c r="C53" s="326" t="s">
        <v>353</v>
      </c>
      <c r="D53" s="327"/>
      <c r="E53" s="327"/>
      <c r="F53" s="327"/>
      <c r="G53" s="328"/>
      <c r="I53" s="270"/>
      <c r="K53" s="270"/>
      <c r="L53" s="271" t="s">
        <v>353</v>
      </c>
      <c r="O53" s="259">
        <v>3</v>
      </c>
    </row>
    <row r="54" spans="1:80">
      <c r="A54" s="268"/>
      <c r="B54" s="269"/>
      <c r="C54" s="326" t="s">
        <v>354</v>
      </c>
      <c r="D54" s="327"/>
      <c r="E54" s="327"/>
      <c r="F54" s="327"/>
      <c r="G54" s="328"/>
      <c r="I54" s="270"/>
      <c r="K54" s="270"/>
      <c r="L54" s="271" t="s">
        <v>354</v>
      </c>
      <c r="O54" s="259">
        <v>3</v>
      </c>
    </row>
    <row r="55" spans="1:80">
      <c r="A55" s="268"/>
      <c r="B55" s="269"/>
      <c r="C55" s="326"/>
      <c r="D55" s="327"/>
      <c r="E55" s="327"/>
      <c r="F55" s="327"/>
      <c r="G55" s="328"/>
      <c r="I55" s="270"/>
      <c r="K55" s="270"/>
      <c r="L55" s="271"/>
      <c r="O55" s="259">
        <v>3</v>
      </c>
    </row>
    <row r="56" spans="1:80">
      <c r="A56" s="268"/>
      <c r="B56" s="269"/>
      <c r="C56" s="326" t="s">
        <v>355</v>
      </c>
      <c r="D56" s="327"/>
      <c r="E56" s="327"/>
      <c r="F56" s="327"/>
      <c r="G56" s="328"/>
      <c r="I56" s="270"/>
      <c r="K56" s="270"/>
      <c r="L56" s="271" t="s">
        <v>355</v>
      </c>
      <c r="O56" s="259">
        <v>3</v>
      </c>
    </row>
    <row r="57" spans="1:80">
      <c r="A57" s="268"/>
      <c r="B57" s="269"/>
      <c r="C57" s="326" t="s">
        <v>356</v>
      </c>
      <c r="D57" s="327"/>
      <c r="E57" s="327"/>
      <c r="F57" s="327"/>
      <c r="G57" s="328"/>
      <c r="I57" s="270"/>
      <c r="K57" s="270"/>
      <c r="L57" s="271" t="s">
        <v>356</v>
      </c>
      <c r="O57" s="259">
        <v>3</v>
      </c>
    </row>
    <row r="58" spans="1:80">
      <c r="A58" s="268"/>
      <c r="B58" s="269"/>
      <c r="C58" s="326" t="s">
        <v>357</v>
      </c>
      <c r="D58" s="327"/>
      <c r="E58" s="327"/>
      <c r="F58" s="327"/>
      <c r="G58" s="328"/>
      <c r="I58" s="270"/>
      <c r="K58" s="270"/>
      <c r="L58" s="271" t="s">
        <v>357</v>
      </c>
      <c r="O58" s="259">
        <v>3</v>
      </c>
    </row>
    <row r="59" spans="1:80">
      <c r="A59" s="278"/>
      <c r="B59" s="279" t="s">
        <v>100</v>
      </c>
      <c r="C59" s="280" t="s">
        <v>342</v>
      </c>
      <c r="D59" s="281"/>
      <c r="E59" s="282"/>
      <c r="F59" s="283"/>
      <c r="G59" s="284">
        <f>SUM(G42:G58)</f>
        <v>0</v>
      </c>
      <c r="H59" s="285"/>
      <c r="I59" s="286">
        <f>SUM(I42:I58)</f>
        <v>22.103999999999999</v>
      </c>
      <c r="J59" s="285"/>
      <c r="K59" s="286">
        <f>SUM(K42:K58)</f>
        <v>0</v>
      </c>
      <c r="O59" s="259">
        <v>4</v>
      </c>
      <c r="BA59" s="287">
        <f>SUM(BA42:BA58)</f>
        <v>0</v>
      </c>
      <c r="BB59" s="287">
        <f>SUM(BB42:BB58)</f>
        <v>0</v>
      </c>
      <c r="BC59" s="287">
        <f>SUM(BC42:BC58)</f>
        <v>0</v>
      </c>
      <c r="BD59" s="287">
        <f>SUM(BD42:BD58)</f>
        <v>0</v>
      </c>
      <c r="BE59" s="287">
        <f>SUM(BE42:BE58)</f>
        <v>0</v>
      </c>
    </row>
    <row r="60" spans="1:80">
      <c r="A60" s="249" t="s">
        <v>97</v>
      </c>
      <c r="B60" s="250" t="s">
        <v>187</v>
      </c>
      <c r="C60" s="251" t="s">
        <v>188</v>
      </c>
      <c r="D60" s="252"/>
      <c r="E60" s="253"/>
      <c r="F60" s="253"/>
      <c r="G60" s="254"/>
      <c r="H60" s="255"/>
      <c r="I60" s="256"/>
      <c r="J60" s="257"/>
      <c r="K60" s="258"/>
      <c r="O60" s="259">
        <v>1</v>
      </c>
    </row>
    <row r="61" spans="1:80">
      <c r="A61" s="260">
        <v>17</v>
      </c>
      <c r="B61" s="261" t="s">
        <v>602</v>
      </c>
      <c r="C61" s="262" t="s">
        <v>603</v>
      </c>
      <c r="D61" s="263" t="s">
        <v>192</v>
      </c>
      <c r="E61" s="264">
        <v>593.72244000000001</v>
      </c>
      <c r="F61" s="264">
        <v>0</v>
      </c>
      <c r="G61" s="265">
        <f>E61*F61</f>
        <v>0</v>
      </c>
      <c r="H61" s="266">
        <v>0</v>
      </c>
      <c r="I61" s="267">
        <f>E61*H61</f>
        <v>0</v>
      </c>
      <c r="J61" s="266"/>
      <c r="K61" s="267">
        <f>E61*J61</f>
        <v>0</v>
      </c>
      <c r="O61" s="259">
        <v>2</v>
      </c>
      <c r="AA61" s="232">
        <v>7</v>
      </c>
      <c r="AB61" s="232">
        <v>1</v>
      </c>
      <c r="AC61" s="232">
        <v>2</v>
      </c>
      <c r="AZ61" s="232">
        <v>1</v>
      </c>
      <c r="BA61" s="232">
        <f>IF(AZ61=1,G61,0)</f>
        <v>0</v>
      </c>
      <c r="BB61" s="232">
        <f>IF(AZ61=2,G61,0)</f>
        <v>0</v>
      </c>
      <c r="BC61" s="232">
        <f>IF(AZ61=3,G61,0)</f>
        <v>0</v>
      </c>
      <c r="BD61" s="232">
        <f>IF(AZ61=4,G61,0)</f>
        <v>0</v>
      </c>
      <c r="BE61" s="232">
        <f>IF(AZ61=5,G61,0)</f>
        <v>0</v>
      </c>
      <c r="CA61" s="259">
        <v>7</v>
      </c>
      <c r="CB61" s="259">
        <v>1</v>
      </c>
    </row>
    <row r="62" spans="1:80">
      <c r="A62" s="278"/>
      <c r="B62" s="279" t="s">
        <v>100</v>
      </c>
      <c r="C62" s="280" t="s">
        <v>189</v>
      </c>
      <c r="D62" s="281"/>
      <c r="E62" s="282"/>
      <c r="F62" s="283"/>
      <c r="G62" s="284">
        <f>SUM(G60:G61)</f>
        <v>0</v>
      </c>
      <c r="H62" s="285"/>
      <c r="I62" s="286">
        <f>SUM(I60:I61)</f>
        <v>0</v>
      </c>
      <c r="J62" s="285"/>
      <c r="K62" s="286">
        <f>SUM(K60:K61)</f>
        <v>0</v>
      </c>
      <c r="O62" s="259">
        <v>4</v>
      </c>
      <c r="BA62" s="287">
        <f>SUM(BA60:BA61)</f>
        <v>0</v>
      </c>
      <c r="BB62" s="287">
        <f>SUM(BB60:BB61)</f>
        <v>0</v>
      </c>
      <c r="BC62" s="287">
        <f>SUM(BC60:BC61)</f>
        <v>0</v>
      </c>
      <c r="BD62" s="287">
        <f>SUM(BD60:BD61)</f>
        <v>0</v>
      </c>
      <c r="BE62" s="287">
        <f>SUM(BE60:BE61)</f>
        <v>0</v>
      </c>
    </row>
    <row r="63" spans="1:80">
      <c r="E63" s="232"/>
    </row>
    <row r="64" spans="1:80">
      <c r="E64" s="232"/>
    </row>
    <row r="65" spans="5:5">
      <c r="E65" s="232"/>
    </row>
    <row r="66" spans="5:5">
      <c r="E66" s="232"/>
    </row>
    <row r="67" spans="5:5">
      <c r="E67" s="232"/>
    </row>
    <row r="68" spans="5:5">
      <c r="E68" s="232"/>
    </row>
    <row r="69" spans="5:5">
      <c r="E69" s="232"/>
    </row>
    <row r="70" spans="5:5">
      <c r="E70" s="232"/>
    </row>
    <row r="71" spans="5:5">
      <c r="E71" s="232"/>
    </row>
    <row r="72" spans="5:5">
      <c r="E72" s="232"/>
    </row>
    <row r="73" spans="5:5">
      <c r="E73" s="232"/>
    </row>
    <row r="74" spans="5:5">
      <c r="E74" s="232"/>
    </row>
    <row r="75" spans="5:5">
      <c r="E75" s="232"/>
    </row>
    <row r="76" spans="5:5">
      <c r="E76" s="232"/>
    </row>
    <row r="77" spans="5:5">
      <c r="E77" s="232"/>
    </row>
    <row r="78" spans="5:5">
      <c r="E78" s="232"/>
    </row>
    <row r="79" spans="5:5">
      <c r="E79" s="232"/>
    </row>
    <row r="80" spans="5:5">
      <c r="E80" s="232"/>
    </row>
    <row r="81" spans="1:7">
      <c r="E81" s="232"/>
    </row>
    <row r="82" spans="1:7">
      <c r="E82" s="232"/>
    </row>
    <row r="83" spans="1:7">
      <c r="E83" s="232"/>
    </row>
    <row r="84" spans="1:7">
      <c r="E84" s="232"/>
    </row>
    <row r="85" spans="1:7">
      <c r="E85" s="232"/>
    </row>
    <row r="86" spans="1:7">
      <c r="A86" s="277"/>
      <c r="B86" s="277"/>
      <c r="C86" s="277"/>
      <c r="D86" s="277"/>
      <c r="E86" s="277"/>
      <c r="F86" s="277"/>
      <c r="G86" s="277"/>
    </row>
    <row r="87" spans="1:7">
      <c r="A87" s="277"/>
      <c r="B87" s="277"/>
      <c r="C87" s="277"/>
      <c r="D87" s="277"/>
      <c r="E87" s="277"/>
      <c r="F87" s="277"/>
      <c r="G87" s="277"/>
    </row>
    <row r="88" spans="1:7">
      <c r="A88" s="277"/>
      <c r="B88" s="277"/>
      <c r="C88" s="277"/>
      <c r="D88" s="277"/>
      <c r="E88" s="277"/>
      <c r="F88" s="277"/>
      <c r="G88" s="277"/>
    </row>
    <row r="89" spans="1:7">
      <c r="A89" s="277"/>
      <c r="B89" s="277"/>
      <c r="C89" s="277"/>
      <c r="D89" s="277"/>
      <c r="E89" s="277"/>
      <c r="F89" s="277"/>
      <c r="G89" s="277"/>
    </row>
    <row r="90" spans="1:7">
      <c r="E90" s="232"/>
    </row>
    <row r="91" spans="1:7">
      <c r="E91" s="232"/>
    </row>
    <row r="92" spans="1:7">
      <c r="E92" s="232"/>
    </row>
    <row r="93" spans="1:7">
      <c r="E93" s="232"/>
    </row>
    <row r="94" spans="1:7">
      <c r="E94" s="232"/>
    </row>
    <row r="95" spans="1:7">
      <c r="E95" s="232"/>
    </row>
    <row r="96" spans="1:7">
      <c r="E96" s="232"/>
    </row>
    <row r="97" spans="5:5">
      <c r="E97" s="232"/>
    </row>
    <row r="98" spans="5:5">
      <c r="E98" s="232"/>
    </row>
    <row r="99" spans="5:5">
      <c r="E99" s="232"/>
    </row>
    <row r="100" spans="5:5">
      <c r="E100" s="232"/>
    </row>
    <row r="101" spans="5:5">
      <c r="E101" s="232"/>
    </row>
    <row r="102" spans="5:5">
      <c r="E102" s="232"/>
    </row>
    <row r="103" spans="5:5">
      <c r="E103" s="232"/>
    </row>
    <row r="104" spans="5:5">
      <c r="E104" s="232"/>
    </row>
    <row r="105" spans="5:5">
      <c r="E105" s="232"/>
    </row>
    <row r="106" spans="5:5">
      <c r="E106" s="232"/>
    </row>
    <row r="107" spans="5:5">
      <c r="E107" s="232"/>
    </row>
    <row r="108" spans="5:5">
      <c r="E108" s="232"/>
    </row>
    <row r="109" spans="5:5">
      <c r="E109" s="232"/>
    </row>
    <row r="110" spans="5:5">
      <c r="E110" s="232"/>
    </row>
    <row r="111" spans="5:5">
      <c r="E111" s="232"/>
    </row>
    <row r="112" spans="5:5">
      <c r="E112" s="232"/>
    </row>
    <row r="113" spans="1:7">
      <c r="E113" s="232"/>
    </row>
    <row r="114" spans="1:7">
      <c r="E114" s="232"/>
    </row>
    <row r="115" spans="1:7">
      <c r="E115" s="232"/>
    </row>
    <row r="116" spans="1:7">
      <c r="E116" s="232"/>
    </row>
    <row r="117" spans="1:7">
      <c r="E117" s="232"/>
    </row>
    <row r="118" spans="1:7">
      <c r="E118" s="232"/>
    </row>
    <row r="119" spans="1:7">
      <c r="E119" s="232"/>
    </row>
    <row r="120" spans="1:7">
      <c r="E120" s="232"/>
    </row>
    <row r="121" spans="1:7">
      <c r="A121" s="288"/>
      <c r="B121" s="288"/>
    </row>
    <row r="122" spans="1:7">
      <c r="A122" s="277"/>
      <c r="B122" s="277"/>
      <c r="C122" s="289"/>
      <c r="D122" s="289"/>
      <c r="E122" s="290"/>
      <c r="F122" s="289"/>
      <c r="G122" s="291"/>
    </row>
    <row r="123" spans="1:7">
      <c r="A123" s="292"/>
      <c r="B123" s="292"/>
      <c r="C123" s="277"/>
      <c r="D123" s="277"/>
      <c r="E123" s="293"/>
      <c r="F123" s="277"/>
      <c r="G123" s="277"/>
    </row>
    <row r="124" spans="1:7">
      <c r="A124" s="277"/>
      <c r="B124" s="277"/>
      <c r="C124" s="277"/>
      <c r="D124" s="277"/>
      <c r="E124" s="293"/>
      <c r="F124" s="277"/>
      <c r="G124" s="277"/>
    </row>
    <row r="125" spans="1:7">
      <c r="A125" s="277"/>
      <c r="B125" s="277"/>
      <c r="C125" s="277"/>
      <c r="D125" s="277"/>
      <c r="E125" s="293"/>
      <c r="F125" s="277"/>
      <c r="G125" s="277"/>
    </row>
    <row r="126" spans="1:7">
      <c r="A126" s="277"/>
      <c r="B126" s="277"/>
      <c r="C126" s="277"/>
      <c r="D126" s="277"/>
      <c r="E126" s="293"/>
      <c r="F126" s="277"/>
      <c r="G126" s="277"/>
    </row>
    <row r="127" spans="1:7">
      <c r="A127" s="277"/>
      <c r="B127" s="277"/>
      <c r="C127" s="277"/>
      <c r="D127" s="277"/>
      <c r="E127" s="293"/>
      <c r="F127" s="277"/>
      <c r="G127" s="277"/>
    </row>
    <row r="128" spans="1:7">
      <c r="A128" s="277"/>
      <c r="B128" s="277"/>
      <c r="C128" s="277"/>
      <c r="D128" s="277"/>
      <c r="E128" s="293"/>
      <c r="F128" s="277"/>
      <c r="G128" s="277"/>
    </row>
    <row r="129" spans="1:7">
      <c r="A129" s="277"/>
      <c r="B129" s="277"/>
      <c r="C129" s="277"/>
      <c r="D129" s="277"/>
      <c r="E129" s="293"/>
      <c r="F129" s="277"/>
      <c r="G129" s="277"/>
    </row>
    <row r="130" spans="1:7">
      <c r="A130" s="277"/>
      <c r="B130" s="277"/>
      <c r="C130" s="277"/>
      <c r="D130" s="277"/>
      <c r="E130" s="293"/>
      <c r="F130" s="277"/>
      <c r="G130" s="277"/>
    </row>
    <row r="131" spans="1:7">
      <c r="A131" s="277"/>
      <c r="B131" s="277"/>
      <c r="C131" s="277"/>
      <c r="D131" s="277"/>
      <c r="E131" s="293"/>
      <c r="F131" s="277"/>
      <c r="G131" s="277"/>
    </row>
    <row r="132" spans="1:7">
      <c r="A132" s="277"/>
      <c r="B132" s="277"/>
      <c r="C132" s="277"/>
      <c r="D132" s="277"/>
      <c r="E132" s="293"/>
      <c r="F132" s="277"/>
      <c r="G132" s="277"/>
    </row>
    <row r="133" spans="1:7">
      <c r="A133" s="277"/>
      <c r="B133" s="277"/>
      <c r="C133" s="277"/>
      <c r="D133" s="277"/>
      <c r="E133" s="293"/>
      <c r="F133" s="277"/>
      <c r="G133" s="277"/>
    </row>
    <row r="134" spans="1:7">
      <c r="A134" s="277"/>
      <c r="B134" s="277"/>
      <c r="C134" s="277"/>
      <c r="D134" s="277"/>
      <c r="E134" s="293"/>
      <c r="F134" s="277"/>
      <c r="G134" s="277"/>
    </row>
    <row r="135" spans="1:7">
      <c r="A135" s="277"/>
      <c r="B135" s="277"/>
      <c r="C135" s="277"/>
      <c r="D135" s="277"/>
      <c r="E135" s="293"/>
      <c r="F135" s="277"/>
      <c r="G135" s="277"/>
    </row>
  </sheetData>
  <sheetProtection password="F2C0" sheet="1" objects="1" scenarios="1"/>
  <protectedRanges>
    <protectedRange sqref="F8 F10 F11 F13 F12 F14 F16 F17 F18 F21 F22 F23 F24 F25 F27 F28 F29 F32 F34 F36 F38 F39 F40 F43 F44 F45 F61" name="Oblast1"/>
  </protectedRanges>
  <mergeCells count="33">
    <mergeCell ref="C56:G56"/>
    <mergeCell ref="C40:D40"/>
    <mergeCell ref="C57:G57"/>
    <mergeCell ref="C58:G58"/>
    <mergeCell ref="C44:D44"/>
    <mergeCell ref="C46:G46"/>
    <mergeCell ref="C47:G47"/>
    <mergeCell ref="C48:G48"/>
    <mergeCell ref="C49:G49"/>
    <mergeCell ref="C50:G50"/>
    <mergeCell ref="C37:G37"/>
    <mergeCell ref="C55:G55"/>
    <mergeCell ref="C51:G51"/>
    <mergeCell ref="C52:G52"/>
    <mergeCell ref="C53:G53"/>
    <mergeCell ref="C54:G54"/>
    <mergeCell ref="C38:D38"/>
    <mergeCell ref="C15:G15"/>
    <mergeCell ref="C16:D16"/>
    <mergeCell ref="C29:D29"/>
    <mergeCell ref="C27:D27"/>
    <mergeCell ref="C18:D18"/>
    <mergeCell ref="C33:G33"/>
    <mergeCell ref="C9:G9"/>
    <mergeCell ref="A1:G1"/>
    <mergeCell ref="A3:B3"/>
    <mergeCell ref="A4:B4"/>
    <mergeCell ref="E4:G4"/>
    <mergeCell ref="C35:G35"/>
    <mergeCell ref="C11:D11"/>
    <mergeCell ref="C22:D22"/>
    <mergeCell ref="C24:D24"/>
    <mergeCell ref="C26:G26"/>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2.xml><?xml version="1.0" encoding="utf-8"?>
<worksheet xmlns="http://schemas.openxmlformats.org/spreadsheetml/2006/main" xmlns:r="http://schemas.openxmlformats.org/officeDocument/2006/relationships">
  <sheetPr codeName="List21"/>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109</v>
      </c>
      <c r="D2" s="97" t="s">
        <v>107</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106</v>
      </c>
      <c r="B5" s="110"/>
      <c r="C5" s="111" t="s">
        <v>107</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'00 011-23-OX Rek'!E8</f>
        <v>0</v>
      </c>
      <c r="D15" s="149" t="str">
        <f ca="1">'00 011-23-OX Rek'!A13</f>
        <v>Ztížené výrobní podmínky</v>
      </c>
      <c r="E15" s="150"/>
      <c r="F15" s="151"/>
      <c r="G15" s="148">
        <f ca="1">'00 011-23-OX Rek'!I13</f>
        <v>0</v>
      </c>
    </row>
    <row r="16" spans="1:57" ht="15.95" customHeight="1">
      <c r="A16" s="146" t="s">
        <v>52</v>
      </c>
      <c r="B16" s="147" t="s">
        <v>53</v>
      </c>
      <c r="C16" s="148">
        <f ca="1">'00 011-23-OX Rek'!F8</f>
        <v>0</v>
      </c>
      <c r="D16" s="101" t="str">
        <f ca="1">'00 011-23-OX Rek'!A14</f>
        <v>Oborová přirážka</v>
      </c>
      <c r="E16" s="152"/>
      <c r="F16" s="153"/>
      <c r="G16" s="148">
        <f ca="1">'00 011-23-OX Rek'!I14</f>
        <v>0</v>
      </c>
    </row>
    <row r="17" spans="1:7" ht="15.95" customHeight="1">
      <c r="A17" s="146" t="s">
        <v>54</v>
      </c>
      <c r="B17" s="147" t="s">
        <v>55</v>
      </c>
      <c r="C17" s="148">
        <f ca="1">'00 011-23-OX Rek'!H8</f>
        <v>0</v>
      </c>
      <c r="D17" s="101" t="str">
        <f ca="1">'00 011-23-OX Rek'!A15</f>
        <v>Přesun stavebních kapacit</v>
      </c>
      <c r="E17" s="152"/>
      <c r="F17" s="153"/>
      <c r="G17" s="148">
        <f ca="1">'00 011-23-OX Rek'!I15</f>
        <v>0</v>
      </c>
    </row>
    <row r="18" spans="1:7" ht="15.95" customHeight="1">
      <c r="A18" s="154" t="s">
        <v>56</v>
      </c>
      <c r="B18" s="155" t="s">
        <v>57</v>
      </c>
      <c r="C18" s="148">
        <f ca="1">'00 011-23-OX Rek'!G8</f>
        <v>0</v>
      </c>
      <c r="D18" s="101" t="str">
        <f ca="1">'00 011-23-OX Rek'!A16</f>
        <v>Mimostaveništní doprava</v>
      </c>
      <c r="E18" s="152"/>
      <c r="F18" s="153"/>
      <c r="G18" s="148">
        <f ca="1">'00 011-23-OX Rek'!I16</f>
        <v>0</v>
      </c>
    </row>
    <row r="19" spans="1:7" ht="15.95" customHeight="1">
      <c r="A19" s="156" t="s">
        <v>58</v>
      </c>
      <c r="B19" s="147"/>
      <c r="C19" s="148">
        <f ca="1">SUM(C15:C18)</f>
        <v>0</v>
      </c>
      <c r="D19" s="101" t="str">
        <f ca="1">'00 011-23-OX Rek'!A17</f>
        <v>Zařízení staveniště</v>
      </c>
      <c r="E19" s="152"/>
      <c r="F19" s="153"/>
      <c r="G19" s="148">
        <f ca="1">'00 011-23-OX Rek'!I17</f>
        <v>0</v>
      </c>
    </row>
    <row r="20" spans="1:7" ht="15.95" customHeight="1">
      <c r="A20" s="156"/>
      <c r="B20" s="147"/>
      <c r="C20" s="148"/>
      <c r="D20" s="101" t="str">
        <f ca="1">'00 011-23-OX Rek'!A18</f>
        <v>Provoz investora</v>
      </c>
      <c r="E20" s="152"/>
      <c r="F20" s="153"/>
      <c r="G20" s="148">
        <f ca="1">'00 011-23-OX Rek'!I18</f>
        <v>0</v>
      </c>
    </row>
    <row r="21" spans="1:7" ht="15.95" customHeight="1">
      <c r="A21" s="156" t="s">
        <v>29</v>
      </c>
      <c r="B21" s="147"/>
      <c r="C21" s="148">
        <f ca="1">'00 011-23-OX Rek'!I8</f>
        <v>0</v>
      </c>
      <c r="D21" s="101" t="str">
        <f ca="1">'00 011-23-OX Rek'!A19</f>
        <v>Kompletační činnost (IČD)</v>
      </c>
      <c r="E21" s="152"/>
      <c r="F21" s="153"/>
      <c r="G21" s="148">
        <f ca="1">'00 011-23-OX Rek'!I19</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'00 011-23-OX Rek'!H21</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3.xml><?xml version="1.0" encoding="utf-8"?>
<worksheet xmlns="http://schemas.openxmlformats.org/spreadsheetml/2006/main" xmlns:r="http://schemas.openxmlformats.org/officeDocument/2006/relationships">
  <sheetPr codeName="List31"/>
  <dimension ref="A1:BE72"/>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57" ht="13.5" thickTop="1">
      <c r="A1" s="317" t="s">
        <v>2</v>
      </c>
      <c r="B1" s="318"/>
      <c r="C1" s="186" t="s">
        <v>105</v>
      </c>
      <c r="D1" s="187"/>
      <c r="E1" s="188"/>
      <c r="F1" s="187"/>
      <c r="G1" s="189" t="s">
        <v>75</v>
      </c>
      <c r="H1" s="190" t="s">
        <v>109</v>
      </c>
      <c r="I1" s="191"/>
    </row>
    <row r="2" spans="1:57" ht="13.5" thickBot="1">
      <c r="A2" s="319" t="s">
        <v>76</v>
      </c>
      <c r="B2" s="320"/>
      <c r="C2" s="192" t="s">
        <v>108</v>
      </c>
      <c r="D2" s="193"/>
      <c r="E2" s="194"/>
      <c r="F2" s="193"/>
      <c r="G2" s="321" t="s">
        <v>107</v>
      </c>
      <c r="H2" s="322"/>
      <c r="I2" s="323"/>
    </row>
    <row r="3" spans="1:57" ht="13.5" thickTop="1">
      <c r="F3" s="127"/>
    </row>
    <row r="4" spans="1:57" ht="19.5" customHeight="1">
      <c r="A4" s="195" t="s">
        <v>77</v>
      </c>
      <c r="B4" s="196"/>
      <c r="C4" s="196"/>
      <c r="D4" s="196"/>
      <c r="E4" s="197"/>
      <c r="F4" s="196"/>
      <c r="G4" s="196"/>
      <c r="H4" s="196"/>
      <c r="I4" s="196"/>
    </row>
    <row r="5" spans="1:57" ht="13.5" thickBot="1"/>
    <row r="6" spans="1:57" s="127" customFormat="1" ht="13.5" thickBot="1">
      <c r="A6" s="198"/>
      <c r="B6" s="199" t="s">
        <v>78</v>
      </c>
      <c r="C6" s="199"/>
      <c r="D6" s="200"/>
      <c r="E6" s="201" t="s">
        <v>25</v>
      </c>
      <c r="F6" s="202" t="s">
        <v>26</v>
      </c>
      <c r="G6" s="202" t="s">
        <v>27</v>
      </c>
      <c r="H6" s="202" t="s">
        <v>28</v>
      </c>
      <c r="I6" s="203" t="s">
        <v>29</v>
      </c>
    </row>
    <row r="7" spans="1:57" s="127" customFormat="1" ht="13.5" thickBot="1">
      <c r="A7" s="294" t="str">
        <f ca="1">'00 011-23-OX Pol'!B7</f>
        <v>11</v>
      </c>
      <c r="B7" s="62" t="str">
        <f ca="1">'00 011-23-OX Pol'!C7</f>
        <v>Přípravné a přidružené práce</v>
      </c>
      <c r="D7" s="204"/>
      <c r="E7" s="295">
        <f ca="1">'00 011-23-OX Pol'!BA26</f>
        <v>0</v>
      </c>
      <c r="F7" s="296">
        <f ca="1">'00 011-23-OX Pol'!BB26</f>
        <v>0</v>
      </c>
      <c r="G7" s="296">
        <f ca="1">'00 011-23-OX Pol'!BC26</f>
        <v>0</v>
      </c>
      <c r="H7" s="296">
        <f ca="1">'00 011-23-OX Pol'!BD26</f>
        <v>0</v>
      </c>
      <c r="I7" s="297">
        <f ca="1">'00 011-23-OX Pol'!BE26</f>
        <v>0</v>
      </c>
    </row>
    <row r="8" spans="1:57" s="14" customFormat="1" ht="13.5" thickBot="1">
      <c r="A8" s="205"/>
      <c r="B8" s="206" t="s">
        <v>79</v>
      </c>
      <c r="C8" s="206"/>
      <c r="D8" s="207"/>
      <c r="E8" s="208">
        <f>SUM(E7:E7)</f>
        <v>0</v>
      </c>
      <c r="F8" s="209">
        <f>SUM(F7:F7)</f>
        <v>0</v>
      </c>
      <c r="G8" s="209">
        <f>SUM(G7:G7)</f>
        <v>0</v>
      </c>
      <c r="H8" s="209">
        <f>SUM(H7:H7)</f>
        <v>0</v>
      </c>
      <c r="I8" s="210">
        <f>SUM(I7:I7)</f>
        <v>0</v>
      </c>
    </row>
    <row r="9" spans="1:57">
      <c r="A9" s="127"/>
      <c r="B9" s="127"/>
      <c r="C9" s="127"/>
      <c r="D9" s="127"/>
      <c r="E9" s="127"/>
      <c r="F9" s="127"/>
      <c r="G9" s="127"/>
      <c r="H9" s="127"/>
      <c r="I9" s="127"/>
    </row>
    <row r="10" spans="1:57" ht="19.5" customHeight="1">
      <c r="A10" s="196" t="s">
        <v>80</v>
      </c>
      <c r="B10" s="196"/>
      <c r="C10" s="196"/>
      <c r="D10" s="196"/>
      <c r="E10" s="196"/>
      <c r="F10" s="196"/>
      <c r="G10" s="211"/>
      <c r="H10" s="196"/>
      <c r="I10" s="196"/>
      <c r="BA10" s="133"/>
      <c r="BB10" s="133"/>
      <c r="BC10" s="133"/>
      <c r="BD10" s="133"/>
      <c r="BE10" s="133"/>
    </row>
    <row r="11" spans="1:57" ht="13.5" thickBot="1"/>
    <row r="12" spans="1:57">
      <c r="A12" s="162" t="s">
        <v>81</v>
      </c>
      <c r="B12" s="163"/>
      <c r="C12" s="163"/>
      <c r="D12" s="212"/>
      <c r="E12" s="213" t="s">
        <v>82</v>
      </c>
      <c r="F12" s="214" t="s">
        <v>12</v>
      </c>
      <c r="G12" s="215" t="s">
        <v>83</v>
      </c>
      <c r="H12" s="216"/>
      <c r="I12" s="217" t="s">
        <v>82</v>
      </c>
    </row>
    <row r="13" spans="1:57">
      <c r="A13" s="156" t="s">
        <v>141</v>
      </c>
      <c r="B13" s="147"/>
      <c r="C13" s="147"/>
      <c r="D13" s="218"/>
      <c r="E13" s="219"/>
      <c r="F13" s="220"/>
      <c r="G13" s="221">
        <v>0</v>
      </c>
      <c r="H13" s="222"/>
      <c r="I13" s="223">
        <f t="shared" ref="I13:I20" si="0">E13+F13*G13/100</f>
        <v>0</v>
      </c>
      <c r="BA13" s="1">
        <v>0</v>
      </c>
    </row>
    <row r="14" spans="1:57">
      <c r="A14" s="156" t="s">
        <v>142</v>
      </c>
      <c r="B14" s="147"/>
      <c r="C14" s="147"/>
      <c r="D14" s="218"/>
      <c r="E14" s="219"/>
      <c r="F14" s="220"/>
      <c r="G14" s="221">
        <v>0</v>
      </c>
      <c r="H14" s="222"/>
      <c r="I14" s="223">
        <f t="shared" si="0"/>
        <v>0</v>
      </c>
      <c r="BA14" s="1">
        <v>0</v>
      </c>
    </row>
    <row r="15" spans="1:57">
      <c r="A15" s="156" t="s">
        <v>143</v>
      </c>
      <c r="B15" s="147"/>
      <c r="C15" s="147"/>
      <c r="D15" s="218"/>
      <c r="E15" s="219"/>
      <c r="F15" s="220"/>
      <c r="G15" s="221">
        <v>0</v>
      </c>
      <c r="H15" s="222"/>
      <c r="I15" s="223">
        <f t="shared" si="0"/>
        <v>0</v>
      </c>
      <c r="BA15" s="1">
        <v>0</v>
      </c>
    </row>
    <row r="16" spans="1:57">
      <c r="A16" s="156" t="s">
        <v>144</v>
      </c>
      <c r="B16" s="147"/>
      <c r="C16" s="147"/>
      <c r="D16" s="218"/>
      <c r="E16" s="219"/>
      <c r="F16" s="220"/>
      <c r="G16" s="221">
        <v>0</v>
      </c>
      <c r="H16" s="222"/>
      <c r="I16" s="223">
        <f t="shared" si="0"/>
        <v>0</v>
      </c>
      <c r="BA16" s="1">
        <v>0</v>
      </c>
    </row>
    <row r="17" spans="1:53">
      <c r="A17" s="156" t="s">
        <v>145</v>
      </c>
      <c r="B17" s="147"/>
      <c r="C17" s="147"/>
      <c r="D17" s="218"/>
      <c r="E17" s="219"/>
      <c r="F17" s="220"/>
      <c r="G17" s="221">
        <v>0</v>
      </c>
      <c r="H17" s="222"/>
      <c r="I17" s="223">
        <f t="shared" si="0"/>
        <v>0</v>
      </c>
      <c r="BA17" s="1">
        <v>1</v>
      </c>
    </row>
    <row r="18" spans="1:53">
      <c r="A18" s="156" t="s">
        <v>146</v>
      </c>
      <c r="B18" s="147"/>
      <c r="C18" s="147"/>
      <c r="D18" s="218"/>
      <c r="E18" s="219"/>
      <c r="F18" s="220"/>
      <c r="G18" s="221">
        <v>0</v>
      </c>
      <c r="H18" s="222"/>
      <c r="I18" s="223">
        <f t="shared" si="0"/>
        <v>0</v>
      </c>
      <c r="BA18" s="1">
        <v>1</v>
      </c>
    </row>
    <row r="19" spans="1:53">
      <c r="A19" s="156" t="s">
        <v>147</v>
      </c>
      <c r="B19" s="147"/>
      <c r="C19" s="147"/>
      <c r="D19" s="218"/>
      <c r="E19" s="219"/>
      <c r="F19" s="220"/>
      <c r="G19" s="221">
        <v>0</v>
      </c>
      <c r="H19" s="222"/>
      <c r="I19" s="223">
        <f t="shared" si="0"/>
        <v>0</v>
      </c>
      <c r="BA19" s="1">
        <v>2</v>
      </c>
    </row>
    <row r="20" spans="1:53">
      <c r="A20" s="156" t="s">
        <v>148</v>
      </c>
      <c r="B20" s="147"/>
      <c r="C20" s="147"/>
      <c r="D20" s="218"/>
      <c r="E20" s="219"/>
      <c r="F20" s="220"/>
      <c r="G20" s="221">
        <v>0</v>
      </c>
      <c r="H20" s="222"/>
      <c r="I20" s="223">
        <f t="shared" si="0"/>
        <v>0</v>
      </c>
      <c r="BA20" s="1">
        <v>2</v>
      </c>
    </row>
    <row r="21" spans="1:53" ht="13.5" thickBot="1">
      <c r="A21" s="224"/>
      <c r="B21" s="225" t="s">
        <v>84</v>
      </c>
      <c r="C21" s="226"/>
      <c r="D21" s="227"/>
      <c r="E21" s="228"/>
      <c r="F21" s="229"/>
      <c r="G21" s="229"/>
      <c r="H21" s="324">
        <f>SUM(I13:I20)</f>
        <v>0</v>
      </c>
      <c r="I21" s="325"/>
    </row>
    <row r="23" spans="1:53">
      <c r="B23" s="14"/>
      <c r="F23" s="230"/>
      <c r="G23" s="231"/>
      <c r="H23" s="231"/>
      <c r="I23" s="46"/>
    </row>
    <row r="24" spans="1:53">
      <c r="F24" s="230"/>
      <c r="G24" s="231"/>
      <c r="H24" s="231"/>
      <c r="I24" s="46"/>
    </row>
    <row r="25" spans="1:53">
      <c r="F25" s="230"/>
      <c r="G25" s="231"/>
      <c r="H25" s="231"/>
      <c r="I25" s="46"/>
    </row>
    <row r="26" spans="1:53">
      <c r="F26" s="230"/>
      <c r="G26" s="231"/>
      <c r="H26" s="231"/>
      <c r="I26" s="46"/>
    </row>
    <row r="27" spans="1:53">
      <c r="F27" s="230"/>
      <c r="G27" s="231"/>
      <c r="H27" s="231"/>
      <c r="I27" s="46"/>
    </row>
    <row r="28" spans="1:53">
      <c r="F28" s="230"/>
      <c r="G28" s="231"/>
      <c r="H28" s="231"/>
      <c r="I28" s="46"/>
    </row>
    <row r="29" spans="1:53">
      <c r="F29" s="230"/>
      <c r="G29" s="231"/>
      <c r="H29" s="231"/>
      <c r="I29" s="46"/>
    </row>
    <row r="30" spans="1:53">
      <c r="F30" s="230"/>
      <c r="G30" s="231"/>
      <c r="H30" s="231"/>
      <c r="I30" s="46"/>
    </row>
    <row r="31" spans="1:53">
      <c r="F31" s="230"/>
      <c r="G31" s="231"/>
      <c r="H31" s="231"/>
      <c r="I31" s="46"/>
    </row>
    <row r="32" spans="1:53">
      <c r="F32" s="230"/>
      <c r="G32" s="231"/>
      <c r="H32" s="231"/>
      <c r="I32" s="46"/>
    </row>
    <row r="33" spans="6:9">
      <c r="F33" s="230"/>
      <c r="G33" s="231"/>
      <c r="H33" s="231"/>
      <c r="I33" s="46"/>
    </row>
    <row r="34" spans="6:9">
      <c r="F34" s="230"/>
      <c r="G34" s="231"/>
      <c r="H34" s="231"/>
      <c r="I34" s="46"/>
    </row>
    <row r="35" spans="6:9">
      <c r="F35" s="230"/>
      <c r="G35" s="231"/>
      <c r="H35" s="231"/>
      <c r="I35" s="46"/>
    </row>
    <row r="36" spans="6:9">
      <c r="F36" s="230"/>
      <c r="G36" s="231"/>
      <c r="H36" s="231"/>
      <c r="I36" s="46"/>
    </row>
    <row r="37" spans="6:9">
      <c r="F37" s="230"/>
      <c r="G37" s="231"/>
      <c r="H37" s="231"/>
      <c r="I37" s="46"/>
    </row>
    <row r="38" spans="6:9">
      <c r="F38" s="230"/>
      <c r="G38" s="231"/>
      <c r="H38" s="231"/>
      <c r="I38" s="46"/>
    </row>
    <row r="39" spans="6:9">
      <c r="F39" s="230"/>
      <c r="G39" s="231"/>
      <c r="H39" s="231"/>
      <c r="I39" s="46"/>
    </row>
    <row r="40" spans="6:9">
      <c r="F40" s="230"/>
      <c r="G40" s="231"/>
      <c r="H40" s="231"/>
      <c r="I40" s="46"/>
    </row>
    <row r="41" spans="6:9">
      <c r="F41" s="230"/>
      <c r="G41" s="231"/>
      <c r="H41" s="231"/>
      <c r="I41" s="46"/>
    </row>
    <row r="42" spans="6:9">
      <c r="F42" s="230"/>
      <c r="G42" s="231"/>
      <c r="H42" s="231"/>
      <c r="I42" s="46"/>
    </row>
    <row r="43" spans="6:9">
      <c r="F43" s="230"/>
      <c r="G43" s="231"/>
      <c r="H43" s="231"/>
      <c r="I43" s="46"/>
    </row>
    <row r="44" spans="6:9">
      <c r="F44" s="230"/>
      <c r="G44" s="231"/>
      <c r="H44" s="231"/>
      <c r="I44" s="46"/>
    </row>
    <row r="45" spans="6:9">
      <c r="F45" s="230"/>
      <c r="G45" s="231"/>
      <c r="H45" s="231"/>
      <c r="I45" s="46"/>
    </row>
    <row r="46" spans="6:9">
      <c r="F46" s="230"/>
      <c r="G46" s="231"/>
      <c r="H46" s="231"/>
      <c r="I46" s="46"/>
    </row>
    <row r="47" spans="6:9">
      <c r="F47" s="230"/>
      <c r="G47" s="231"/>
      <c r="H47" s="231"/>
      <c r="I47" s="46"/>
    </row>
    <row r="48" spans="6: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sheetData>
  <mergeCells count="4">
    <mergeCell ref="A1:B1"/>
    <mergeCell ref="A2:B2"/>
    <mergeCell ref="G2:I2"/>
    <mergeCell ref="H21:I21"/>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4.xml><?xml version="1.0" encoding="utf-8"?>
<worksheet xmlns="http://schemas.openxmlformats.org/spreadsheetml/2006/main" xmlns:r="http://schemas.openxmlformats.org/officeDocument/2006/relationships">
  <sheetPr codeName="List2"/>
  <dimension ref="A1:CB99"/>
  <sheetViews>
    <sheetView showGridLines="0" showZeros="0" zoomScaleNormal="100" zoomScaleSheetLayoutView="100" workbookViewId="0">
      <selection activeCell="F12" sqref="F12"/>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'00 011-23-OX Rek'!H1</f>
        <v>011-23-OX</v>
      </c>
      <c r="G3" s="239"/>
    </row>
    <row r="4" spans="1:80" ht="13.5" thickBot="1">
      <c r="A4" s="330" t="s">
        <v>76</v>
      </c>
      <c r="B4" s="320"/>
      <c r="C4" s="192" t="s">
        <v>108</v>
      </c>
      <c r="D4" s="240"/>
      <c r="E4" s="331" t="str">
        <f ca="1">'00 011-23-OX Rek'!G2</f>
        <v>Ostatní a vedlejší náklady stavby</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110</v>
      </c>
      <c r="C7" s="251" t="s">
        <v>111</v>
      </c>
      <c r="D7" s="252"/>
      <c r="E7" s="253"/>
      <c r="F7" s="253"/>
      <c r="G7" s="254"/>
      <c r="H7" s="255"/>
      <c r="I7" s="256"/>
      <c r="J7" s="257"/>
      <c r="K7" s="258"/>
      <c r="O7" s="259">
        <v>1</v>
      </c>
    </row>
    <row r="8" spans="1:80">
      <c r="A8" s="260">
        <v>1</v>
      </c>
      <c r="B8" s="261" t="s">
        <v>113</v>
      </c>
      <c r="C8" s="262" t="s">
        <v>114</v>
      </c>
      <c r="D8" s="263" t="s">
        <v>115</v>
      </c>
      <c r="E8" s="264">
        <v>1</v>
      </c>
      <c r="F8" s="264">
        <v>0</v>
      </c>
      <c r="G8" s="265">
        <f>E8*F8</f>
        <v>0</v>
      </c>
      <c r="H8" s="266">
        <v>0</v>
      </c>
      <c r="I8" s="267">
        <f>E8*H8</f>
        <v>0</v>
      </c>
      <c r="J8" s="266"/>
      <c r="K8" s="267">
        <f>E8*J8</f>
        <v>0</v>
      </c>
      <c r="O8" s="259">
        <v>2</v>
      </c>
      <c r="AA8" s="232">
        <v>12</v>
      </c>
      <c r="AB8" s="232">
        <v>0</v>
      </c>
      <c r="AC8" s="232">
        <v>1</v>
      </c>
      <c r="AZ8" s="232">
        <v>1</v>
      </c>
      <c r="BA8" s="232">
        <f>IF(AZ8=1,G8,0)</f>
        <v>0</v>
      </c>
      <c r="BB8" s="232">
        <f>IF(AZ8=2,G8,0)</f>
        <v>0</v>
      </c>
      <c r="BC8" s="232">
        <f>IF(AZ8=3,G8,0)</f>
        <v>0</v>
      </c>
      <c r="BD8" s="232">
        <f>IF(AZ8=4,G8,0)</f>
        <v>0</v>
      </c>
      <c r="BE8" s="232">
        <f>IF(AZ8=5,G8,0)</f>
        <v>0</v>
      </c>
      <c r="CA8" s="259">
        <v>12</v>
      </c>
      <c r="CB8" s="259">
        <v>0</v>
      </c>
    </row>
    <row r="9" spans="1:80" ht="22.5">
      <c r="A9" s="268"/>
      <c r="B9" s="269"/>
      <c r="C9" s="326" t="s">
        <v>116</v>
      </c>
      <c r="D9" s="327"/>
      <c r="E9" s="327"/>
      <c r="F9" s="327"/>
      <c r="G9" s="328"/>
      <c r="I9" s="270"/>
      <c r="K9" s="270"/>
      <c r="L9" s="271" t="s">
        <v>116</v>
      </c>
      <c r="O9" s="259">
        <v>3</v>
      </c>
    </row>
    <row r="10" spans="1:80">
      <c r="A10" s="260">
        <v>2</v>
      </c>
      <c r="B10" s="261" t="s">
        <v>117</v>
      </c>
      <c r="C10" s="262" t="s">
        <v>118</v>
      </c>
      <c r="D10" s="263" t="s">
        <v>115</v>
      </c>
      <c r="E10" s="264">
        <v>1</v>
      </c>
      <c r="F10" s="264">
        <v>0</v>
      </c>
      <c r="G10" s="265">
        <f>E10*F10</f>
        <v>0</v>
      </c>
      <c r="H10" s="266">
        <v>0</v>
      </c>
      <c r="I10" s="267">
        <f>E10*H10</f>
        <v>0</v>
      </c>
      <c r="J10" s="266"/>
      <c r="K10" s="267">
        <f>E10*J10</f>
        <v>0</v>
      </c>
      <c r="O10" s="259">
        <v>2</v>
      </c>
      <c r="AA10" s="232">
        <v>12</v>
      </c>
      <c r="AB10" s="232">
        <v>0</v>
      </c>
      <c r="AC10" s="232">
        <v>2</v>
      </c>
      <c r="AZ10" s="232">
        <v>1</v>
      </c>
      <c r="BA10" s="232">
        <f>IF(AZ10=1,G10,0)</f>
        <v>0</v>
      </c>
      <c r="BB10" s="232">
        <f>IF(AZ10=2,G10,0)</f>
        <v>0</v>
      </c>
      <c r="BC10" s="232">
        <f>IF(AZ10=3,G10,0)</f>
        <v>0</v>
      </c>
      <c r="BD10" s="232">
        <f>IF(AZ10=4,G10,0)</f>
        <v>0</v>
      </c>
      <c r="BE10" s="232">
        <f>IF(AZ10=5,G10,0)</f>
        <v>0</v>
      </c>
      <c r="CA10" s="259">
        <v>12</v>
      </c>
      <c r="CB10" s="259">
        <v>0</v>
      </c>
    </row>
    <row r="11" spans="1:80" ht="22.5">
      <c r="A11" s="268"/>
      <c r="B11" s="269"/>
      <c r="C11" s="326" t="s">
        <v>119</v>
      </c>
      <c r="D11" s="327"/>
      <c r="E11" s="327"/>
      <c r="F11" s="327"/>
      <c r="G11" s="328"/>
      <c r="I11" s="270"/>
      <c r="K11" s="270"/>
      <c r="L11" s="271" t="s">
        <v>119</v>
      </c>
      <c r="O11" s="259">
        <v>3</v>
      </c>
    </row>
    <row r="12" spans="1:80">
      <c r="A12" s="260">
        <v>3</v>
      </c>
      <c r="B12" s="261" t="s">
        <v>120</v>
      </c>
      <c r="C12" s="262" t="s">
        <v>121</v>
      </c>
      <c r="D12" s="263" t="s">
        <v>115</v>
      </c>
      <c r="E12" s="264">
        <v>1</v>
      </c>
      <c r="F12" s="264"/>
      <c r="G12" s="265">
        <f>E12*F12</f>
        <v>0</v>
      </c>
      <c r="H12" s="266">
        <v>0</v>
      </c>
      <c r="I12" s="267">
        <f>E12*H12</f>
        <v>0</v>
      </c>
      <c r="J12" s="266"/>
      <c r="K12" s="267">
        <f>E12*J12</f>
        <v>0</v>
      </c>
      <c r="O12" s="259">
        <v>2</v>
      </c>
      <c r="AA12" s="232">
        <v>12</v>
      </c>
      <c r="AB12" s="232">
        <v>0</v>
      </c>
      <c r="AC12" s="232">
        <v>3</v>
      </c>
      <c r="AZ12" s="232">
        <v>1</v>
      </c>
      <c r="BA12" s="232">
        <f>IF(AZ12=1,G12,0)</f>
        <v>0</v>
      </c>
      <c r="BB12" s="232">
        <f>IF(AZ12=2,G12,0)</f>
        <v>0</v>
      </c>
      <c r="BC12" s="232">
        <f>IF(AZ12=3,G12,0)</f>
        <v>0</v>
      </c>
      <c r="BD12" s="232">
        <f>IF(AZ12=4,G12,0)</f>
        <v>0</v>
      </c>
      <c r="BE12" s="232">
        <f>IF(AZ12=5,G12,0)</f>
        <v>0</v>
      </c>
      <c r="CA12" s="259">
        <v>12</v>
      </c>
      <c r="CB12" s="259">
        <v>0</v>
      </c>
    </row>
    <row r="13" spans="1:80" ht="22.5">
      <c r="A13" s="268"/>
      <c r="B13" s="269"/>
      <c r="C13" s="326" t="s">
        <v>122</v>
      </c>
      <c r="D13" s="327"/>
      <c r="E13" s="327"/>
      <c r="F13" s="327"/>
      <c r="G13" s="328"/>
      <c r="I13" s="270"/>
      <c r="K13" s="270"/>
      <c r="L13" s="271" t="s">
        <v>122</v>
      </c>
      <c r="O13" s="259">
        <v>3</v>
      </c>
    </row>
    <row r="14" spans="1:80" ht="22.5">
      <c r="A14" s="268"/>
      <c r="B14" s="269"/>
      <c r="C14" s="326" t="s">
        <v>123</v>
      </c>
      <c r="D14" s="327"/>
      <c r="E14" s="327"/>
      <c r="F14" s="327"/>
      <c r="G14" s="328"/>
      <c r="I14" s="270"/>
      <c r="K14" s="270"/>
      <c r="L14" s="271" t="s">
        <v>123</v>
      </c>
      <c r="O14" s="259">
        <v>3</v>
      </c>
    </row>
    <row r="15" spans="1:80" ht="22.5">
      <c r="A15" s="260">
        <v>4</v>
      </c>
      <c r="B15" s="261" t="s">
        <v>124</v>
      </c>
      <c r="C15" s="262" t="s">
        <v>125</v>
      </c>
      <c r="D15" s="263" t="s">
        <v>115</v>
      </c>
      <c r="E15" s="264">
        <v>1</v>
      </c>
      <c r="F15" s="264">
        <v>0</v>
      </c>
      <c r="G15" s="265">
        <f>E15*F15</f>
        <v>0</v>
      </c>
      <c r="H15" s="266">
        <v>0</v>
      </c>
      <c r="I15" s="267">
        <f>E15*H15</f>
        <v>0</v>
      </c>
      <c r="J15" s="266"/>
      <c r="K15" s="267">
        <f>E15*J15</f>
        <v>0</v>
      </c>
      <c r="O15" s="259">
        <v>2</v>
      </c>
      <c r="AA15" s="232">
        <v>12</v>
      </c>
      <c r="AB15" s="232">
        <v>0</v>
      </c>
      <c r="AC15" s="232">
        <v>4</v>
      </c>
      <c r="AZ15" s="232">
        <v>1</v>
      </c>
      <c r="BA15" s="232">
        <f>IF(AZ15=1,G15,0)</f>
        <v>0</v>
      </c>
      <c r="BB15" s="232">
        <f>IF(AZ15=2,G15,0)</f>
        <v>0</v>
      </c>
      <c r="BC15" s="232">
        <f>IF(AZ15=3,G15,0)</f>
        <v>0</v>
      </c>
      <c r="BD15" s="232">
        <f>IF(AZ15=4,G15,0)</f>
        <v>0</v>
      </c>
      <c r="BE15" s="232">
        <f>IF(AZ15=5,G15,0)</f>
        <v>0</v>
      </c>
      <c r="CA15" s="259">
        <v>12</v>
      </c>
      <c r="CB15" s="259">
        <v>0</v>
      </c>
    </row>
    <row r="16" spans="1:80" ht="22.5">
      <c r="A16" s="260">
        <v>5</v>
      </c>
      <c r="B16" s="261" t="s">
        <v>126</v>
      </c>
      <c r="C16" s="262" t="s">
        <v>127</v>
      </c>
      <c r="D16" s="263" t="s">
        <v>115</v>
      </c>
      <c r="E16" s="264">
        <v>1</v>
      </c>
      <c r="F16" s="264">
        <v>0</v>
      </c>
      <c r="G16" s="265">
        <f>E16*F16</f>
        <v>0</v>
      </c>
      <c r="H16" s="266">
        <v>0</v>
      </c>
      <c r="I16" s="267">
        <f>E16*H16</f>
        <v>0</v>
      </c>
      <c r="J16" s="266"/>
      <c r="K16" s="267">
        <f>E16*J16</f>
        <v>0</v>
      </c>
      <c r="O16" s="259">
        <v>2</v>
      </c>
      <c r="AA16" s="232">
        <v>12</v>
      </c>
      <c r="AB16" s="232">
        <v>0</v>
      </c>
      <c r="AC16" s="232">
        <v>5</v>
      </c>
      <c r="AZ16" s="232">
        <v>1</v>
      </c>
      <c r="BA16" s="232">
        <f>IF(AZ16=1,G16,0)</f>
        <v>0</v>
      </c>
      <c r="BB16" s="232">
        <f>IF(AZ16=2,G16,0)</f>
        <v>0</v>
      </c>
      <c r="BC16" s="232">
        <f>IF(AZ16=3,G16,0)</f>
        <v>0</v>
      </c>
      <c r="BD16" s="232">
        <f>IF(AZ16=4,G16,0)</f>
        <v>0</v>
      </c>
      <c r="BE16" s="232">
        <f>IF(AZ16=5,G16,0)</f>
        <v>0</v>
      </c>
      <c r="CA16" s="259">
        <v>12</v>
      </c>
      <c r="CB16" s="259">
        <v>0</v>
      </c>
    </row>
    <row r="17" spans="1:80" ht="33.75">
      <c r="A17" s="268"/>
      <c r="B17" s="269"/>
      <c r="C17" s="326" t="s">
        <v>128</v>
      </c>
      <c r="D17" s="327"/>
      <c r="E17" s="327"/>
      <c r="F17" s="327"/>
      <c r="G17" s="328"/>
      <c r="I17" s="270"/>
      <c r="K17" s="270"/>
      <c r="L17" s="271" t="s">
        <v>128</v>
      </c>
      <c r="O17" s="259">
        <v>3</v>
      </c>
    </row>
    <row r="18" spans="1:80" ht="22.5">
      <c r="A18" s="260">
        <v>6</v>
      </c>
      <c r="B18" s="261" t="s">
        <v>129</v>
      </c>
      <c r="C18" s="262" t="s">
        <v>130</v>
      </c>
      <c r="D18" s="263" t="s">
        <v>115</v>
      </c>
      <c r="E18" s="264">
        <v>1</v>
      </c>
      <c r="F18" s="264">
        <v>0</v>
      </c>
      <c r="G18" s="265">
        <f>E18*F18</f>
        <v>0</v>
      </c>
      <c r="H18" s="266">
        <v>0</v>
      </c>
      <c r="I18" s="267">
        <f>E18*H18</f>
        <v>0</v>
      </c>
      <c r="J18" s="266"/>
      <c r="K18" s="267">
        <f>E18*J18</f>
        <v>0</v>
      </c>
      <c r="O18" s="259">
        <v>2</v>
      </c>
      <c r="AA18" s="232">
        <v>12</v>
      </c>
      <c r="AB18" s="232">
        <v>0</v>
      </c>
      <c r="AC18" s="232">
        <v>6</v>
      </c>
      <c r="AZ18" s="232">
        <v>1</v>
      </c>
      <c r="BA18" s="232">
        <f>IF(AZ18=1,G18,0)</f>
        <v>0</v>
      </c>
      <c r="BB18" s="232">
        <f>IF(AZ18=2,G18,0)</f>
        <v>0</v>
      </c>
      <c r="BC18" s="232">
        <f>IF(AZ18=3,G18,0)</f>
        <v>0</v>
      </c>
      <c r="BD18" s="232">
        <f>IF(AZ18=4,G18,0)</f>
        <v>0</v>
      </c>
      <c r="BE18" s="232">
        <f>IF(AZ18=5,G18,0)</f>
        <v>0</v>
      </c>
      <c r="CA18" s="259">
        <v>12</v>
      </c>
      <c r="CB18" s="259">
        <v>0</v>
      </c>
    </row>
    <row r="19" spans="1:80">
      <c r="A19" s="268"/>
      <c r="B19" s="269"/>
      <c r="C19" s="326" t="s">
        <v>131</v>
      </c>
      <c r="D19" s="327"/>
      <c r="E19" s="327"/>
      <c r="F19" s="327"/>
      <c r="G19" s="328"/>
      <c r="I19" s="270"/>
      <c r="K19" s="270"/>
      <c r="L19" s="271" t="s">
        <v>131</v>
      </c>
      <c r="O19" s="259">
        <v>3</v>
      </c>
    </row>
    <row r="20" spans="1:80" ht="22.5">
      <c r="A20" s="260">
        <v>7</v>
      </c>
      <c r="B20" s="261" t="s">
        <v>132</v>
      </c>
      <c r="C20" s="262" t="s">
        <v>133</v>
      </c>
      <c r="D20" s="263" t="s">
        <v>115</v>
      </c>
      <c r="E20" s="264">
        <v>1</v>
      </c>
      <c r="F20" s="264">
        <v>0</v>
      </c>
      <c r="G20" s="265">
        <f>E20*F20</f>
        <v>0</v>
      </c>
      <c r="H20" s="266">
        <v>0</v>
      </c>
      <c r="I20" s="267">
        <f>E20*H20</f>
        <v>0</v>
      </c>
      <c r="J20" s="266"/>
      <c r="K20" s="267">
        <f>E20*J20</f>
        <v>0</v>
      </c>
      <c r="O20" s="259">
        <v>2</v>
      </c>
      <c r="AA20" s="232">
        <v>12</v>
      </c>
      <c r="AB20" s="232">
        <v>0</v>
      </c>
      <c r="AC20" s="232">
        <v>7</v>
      </c>
      <c r="AZ20" s="232">
        <v>1</v>
      </c>
      <c r="BA20" s="232">
        <f>IF(AZ20=1,G20,0)</f>
        <v>0</v>
      </c>
      <c r="BB20" s="232">
        <f>IF(AZ20=2,G20,0)</f>
        <v>0</v>
      </c>
      <c r="BC20" s="232">
        <f>IF(AZ20=3,G20,0)</f>
        <v>0</v>
      </c>
      <c r="BD20" s="232">
        <f>IF(AZ20=4,G20,0)</f>
        <v>0</v>
      </c>
      <c r="BE20" s="232">
        <f>IF(AZ20=5,G20,0)</f>
        <v>0</v>
      </c>
      <c r="CA20" s="259">
        <v>12</v>
      </c>
      <c r="CB20" s="259">
        <v>0</v>
      </c>
    </row>
    <row r="21" spans="1:80" ht="22.5">
      <c r="A21" s="260">
        <v>8</v>
      </c>
      <c r="B21" s="261" t="s">
        <v>134</v>
      </c>
      <c r="C21" s="262" t="s">
        <v>135</v>
      </c>
      <c r="D21" s="263" t="s">
        <v>115</v>
      </c>
      <c r="E21" s="264">
        <v>1</v>
      </c>
      <c r="F21" s="264">
        <v>0</v>
      </c>
      <c r="G21" s="265">
        <f>E21*F21</f>
        <v>0</v>
      </c>
      <c r="H21" s="266">
        <v>0</v>
      </c>
      <c r="I21" s="267">
        <f>E21*H21</f>
        <v>0</v>
      </c>
      <c r="J21" s="266"/>
      <c r="K21" s="267">
        <f>E21*J21</f>
        <v>0</v>
      </c>
      <c r="O21" s="259">
        <v>2</v>
      </c>
      <c r="AA21" s="232">
        <v>12</v>
      </c>
      <c r="AB21" s="232">
        <v>0</v>
      </c>
      <c r="AC21" s="232">
        <v>8</v>
      </c>
      <c r="AZ21" s="232">
        <v>1</v>
      </c>
      <c r="BA21" s="232">
        <f>IF(AZ21=1,G21,0)</f>
        <v>0</v>
      </c>
      <c r="BB21" s="232">
        <f>IF(AZ21=2,G21,0)</f>
        <v>0</v>
      </c>
      <c r="BC21" s="232">
        <f>IF(AZ21=3,G21,0)</f>
        <v>0</v>
      </c>
      <c r="BD21" s="232">
        <f>IF(AZ21=4,G21,0)</f>
        <v>0</v>
      </c>
      <c r="BE21" s="232">
        <f>IF(AZ21=5,G21,0)</f>
        <v>0</v>
      </c>
      <c r="CA21" s="259">
        <v>12</v>
      </c>
      <c r="CB21" s="259">
        <v>0</v>
      </c>
    </row>
    <row r="22" spans="1:80" ht="22.5">
      <c r="A22" s="268"/>
      <c r="B22" s="269"/>
      <c r="C22" s="326" t="s">
        <v>136</v>
      </c>
      <c r="D22" s="327"/>
      <c r="E22" s="327"/>
      <c r="F22" s="327"/>
      <c r="G22" s="328"/>
      <c r="I22" s="270"/>
      <c r="K22" s="270"/>
      <c r="L22" s="271" t="s">
        <v>136</v>
      </c>
      <c r="O22" s="259">
        <v>3</v>
      </c>
    </row>
    <row r="23" spans="1:80" ht="22.5">
      <c r="A23" s="268"/>
      <c r="B23" s="269"/>
      <c r="C23" s="326" t="s">
        <v>137</v>
      </c>
      <c r="D23" s="327"/>
      <c r="E23" s="327"/>
      <c r="F23" s="327"/>
      <c r="G23" s="328"/>
      <c r="I23" s="270"/>
      <c r="K23" s="270"/>
      <c r="L23" s="271" t="s">
        <v>137</v>
      </c>
      <c r="O23" s="259">
        <v>3</v>
      </c>
    </row>
    <row r="24" spans="1:80">
      <c r="A24" s="268"/>
      <c r="B24" s="269"/>
      <c r="C24" s="326" t="s">
        <v>138</v>
      </c>
      <c r="D24" s="327"/>
      <c r="E24" s="327"/>
      <c r="F24" s="327"/>
      <c r="G24" s="328"/>
      <c r="I24" s="270"/>
      <c r="K24" s="270"/>
      <c r="L24" s="271" t="s">
        <v>138</v>
      </c>
      <c r="O24" s="259">
        <v>3</v>
      </c>
    </row>
    <row r="25" spans="1:80" ht="22.5">
      <c r="A25" s="260">
        <v>9</v>
      </c>
      <c r="B25" s="261" t="s">
        <v>139</v>
      </c>
      <c r="C25" s="262" t="s">
        <v>140</v>
      </c>
      <c r="D25" s="263" t="s">
        <v>115</v>
      </c>
      <c r="E25" s="264">
        <v>1</v>
      </c>
      <c r="F25" s="264">
        <v>0</v>
      </c>
      <c r="G25" s="265">
        <f>E25*F25</f>
        <v>0</v>
      </c>
      <c r="H25" s="266">
        <v>0</v>
      </c>
      <c r="I25" s="267">
        <f>E25*H25</f>
        <v>0</v>
      </c>
      <c r="J25" s="266"/>
      <c r="K25" s="267">
        <f>E25*J25</f>
        <v>0</v>
      </c>
      <c r="O25" s="259">
        <v>2</v>
      </c>
      <c r="AA25" s="232">
        <v>12</v>
      </c>
      <c r="AB25" s="232">
        <v>0</v>
      </c>
      <c r="AC25" s="232">
        <v>9</v>
      </c>
      <c r="AZ25" s="232">
        <v>1</v>
      </c>
      <c r="BA25" s="232">
        <f>IF(AZ25=1,G25,0)</f>
        <v>0</v>
      </c>
      <c r="BB25" s="232">
        <f>IF(AZ25=2,G25,0)</f>
        <v>0</v>
      </c>
      <c r="BC25" s="232">
        <f>IF(AZ25=3,G25,0)</f>
        <v>0</v>
      </c>
      <c r="BD25" s="232">
        <f>IF(AZ25=4,G25,0)</f>
        <v>0</v>
      </c>
      <c r="BE25" s="232">
        <f>IF(AZ25=5,G25,0)</f>
        <v>0</v>
      </c>
      <c r="CA25" s="259">
        <v>12</v>
      </c>
      <c r="CB25" s="259">
        <v>0</v>
      </c>
    </row>
    <row r="26" spans="1:80">
      <c r="A26" s="278"/>
      <c r="B26" s="279" t="s">
        <v>100</v>
      </c>
      <c r="C26" s="280" t="s">
        <v>112</v>
      </c>
      <c r="D26" s="281"/>
      <c r="E26" s="282"/>
      <c r="F26" s="283"/>
      <c r="G26" s="284">
        <f>SUM(G7:G25)</f>
        <v>0</v>
      </c>
      <c r="H26" s="285"/>
      <c r="I26" s="286">
        <f>SUM(I7:I25)</f>
        <v>0</v>
      </c>
      <c r="J26" s="285"/>
      <c r="K26" s="286">
        <f>SUM(K7:K25)</f>
        <v>0</v>
      </c>
      <c r="O26" s="259">
        <v>4</v>
      </c>
      <c r="BA26" s="287">
        <f>SUM(BA7:BA25)</f>
        <v>0</v>
      </c>
      <c r="BB26" s="287">
        <f>SUM(BB7:BB25)</f>
        <v>0</v>
      </c>
      <c r="BC26" s="287">
        <f>SUM(BC7:BC25)</f>
        <v>0</v>
      </c>
      <c r="BD26" s="287">
        <f>SUM(BD7:BD25)</f>
        <v>0</v>
      </c>
      <c r="BE26" s="287">
        <f>SUM(BE7:BE25)</f>
        <v>0</v>
      </c>
    </row>
    <row r="27" spans="1:80">
      <c r="E27" s="232"/>
    </row>
    <row r="28" spans="1:80">
      <c r="E28" s="232"/>
    </row>
    <row r="29" spans="1:80">
      <c r="E29" s="232"/>
    </row>
    <row r="30" spans="1:80">
      <c r="E30" s="232"/>
    </row>
    <row r="31" spans="1:80">
      <c r="E31" s="232"/>
    </row>
    <row r="32" spans="1:80">
      <c r="E32" s="232"/>
    </row>
    <row r="33" spans="5:5">
      <c r="E33" s="232"/>
    </row>
    <row r="34" spans="5:5">
      <c r="E34" s="232"/>
    </row>
    <row r="35" spans="5:5">
      <c r="E35" s="232"/>
    </row>
    <row r="36" spans="5:5">
      <c r="E36" s="232"/>
    </row>
    <row r="37" spans="5:5">
      <c r="E37" s="232"/>
    </row>
    <row r="38" spans="5:5">
      <c r="E38" s="232"/>
    </row>
    <row r="39" spans="5:5">
      <c r="E39" s="232"/>
    </row>
    <row r="40" spans="5:5">
      <c r="E40" s="232"/>
    </row>
    <row r="41" spans="5:5">
      <c r="E41" s="232"/>
    </row>
    <row r="42" spans="5:5">
      <c r="E42" s="232"/>
    </row>
    <row r="43" spans="5:5">
      <c r="E43" s="232"/>
    </row>
    <row r="44" spans="5:5">
      <c r="E44" s="232"/>
    </row>
    <row r="45" spans="5:5">
      <c r="E45" s="232"/>
    </row>
    <row r="46" spans="5:5">
      <c r="E46" s="232"/>
    </row>
    <row r="47" spans="5:5">
      <c r="E47" s="232"/>
    </row>
    <row r="48" spans="5:5">
      <c r="E48" s="232"/>
    </row>
    <row r="49" spans="1:7">
      <c r="E49" s="232"/>
    </row>
    <row r="50" spans="1:7">
      <c r="A50" s="277"/>
      <c r="B50" s="277"/>
      <c r="C50" s="277"/>
      <c r="D50" s="277"/>
      <c r="E50" s="277"/>
      <c r="F50" s="277"/>
      <c r="G50" s="277"/>
    </row>
    <row r="51" spans="1:7">
      <c r="A51" s="277"/>
      <c r="B51" s="277"/>
      <c r="C51" s="277"/>
      <c r="D51" s="277"/>
      <c r="E51" s="277"/>
      <c r="F51" s="277"/>
      <c r="G51" s="277"/>
    </row>
    <row r="52" spans="1:7">
      <c r="A52" s="277"/>
      <c r="B52" s="277"/>
      <c r="C52" s="277"/>
      <c r="D52" s="277"/>
      <c r="E52" s="277"/>
      <c r="F52" s="277"/>
      <c r="G52" s="277"/>
    </row>
    <row r="53" spans="1:7">
      <c r="A53" s="277"/>
      <c r="B53" s="277"/>
      <c r="C53" s="277"/>
      <c r="D53" s="277"/>
      <c r="E53" s="277"/>
      <c r="F53" s="277"/>
      <c r="G53" s="277"/>
    </row>
    <row r="54" spans="1:7">
      <c r="E54" s="232"/>
    </row>
    <row r="55" spans="1:7">
      <c r="E55" s="232"/>
    </row>
    <row r="56" spans="1:7">
      <c r="E56" s="232"/>
    </row>
    <row r="57" spans="1:7">
      <c r="E57" s="232"/>
    </row>
    <row r="58" spans="1:7">
      <c r="E58" s="232"/>
    </row>
    <row r="59" spans="1:7">
      <c r="E59" s="232"/>
    </row>
    <row r="60" spans="1:7">
      <c r="E60" s="232"/>
    </row>
    <row r="61" spans="1:7">
      <c r="E61" s="232"/>
    </row>
    <row r="62" spans="1:7">
      <c r="E62" s="232"/>
    </row>
    <row r="63" spans="1:7">
      <c r="E63" s="232"/>
    </row>
    <row r="64" spans="1:7">
      <c r="E64" s="232"/>
    </row>
    <row r="65" spans="5:5">
      <c r="E65" s="232"/>
    </row>
    <row r="66" spans="5:5">
      <c r="E66" s="232"/>
    </row>
    <row r="67" spans="5:5">
      <c r="E67" s="232"/>
    </row>
    <row r="68" spans="5:5">
      <c r="E68" s="232"/>
    </row>
    <row r="69" spans="5:5">
      <c r="E69" s="232"/>
    </row>
    <row r="70" spans="5:5">
      <c r="E70" s="232"/>
    </row>
    <row r="71" spans="5:5">
      <c r="E71" s="232"/>
    </row>
    <row r="72" spans="5:5">
      <c r="E72" s="232"/>
    </row>
    <row r="73" spans="5:5">
      <c r="E73" s="232"/>
    </row>
    <row r="74" spans="5:5">
      <c r="E74" s="232"/>
    </row>
    <row r="75" spans="5:5">
      <c r="E75" s="232"/>
    </row>
    <row r="76" spans="5:5">
      <c r="E76" s="232"/>
    </row>
    <row r="77" spans="5:5">
      <c r="E77" s="232"/>
    </row>
    <row r="78" spans="5:5">
      <c r="E78" s="232"/>
    </row>
    <row r="79" spans="5:5">
      <c r="E79" s="232"/>
    </row>
    <row r="80" spans="5:5">
      <c r="E80" s="232"/>
    </row>
    <row r="81" spans="1:7">
      <c r="E81" s="232"/>
    </row>
    <row r="82" spans="1:7">
      <c r="E82" s="232"/>
    </row>
    <row r="83" spans="1:7">
      <c r="E83" s="232"/>
    </row>
    <row r="84" spans="1:7">
      <c r="E84" s="232"/>
    </row>
    <row r="85" spans="1:7">
      <c r="A85" s="288"/>
      <c r="B85" s="288"/>
    </row>
    <row r="86" spans="1:7">
      <c r="A86" s="277"/>
      <c r="B86" s="277"/>
      <c r="C86" s="289"/>
      <c r="D86" s="289"/>
      <c r="E86" s="290"/>
      <c r="F86" s="289"/>
      <c r="G86" s="291"/>
    </row>
    <row r="87" spans="1:7">
      <c r="A87" s="292"/>
      <c r="B87" s="292"/>
      <c r="C87" s="277"/>
      <c r="D87" s="277"/>
      <c r="E87" s="293"/>
      <c r="F87" s="277"/>
      <c r="G87" s="277"/>
    </row>
    <row r="88" spans="1:7">
      <c r="A88" s="277"/>
      <c r="B88" s="277"/>
      <c r="C88" s="277"/>
      <c r="D88" s="277"/>
      <c r="E88" s="293"/>
      <c r="F88" s="277"/>
      <c r="G88" s="277"/>
    </row>
    <row r="89" spans="1:7">
      <c r="A89" s="277"/>
      <c r="B89" s="277"/>
      <c r="C89" s="277"/>
      <c r="D89" s="277"/>
      <c r="E89" s="293"/>
      <c r="F89" s="277"/>
      <c r="G89" s="277"/>
    </row>
    <row r="90" spans="1:7">
      <c r="A90" s="277"/>
      <c r="B90" s="277"/>
      <c r="C90" s="277"/>
      <c r="D90" s="277"/>
      <c r="E90" s="293"/>
      <c r="F90" s="277"/>
      <c r="G90" s="277"/>
    </row>
    <row r="91" spans="1:7">
      <c r="A91" s="277"/>
      <c r="B91" s="277"/>
      <c r="C91" s="277"/>
      <c r="D91" s="277"/>
      <c r="E91" s="293"/>
      <c r="F91" s="277"/>
      <c r="G91" s="277"/>
    </row>
    <row r="92" spans="1:7">
      <c r="A92" s="277"/>
      <c r="B92" s="277"/>
      <c r="C92" s="277"/>
      <c r="D92" s="277"/>
      <c r="E92" s="293"/>
      <c r="F92" s="277"/>
      <c r="G92" s="277"/>
    </row>
    <row r="93" spans="1:7">
      <c r="A93" s="277"/>
      <c r="B93" s="277"/>
      <c r="C93" s="277"/>
      <c r="D93" s="277"/>
      <c r="E93" s="293"/>
      <c r="F93" s="277"/>
      <c r="G93" s="277"/>
    </row>
    <row r="94" spans="1:7">
      <c r="A94" s="277"/>
      <c r="B94" s="277"/>
      <c r="C94" s="277"/>
      <c r="D94" s="277"/>
      <c r="E94" s="293"/>
      <c r="F94" s="277"/>
      <c r="G94" s="277"/>
    </row>
    <row r="95" spans="1:7">
      <c r="A95" s="277"/>
      <c r="B95" s="277"/>
      <c r="C95" s="277"/>
      <c r="D95" s="277"/>
      <c r="E95" s="293"/>
      <c r="F95" s="277"/>
      <c r="G95" s="277"/>
    </row>
    <row r="96" spans="1:7">
      <c r="A96" s="277"/>
      <c r="B96" s="277"/>
      <c r="C96" s="277"/>
      <c r="D96" s="277"/>
      <c r="E96" s="293"/>
      <c r="F96" s="277"/>
      <c r="G96" s="277"/>
    </row>
    <row r="97" spans="1:7">
      <c r="A97" s="277"/>
      <c r="B97" s="277"/>
      <c r="C97" s="277"/>
      <c r="D97" s="277"/>
      <c r="E97" s="293"/>
      <c r="F97" s="277"/>
      <c r="G97" s="277"/>
    </row>
    <row r="98" spans="1:7">
      <c r="A98" s="277"/>
      <c r="B98" s="277"/>
      <c r="C98" s="277"/>
      <c r="D98" s="277"/>
      <c r="E98" s="293"/>
      <c r="F98" s="277"/>
      <c r="G98" s="277"/>
    </row>
    <row r="99" spans="1:7">
      <c r="A99" s="277"/>
      <c r="B99" s="277"/>
      <c r="C99" s="277"/>
      <c r="D99" s="277"/>
      <c r="E99" s="293"/>
      <c r="F99" s="277"/>
      <c r="G99" s="277"/>
    </row>
  </sheetData>
  <sheetProtection password="C3C2" sheet="1" objects="1" scenarios="1"/>
  <protectedRanges>
    <protectedRange sqref="J1:J65536 K1:K65536 F8 F10 F12 F15 F16 F18 F20 F21 F25" name="Oblast1"/>
  </protectedRanges>
  <mergeCells count="13">
    <mergeCell ref="C19:G19"/>
    <mergeCell ref="C22:G22"/>
    <mergeCell ref="C23:G23"/>
    <mergeCell ref="C9:G9"/>
    <mergeCell ref="A1:G1"/>
    <mergeCell ref="A3:B3"/>
    <mergeCell ref="A4:B4"/>
    <mergeCell ref="E4:G4"/>
    <mergeCell ref="C24:G24"/>
    <mergeCell ref="C11:G11"/>
    <mergeCell ref="C13:G13"/>
    <mergeCell ref="C14:G14"/>
    <mergeCell ref="C17:G17"/>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5.xml><?xml version="1.0" encoding="utf-8"?>
<worksheet xmlns="http://schemas.openxmlformats.org/spreadsheetml/2006/main" xmlns:r="http://schemas.openxmlformats.org/officeDocument/2006/relationships">
  <sheetPr codeName="List22"/>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153</v>
      </c>
      <c r="D2" s="97" t="s">
        <v>154</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150</v>
      </c>
      <c r="B5" s="110"/>
      <c r="C5" s="111" t="s">
        <v>151</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'01 011-23-1X Rek'!E9</f>
        <v>0</v>
      </c>
      <c r="D15" s="149" t="str">
        <f ca="1">'01 011-23-1X Rek'!A14</f>
        <v>Ztížené výrobní podmínky</v>
      </c>
      <c r="E15" s="150"/>
      <c r="F15" s="151"/>
      <c r="G15" s="148">
        <f ca="1">'01 011-23-1X Rek'!I14</f>
        <v>0</v>
      </c>
    </row>
    <row r="16" spans="1:57" ht="15.95" customHeight="1">
      <c r="A16" s="146" t="s">
        <v>52</v>
      </c>
      <c r="B16" s="147" t="s">
        <v>53</v>
      </c>
      <c r="C16" s="148">
        <f ca="1">'01 011-23-1X Rek'!F9</f>
        <v>0</v>
      </c>
      <c r="D16" s="101" t="str">
        <f ca="1">'01 011-23-1X Rek'!A15</f>
        <v>Oborová přirážka</v>
      </c>
      <c r="E16" s="152"/>
      <c r="F16" s="153"/>
      <c r="G16" s="148">
        <f ca="1">'01 011-23-1X Rek'!I15</f>
        <v>0</v>
      </c>
    </row>
    <row r="17" spans="1:7" ht="15.95" customHeight="1">
      <c r="A17" s="146" t="s">
        <v>54</v>
      </c>
      <c r="B17" s="147" t="s">
        <v>55</v>
      </c>
      <c r="C17" s="148">
        <f ca="1">'01 011-23-1X Rek'!H9</f>
        <v>0</v>
      </c>
      <c r="D17" s="101" t="str">
        <f ca="1">'01 011-23-1X Rek'!A16</f>
        <v>Přesun stavebních kapacit</v>
      </c>
      <c r="E17" s="152"/>
      <c r="F17" s="153"/>
      <c r="G17" s="148">
        <f ca="1">'01 011-23-1X Rek'!I16</f>
        <v>0</v>
      </c>
    </row>
    <row r="18" spans="1:7" ht="15.95" customHeight="1">
      <c r="A18" s="154" t="s">
        <v>56</v>
      </c>
      <c r="B18" s="155" t="s">
        <v>57</v>
      </c>
      <c r="C18" s="148">
        <f ca="1">'01 011-23-1X Rek'!G9</f>
        <v>0</v>
      </c>
      <c r="D18" s="101" t="str">
        <f ca="1">'01 011-23-1X Rek'!A17</f>
        <v>Mimostaveništní doprava</v>
      </c>
      <c r="E18" s="152"/>
      <c r="F18" s="153"/>
      <c r="G18" s="148">
        <f ca="1">'01 011-23-1X Rek'!I17</f>
        <v>0</v>
      </c>
    </row>
    <row r="19" spans="1:7" ht="15.95" customHeight="1">
      <c r="A19" s="156" t="s">
        <v>58</v>
      </c>
      <c r="B19" s="147"/>
      <c r="C19" s="148">
        <f ca="1">SUM(C15:C18)</f>
        <v>0</v>
      </c>
      <c r="D19" s="101" t="str">
        <f ca="1">'01 011-23-1X Rek'!A18</f>
        <v>Zařízení staveniště</v>
      </c>
      <c r="E19" s="152"/>
      <c r="F19" s="153"/>
      <c r="G19" s="148">
        <f ca="1">'01 011-23-1X Rek'!I18</f>
        <v>0</v>
      </c>
    </row>
    <row r="20" spans="1:7" ht="15.95" customHeight="1">
      <c r="A20" s="156"/>
      <c r="B20" s="147"/>
      <c r="C20" s="148"/>
      <c r="D20" s="101" t="str">
        <f ca="1">'01 011-23-1X Rek'!A19</f>
        <v>Provoz investora</v>
      </c>
      <c r="E20" s="152"/>
      <c r="F20" s="153"/>
      <c r="G20" s="148">
        <f ca="1">'01 011-23-1X Rek'!I19</f>
        <v>0</v>
      </c>
    </row>
    <row r="21" spans="1:7" ht="15.95" customHeight="1">
      <c r="A21" s="156" t="s">
        <v>29</v>
      </c>
      <c r="B21" s="147"/>
      <c r="C21" s="148">
        <f ca="1">'01 011-23-1X Rek'!I9</f>
        <v>0</v>
      </c>
      <c r="D21" s="101" t="str">
        <f ca="1">'01 011-23-1X Rek'!A20</f>
        <v>Kompletační činnost (IČD)</v>
      </c>
      <c r="E21" s="152"/>
      <c r="F21" s="153"/>
      <c r="G21" s="148">
        <f ca="1">'01 011-23-1X Rek'!I20</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'01 011-23-1X Rek'!H22</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6.xml><?xml version="1.0" encoding="utf-8"?>
<worksheet xmlns="http://schemas.openxmlformats.org/spreadsheetml/2006/main" xmlns:r="http://schemas.openxmlformats.org/officeDocument/2006/relationships">
  <sheetPr codeName="List32"/>
  <dimension ref="A1:BE73"/>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57" ht="13.5" thickTop="1">
      <c r="A1" s="317" t="s">
        <v>2</v>
      </c>
      <c r="B1" s="318"/>
      <c r="C1" s="186" t="s">
        <v>105</v>
      </c>
      <c r="D1" s="187"/>
      <c r="E1" s="188"/>
      <c r="F1" s="187"/>
      <c r="G1" s="189" t="s">
        <v>75</v>
      </c>
      <c r="H1" s="190" t="s">
        <v>153</v>
      </c>
      <c r="I1" s="191"/>
    </row>
    <row r="2" spans="1:57" ht="13.5" thickBot="1">
      <c r="A2" s="319" t="s">
        <v>76</v>
      </c>
      <c r="B2" s="320"/>
      <c r="C2" s="192" t="s">
        <v>152</v>
      </c>
      <c r="D2" s="193"/>
      <c r="E2" s="194"/>
      <c r="F2" s="193"/>
      <c r="G2" s="321" t="s">
        <v>154</v>
      </c>
      <c r="H2" s="322"/>
      <c r="I2" s="323"/>
    </row>
    <row r="3" spans="1:57" ht="13.5" thickTop="1">
      <c r="F3" s="127"/>
    </row>
    <row r="4" spans="1:57" ht="19.5" customHeight="1">
      <c r="A4" s="195" t="s">
        <v>77</v>
      </c>
      <c r="B4" s="196"/>
      <c r="C4" s="196"/>
      <c r="D4" s="196"/>
      <c r="E4" s="197"/>
      <c r="F4" s="196"/>
      <c r="G4" s="196"/>
      <c r="H4" s="196"/>
      <c r="I4" s="196"/>
    </row>
    <row r="5" spans="1:57" ht="13.5" thickBot="1"/>
    <row r="6" spans="1:57" s="127" customFormat="1" ht="13.5" thickBot="1">
      <c r="A6" s="198"/>
      <c r="B6" s="199" t="s">
        <v>78</v>
      </c>
      <c r="C6" s="199"/>
      <c r="D6" s="200"/>
      <c r="E6" s="201" t="s">
        <v>25</v>
      </c>
      <c r="F6" s="202" t="s">
        <v>26</v>
      </c>
      <c r="G6" s="202" t="s">
        <v>27</v>
      </c>
      <c r="H6" s="202" t="s">
        <v>28</v>
      </c>
      <c r="I6" s="203" t="s">
        <v>29</v>
      </c>
    </row>
    <row r="7" spans="1:57" s="127" customFormat="1">
      <c r="A7" s="294" t="str">
        <f ca="1">'01 011-23-1X Pol'!B7</f>
        <v>1</v>
      </c>
      <c r="B7" s="62" t="str">
        <f ca="1">'01 011-23-1X Pol'!C7</f>
        <v>Zemní práce</v>
      </c>
      <c r="D7" s="204"/>
      <c r="E7" s="295">
        <f ca="1">'01 011-23-1X Pol'!BA25</f>
        <v>0</v>
      </c>
      <c r="F7" s="296">
        <f ca="1">'01 011-23-1X Pol'!BB25</f>
        <v>0</v>
      </c>
      <c r="G7" s="296">
        <f ca="1">'01 011-23-1X Pol'!BC25</f>
        <v>0</v>
      </c>
      <c r="H7" s="296">
        <f ca="1">'01 011-23-1X Pol'!BD25</f>
        <v>0</v>
      </c>
      <c r="I7" s="297">
        <f ca="1">'01 011-23-1X Pol'!BE25</f>
        <v>0</v>
      </c>
    </row>
    <row r="8" spans="1:57" s="127" customFormat="1" ht="13.5" thickBot="1">
      <c r="A8" s="294" t="str">
        <f ca="1">'01 011-23-1X Pol'!B26</f>
        <v>99</v>
      </c>
      <c r="B8" s="62" t="str">
        <f ca="1">'01 011-23-1X Pol'!C26</f>
        <v>Staveništní přesun hmot</v>
      </c>
      <c r="D8" s="204"/>
      <c r="E8" s="295">
        <f ca="1">'01 011-23-1X Pol'!BA28</f>
        <v>0</v>
      </c>
      <c r="F8" s="296">
        <f ca="1">'01 011-23-1X Pol'!BB28</f>
        <v>0</v>
      </c>
      <c r="G8" s="296">
        <f ca="1">'01 011-23-1X Pol'!BC28</f>
        <v>0</v>
      </c>
      <c r="H8" s="296">
        <f ca="1">'01 011-23-1X Pol'!BD28</f>
        <v>0</v>
      </c>
      <c r="I8" s="297">
        <f ca="1">'01 011-23-1X Pol'!BE28</f>
        <v>0</v>
      </c>
    </row>
    <row r="9" spans="1:57" s="14" customFormat="1" ht="13.5" thickBot="1">
      <c r="A9" s="205"/>
      <c r="B9" s="206" t="s">
        <v>79</v>
      </c>
      <c r="C9" s="206"/>
      <c r="D9" s="207"/>
      <c r="E9" s="208">
        <f>SUM(E7:E8)</f>
        <v>0</v>
      </c>
      <c r="F9" s="209">
        <f>SUM(F7:F8)</f>
        <v>0</v>
      </c>
      <c r="G9" s="209">
        <f>SUM(G7:G8)</f>
        <v>0</v>
      </c>
      <c r="H9" s="209">
        <f>SUM(H7:H8)</f>
        <v>0</v>
      </c>
      <c r="I9" s="210">
        <f>SUM(I7:I8)</f>
        <v>0</v>
      </c>
    </row>
    <row r="10" spans="1:57">
      <c r="A10" s="127"/>
      <c r="B10" s="127"/>
      <c r="C10" s="127"/>
      <c r="D10" s="127"/>
      <c r="E10" s="127"/>
      <c r="F10" s="127"/>
      <c r="G10" s="127"/>
      <c r="H10" s="127"/>
      <c r="I10" s="127"/>
    </row>
    <row r="11" spans="1:57" ht="19.5" customHeight="1">
      <c r="A11" s="196" t="s">
        <v>80</v>
      </c>
      <c r="B11" s="196"/>
      <c r="C11" s="196"/>
      <c r="D11" s="196"/>
      <c r="E11" s="196"/>
      <c r="F11" s="196"/>
      <c r="G11" s="211"/>
      <c r="H11" s="196"/>
      <c r="I11" s="196"/>
      <c r="BA11" s="133"/>
      <c r="BB11" s="133"/>
      <c r="BC11" s="133"/>
      <c r="BD11" s="133"/>
      <c r="BE11" s="133"/>
    </row>
    <row r="12" spans="1:57" ht="13.5" thickBot="1"/>
    <row r="13" spans="1:57">
      <c r="A13" s="162" t="s">
        <v>81</v>
      </c>
      <c r="B13" s="163"/>
      <c r="C13" s="163"/>
      <c r="D13" s="212"/>
      <c r="E13" s="213" t="s">
        <v>82</v>
      </c>
      <c r="F13" s="214" t="s">
        <v>12</v>
      </c>
      <c r="G13" s="215" t="s">
        <v>83</v>
      </c>
      <c r="H13" s="216"/>
      <c r="I13" s="217" t="s">
        <v>82</v>
      </c>
    </row>
    <row r="14" spans="1:57">
      <c r="A14" s="156" t="s">
        <v>141</v>
      </c>
      <c r="B14" s="147"/>
      <c r="C14" s="147"/>
      <c r="D14" s="218"/>
      <c r="E14" s="219"/>
      <c r="F14" s="220"/>
      <c r="G14" s="221">
        <v>0</v>
      </c>
      <c r="H14" s="222"/>
      <c r="I14" s="223">
        <f t="shared" ref="I14:I21" si="0">E14+F14*G14/100</f>
        <v>0</v>
      </c>
      <c r="BA14" s="1">
        <v>0</v>
      </c>
    </row>
    <row r="15" spans="1:57">
      <c r="A15" s="156" t="s">
        <v>142</v>
      </c>
      <c r="B15" s="147"/>
      <c r="C15" s="147"/>
      <c r="D15" s="218"/>
      <c r="E15" s="219"/>
      <c r="F15" s="220"/>
      <c r="G15" s="221">
        <v>0</v>
      </c>
      <c r="H15" s="222"/>
      <c r="I15" s="223">
        <f t="shared" si="0"/>
        <v>0</v>
      </c>
      <c r="BA15" s="1">
        <v>0</v>
      </c>
    </row>
    <row r="16" spans="1:57">
      <c r="A16" s="156" t="s">
        <v>143</v>
      </c>
      <c r="B16" s="147"/>
      <c r="C16" s="147"/>
      <c r="D16" s="218"/>
      <c r="E16" s="219"/>
      <c r="F16" s="220"/>
      <c r="G16" s="221">
        <v>0</v>
      </c>
      <c r="H16" s="222"/>
      <c r="I16" s="223">
        <f t="shared" si="0"/>
        <v>0</v>
      </c>
      <c r="BA16" s="1">
        <v>0</v>
      </c>
    </row>
    <row r="17" spans="1:53">
      <c r="A17" s="156" t="s">
        <v>144</v>
      </c>
      <c r="B17" s="147"/>
      <c r="C17" s="147"/>
      <c r="D17" s="218"/>
      <c r="E17" s="219"/>
      <c r="F17" s="220"/>
      <c r="G17" s="221">
        <v>0</v>
      </c>
      <c r="H17" s="222"/>
      <c r="I17" s="223">
        <f t="shared" si="0"/>
        <v>0</v>
      </c>
      <c r="BA17" s="1">
        <v>0</v>
      </c>
    </row>
    <row r="18" spans="1:53">
      <c r="A18" s="156" t="s">
        <v>145</v>
      </c>
      <c r="B18" s="147"/>
      <c r="C18" s="147"/>
      <c r="D18" s="218"/>
      <c r="E18" s="219"/>
      <c r="F18" s="220"/>
      <c r="G18" s="221">
        <v>0</v>
      </c>
      <c r="H18" s="222"/>
      <c r="I18" s="223">
        <f t="shared" si="0"/>
        <v>0</v>
      </c>
      <c r="BA18" s="1">
        <v>1</v>
      </c>
    </row>
    <row r="19" spans="1:53">
      <c r="A19" s="156" t="s">
        <v>146</v>
      </c>
      <c r="B19" s="147"/>
      <c r="C19" s="147"/>
      <c r="D19" s="218"/>
      <c r="E19" s="219"/>
      <c r="F19" s="220"/>
      <c r="G19" s="221">
        <v>0</v>
      </c>
      <c r="H19" s="222"/>
      <c r="I19" s="223">
        <f t="shared" si="0"/>
        <v>0</v>
      </c>
      <c r="BA19" s="1">
        <v>1</v>
      </c>
    </row>
    <row r="20" spans="1:53">
      <c r="A20" s="156" t="s">
        <v>147</v>
      </c>
      <c r="B20" s="147"/>
      <c r="C20" s="147"/>
      <c r="D20" s="218"/>
      <c r="E20" s="219"/>
      <c r="F20" s="220"/>
      <c r="G20" s="221">
        <v>0</v>
      </c>
      <c r="H20" s="222"/>
      <c r="I20" s="223">
        <f t="shared" si="0"/>
        <v>0</v>
      </c>
      <c r="BA20" s="1">
        <v>2</v>
      </c>
    </row>
    <row r="21" spans="1:53">
      <c r="A21" s="156" t="s">
        <v>148</v>
      </c>
      <c r="B21" s="147"/>
      <c r="C21" s="147"/>
      <c r="D21" s="218"/>
      <c r="E21" s="219"/>
      <c r="F21" s="220"/>
      <c r="G21" s="221">
        <v>0</v>
      </c>
      <c r="H21" s="222"/>
      <c r="I21" s="223">
        <f t="shared" si="0"/>
        <v>0</v>
      </c>
      <c r="BA21" s="1">
        <v>2</v>
      </c>
    </row>
    <row r="22" spans="1:53" ht="13.5" thickBot="1">
      <c r="A22" s="224"/>
      <c r="B22" s="225" t="s">
        <v>84</v>
      </c>
      <c r="C22" s="226"/>
      <c r="D22" s="227"/>
      <c r="E22" s="228"/>
      <c r="F22" s="229"/>
      <c r="G22" s="229"/>
      <c r="H22" s="324">
        <f>SUM(I14:I21)</f>
        <v>0</v>
      </c>
      <c r="I22" s="325"/>
    </row>
    <row r="24" spans="1:53">
      <c r="B24" s="14"/>
      <c r="F24" s="230"/>
      <c r="G24" s="231"/>
      <c r="H24" s="231"/>
      <c r="I24" s="46"/>
    </row>
    <row r="25" spans="1:53">
      <c r="F25" s="230"/>
      <c r="G25" s="231"/>
      <c r="H25" s="231"/>
      <c r="I25" s="46"/>
    </row>
    <row r="26" spans="1:53">
      <c r="F26" s="230"/>
      <c r="G26" s="231"/>
      <c r="H26" s="231"/>
      <c r="I26" s="46"/>
    </row>
    <row r="27" spans="1:53">
      <c r="F27" s="230"/>
      <c r="G27" s="231"/>
      <c r="H27" s="231"/>
      <c r="I27" s="46"/>
    </row>
    <row r="28" spans="1:53">
      <c r="F28" s="230"/>
      <c r="G28" s="231"/>
      <c r="H28" s="231"/>
      <c r="I28" s="46"/>
    </row>
    <row r="29" spans="1:53">
      <c r="F29" s="230"/>
      <c r="G29" s="231"/>
      <c r="H29" s="231"/>
      <c r="I29" s="46"/>
    </row>
    <row r="30" spans="1:53">
      <c r="F30" s="230"/>
      <c r="G30" s="231"/>
      <c r="H30" s="231"/>
      <c r="I30" s="46"/>
    </row>
    <row r="31" spans="1:53">
      <c r="F31" s="230"/>
      <c r="G31" s="231"/>
      <c r="H31" s="231"/>
      <c r="I31" s="46"/>
    </row>
    <row r="32" spans="1:53">
      <c r="F32" s="230"/>
      <c r="G32" s="231"/>
      <c r="H32" s="231"/>
      <c r="I32" s="46"/>
    </row>
    <row r="33" spans="6:9">
      <c r="F33" s="230"/>
      <c r="G33" s="231"/>
      <c r="H33" s="231"/>
      <c r="I33" s="46"/>
    </row>
    <row r="34" spans="6:9">
      <c r="F34" s="230"/>
      <c r="G34" s="231"/>
      <c r="H34" s="231"/>
      <c r="I34" s="46"/>
    </row>
    <row r="35" spans="6:9">
      <c r="F35" s="230"/>
      <c r="G35" s="231"/>
      <c r="H35" s="231"/>
      <c r="I35" s="46"/>
    </row>
    <row r="36" spans="6:9">
      <c r="F36" s="230"/>
      <c r="G36" s="231"/>
      <c r="H36" s="231"/>
      <c r="I36" s="46"/>
    </row>
    <row r="37" spans="6:9">
      <c r="F37" s="230"/>
      <c r="G37" s="231"/>
      <c r="H37" s="231"/>
      <c r="I37" s="46"/>
    </row>
    <row r="38" spans="6:9">
      <c r="F38" s="230"/>
      <c r="G38" s="231"/>
      <c r="H38" s="231"/>
      <c r="I38" s="46"/>
    </row>
    <row r="39" spans="6:9">
      <c r="F39" s="230"/>
      <c r="G39" s="231"/>
      <c r="H39" s="231"/>
      <c r="I39" s="46"/>
    </row>
    <row r="40" spans="6:9">
      <c r="F40" s="230"/>
      <c r="G40" s="231"/>
      <c r="H40" s="231"/>
      <c r="I40" s="46"/>
    </row>
    <row r="41" spans="6:9">
      <c r="F41" s="230"/>
      <c r="G41" s="231"/>
      <c r="H41" s="231"/>
      <c r="I41" s="46"/>
    </row>
    <row r="42" spans="6:9">
      <c r="F42" s="230"/>
      <c r="G42" s="231"/>
      <c r="H42" s="231"/>
      <c r="I42" s="46"/>
    </row>
    <row r="43" spans="6:9">
      <c r="F43" s="230"/>
      <c r="G43" s="231"/>
      <c r="H43" s="231"/>
      <c r="I43" s="46"/>
    </row>
    <row r="44" spans="6:9">
      <c r="F44" s="230"/>
      <c r="G44" s="231"/>
      <c r="H44" s="231"/>
      <c r="I44" s="46"/>
    </row>
    <row r="45" spans="6:9">
      <c r="F45" s="230"/>
      <c r="G45" s="231"/>
      <c r="H45" s="231"/>
      <c r="I45" s="46"/>
    </row>
    <row r="46" spans="6:9">
      <c r="F46" s="230"/>
      <c r="G46" s="231"/>
      <c r="H46" s="231"/>
      <c r="I46" s="46"/>
    </row>
    <row r="47" spans="6:9">
      <c r="F47" s="230"/>
      <c r="G47" s="231"/>
      <c r="H47" s="231"/>
      <c r="I47" s="46"/>
    </row>
    <row r="48" spans="6: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row r="73" spans="6:9">
      <c r="F73" s="230"/>
      <c r="G73" s="231"/>
      <c r="H73" s="231"/>
      <c r="I73" s="46"/>
    </row>
  </sheetData>
  <mergeCells count="4">
    <mergeCell ref="A1:B1"/>
    <mergeCell ref="A2:B2"/>
    <mergeCell ref="G2:I2"/>
    <mergeCell ref="H22:I2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7.xml><?xml version="1.0" encoding="utf-8"?>
<worksheet xmlns="http://schemas.openxmlformats.org/spreadsheetml/2006/main" xmlns:r="http://schemas.openxmlformats.org/officeDocument/2006/relationships">
  <sheetPr codeName="List3"/>
  <dimension ref="A1:CB101"/>
  <sheetViews>
    <sheetView showGridLines="0" showZeros="0" zoomScaleNormal="100" zoomScaleSheetLayoutView="100" workbookViewId="0">
      <selection activeCell="F8" sqref="F8"/>
    </sheetView>
  </sheetViews>
  <sheetFormatPr defaultRowHeight="12.75"/>
  <cols>
    <col min="1" max="1" width="4.42578125" style="232" customWidth="1"/>
    <col min="2" max="2" width="11.5703125" style="232" customWidth="1"/>
    <col min="3" max="3" width="40.42578125" style="232" customWidth="1"/>
    <col min="4" max="4" width="5.5703125" style="232" customWidth="1"/>
    <col min="5" max="5" width="8.5703125" style="242" customWidth="1"/>
    <col min="6" max="6" width="9.85546875" style="232" customWidth="1"/>
    <col min="7" max="7" width="13.85546875" style="232" customWidth="1"/>
    <col min="8" max="8" width="11.7109375" style="232" hidden="1" customWidth="1"/>
    <col min="9" max="9" width="11.5703125" style="232" hidden="1" customWidth="1"/>
    <col min="10" max="10" width="11" style="232" hidden="1" customWidth="1"/>
    <col min="11" max="11" width="10.42578125" style="232" hidden="1" customWidth="1"/>
    <col min="12" max="12" width="75.42578125" style="232" customWidth="1"/>
    <col min="13" max="13" width="45.28515625" style="232" customWidth="1"/>
    <col min="14" max="16384" width="9.140625" style="232"/>
  </cols>
  <sheetData>
    <row r="1" spans="1:80" ht="15.75">
      <c r="A1" s="329" t="s">
        <v>102</v>
      </c>
      <c r="B1" s="329"/>
      <c r="C1" s="329"/>
      <c r="D1" s="329"/>
      <c r="E1" s="329"/>
      <c r="F1" s="329"/>
      <c r="G1" s="329"/>
    </row>
    <row r="2" spans="1:80" ht="14.25" customHeight="1" thickBot="1">
      <c r="B2" s="233"/>
      <c r="C2" s="234"/>
      <c r="D2" s="234"/>
      <c r="E2" s="235"/>
      <c r="F2" s="234"/>
      <c r="G2" s="234"/>
    </row>
    <row r="3" spans="1:80" ht="13.5" thickTop="1">
      <c r="A3" s="317" t="s">
        <v>2</v>
      </c>
      <c r="B3" s="318"/>
      <c r="C3" s="186" t="s">
        <v>105</v>
      </c>
      <c r="D3" s="236"/>
      <c r="E3" s="237" t="s">
        <v>85</v>
      </c>
      <c r="F3" s="238" t="str">
        <f ca="1">'01 011-23-1X Rek'!H1</f>
        <v>011-23-1X</v>
      </c>
      <c r="G3" s="239"/>
    </row>
    <row r="4" spans="1:80" ht="13.5" thickBot="1">
      <c r="A4" s="330" t="s">
        <v>76</v>
      </c>
      <c r="B4" s="320"/>
      <c r="C4" s="192" t="s">
        <v>152</v>
      </c>
      <c r="D4" s="240"/>
      <c r="E4" s="331" t="str">
        <f ca="1">'01 011-23-1X Rek'!G2</f>
        <v>PPO Mutěnice- lok. U Větřáku - zátopa DPS</v>
      </c>
      <c r="F4" s="332"/>
      <c r="G4" s="333"/>
    </row>
    <row r="5" spans="1:80" ht="13.5" thickTop="1">
      <c r="A5" s="241"/>
      <c r="G5" s="243"/>
    </row>
    <row r="6" spans="1:80" ht="27" customHeight="1">
      <c r="A6" s="244" t="s">
        <v>86</v>
      </c>
      <c r="B6" s="245" t="s">
        <v>87</v>
      </c>
      <c r="C6" s="245" t="s">
        <v>88</v>
      </c>
      <c r="D6" s="245" t="s">
        <v>89</v>
      </c>
      <c r="E6" s="246" t="s">
        <v>90</v>
      </c>
      <c r="F6" s="245" t="s">
        <v>91</v>
      </c>
      <c r="G6" s="247" t="s">
        <v>92</v>
      </c>
      <c r="H6" s="248" t="s">
        <v>93</v>
      </c>
      <c r="I6" s="248" t="s">
        <v>94</v>
      </c>
      <c r="J6" s="248" t="s">
        <v>95</v>
      </c>
      <c r="K6" s="248" t="s">
        <v>96</v>
      </c>
    </row>
    <row r="7" spans="1:80">
      <c r="A7" s="249" t="s">
        <v>97</v>
      </c>
      <c r="B7" s="250" t="s">
        <v>98</v>
      </c>
      <c r="C7" s="251" t="s">
        <v>99</v>
      </c>
      <c r="D7" s="252"/>
      <c r="E7" s="253"/>
      <c r="F7" s="253"/>
      <c r="G7" s="254"/>
      <c r="H7" s="255"/>
      <c r="I7" s="256"/>
      <c r="J7" s="257"/>
      <c r="K7" s="258"/>
      <c r="O7" s="259">
        <v>1</v>
      </c>
    </row>
    <row r="8" spans="1:80">
      <c r="A8" s="260">
        <v>1</v>
      </c>
      <c r="B8" s="261" t="s">
        <v>156</v>
      </c>
      <c r="C8" s="262" t="s">
        <v>157</v>
      </c>
      <c r="D8" s="263" t="s">
        <v>158</v>
      </c>
      <c r="E8" s="264">
        <v>818</v>
      </c>
      <c r="F8" s="264">
        <v>0</v>
      </c>
      <c r="G8" s="265">
        <f>E8*F8</f>
        <v>0</v>
      </c>
      <c r="H8" s="266">
        <v>0</v>
      </c>
      <c r="I8" s="267">
        <f>E8*H8</f>
        <v>0</v>
      </c>
      <c r="J8" s="266">
        <v>0</v>
      </c>
      <c r="K8" s="267">
        <f>E8*J8</f>
        <v>0</v>
      </c>
      <c r="O8" s="259">
        <v>2</v>
      </c>
      <c r="AA8" s="232">
        <v>1</v>
      </c>
      <c r="AB8" s="232">
        <v>1</v>
      </c>
      <c r="AC8" s="232">
        <v>1</v>
      </c>
      <c r="AZ8" s="232">
        <v>1</v>
      </c>
      <c r="BA8" s="232">
        <f>IF(AZ8=1,G8,0)</f>
        <v>0</v>
      </c>
      <c r="BB8" s="232">
        <f>IF(AZ8=2,G8,0)</f>
        <v>0</v>
      </c>
      <c r="BC8" s="232">
        <f>IF(AZ8=3,G8,0)</f>
        <v>0</v>
      </c>
      <c r="BD8" s="232">
        <f>IF(AZ8=4,G8,0)</f>
        <v>0</v>
      </c>
      <c r="BE8" s="232">
        <f>IF(AZ8=5,G8,0)</f>
        <v>0</v>
      </c>
      <c r="CA8" s="259">
        <v>1</v>
      </c>
      <c r="CB8" s="259">
        <v>1</v>
      </c>
    </row>
    <row r="9" spans="1:80" ht="22.5">
      <c r="A9" s="268"/>
      <c r="B9" s="269"/>
      <c r="C9" s="326" t="s">
        <v>159</v>
      </c>
      <c r="D9" s="327"/>
      <c r="E9" s="327"/>
      <c r="F9" s="327"/>
      <c r="G9" s="328"/>
      <c r="I9" s="270"/>
      <c r="K9" s="270"/>
      <c r="L9" s="271" t="s">
        <v>159</v>
      </c>
      <c r="O9" s="259">
        <v>3</v>
      </c>
    </row>
    <row r="10" spans="1:80">
      <c r="A10" s="268"/>
      <c r="B10" s="272"/>
      <c r="C10" s="334" t="s">
        <v>160</v>
      </c>
      <c r="D10" s="335"/>
      <c r="E10" s="273">
        <v>818</v>
      </c>
      <c r="F10" s="274"/>
      <c r="G10" s="275"/>
      <c r="H10" s="276"/>
      <c r="I10" s="270"/>
      <c r="J10" s="277"/>
      <c r="K10" s="270"/>
      <c r="M10" s="271" t="s">
        <v>160</v>
      </c>
      <c r="O10" s="259"/>
    </row>
    <row r="11" spans="1:80">
      <c r="A11" s="260">
        <v>2</v>
      </c>
      <c r="B11" s="261" t="s">
        <v>161</v>
      </c>
      <c r="C11" s="262" t="s">
        <v>162</v>
      </c>
      <c r="D11" s="263" t="s">
        <v>158</v>
      </c>
      <c r="E11" s="264">
        <v>1230</v>
      </c>
      <c r="F11" s="264">
        <v>0</v>
      </c>
      <c r="G11" s="265">
        <f>E11*F11</f>
        <v>0</v>
      </c>
      <c r="H11" s="266">
        <v>0</v>
      </c>
      <c r="I11" s="267">
        <f>E11*H11</f>
        <v>0</v>
      </c>
      <c r="J11" s="266">
        <v>0</v>
      </c>
      <c r="K11" s="267">
        <f>E11*J11</f>
        <v>0</v>
      </c>
      <c r="O11" s="259">
        <v>2</v>
      </c>
      <c r="AA11" s="232">
        <v>1</v>
      </c>
      <c r="AB11" s="232">
        <v>1</v>
      </c>
      <c r="AC11" s="232">
        <v>1</v>
      </c>
      <c r="AZ11" s="232">
        <v>1</v>
      </c>
      <c r="BA11" s="232">
        <f>IF(AZ11=1,G11,0)</f>
        <v>0</v>
      </c>
      <c r="BB11" s="232">
        <f>IF(AZ11=2,G11,0)</f>
        <v>0</v>
      </c>
      <c r="BC11" s="232">
        <f>IF(AZ11=3,G11,0)</f>
        <v>0</v>
      </c>
      <c r="BD11" s="232">
        <f>IF(AZ11=4,G11,0)</f>
        <v>0</v>
      </c>
      <c r="BE11" s="232">
        <f>IF(AZ11=5,G11,0)</f>
        <v>0</v>
      </c>
      <c r="CA11" s="259">
        <v>1</v>
      </c>
      <c r="CB11" s="259">
        <v>1</v>
      </c>
    </row>
    <row r="12" spans="1:80">
      <c r="A12" s="260">
        <v>3</v>
      </c>
      <c r="B12" s="261" t="s">
        <v>163</v>
      </c>
      <c r="C12" s="262" t="s">
        <v>164</v>
      </c>
      <c r="D12" s="263" t="s">
        <v>158</v>
      </c>
      <c r="E12" s="264">
        <v>369</v>
      </c>
      <c r="F12" s="264">
        <v>0</v>
      </c>
      <c r="G12" s="265">
        <f>E12*F12</f>
        <v>0</v>
      </c>
      <c r="H12" s="266">
        <v>0</v>
      </c>
      <c r="I12" s="267">
        <f>E12*H12</f>
        <v>0</v>
      </c>
      <c r="J12" s="266">
        <v>0</v>
      </c>
      <c r="K12" s="267">
        <f>E12*J12</f>
        <v>0</v>
      </c>
      <c r="O12" s="259">
        <v>2</v>
      </c>
      <c r="AA12" s="232">
        <v>1</v>
      </c>
      <c r="AB12" s="232">
        <v>1</v>
      </c>
      <c r="AC12" s="232">
        <v>1</v>
      </c>
      <c r="AZ12" s="232">
        <v>1</v>
      </c>
      <c r="BA12" s="232">
        <f>IF(AZ12=1,G12,0)</f>
        <v>0</v>
      </c>
      <c r="BB12" s="232">
        <f>IF(AZ12=2,G12,0)</f>
        <v>0</v>
      </c>
      <c r="BC12" s="232">
        <f>IF(AZ12=3,G12,0)</f>
        <v>0</v>
      </c>
      <c r="BD12" s="232">
        <f>IF(AZ12=4,G12,0)</f>
        <v>0</v>
      </c>
      <c r="BE12" s="232">
        <f>IF(AZ12=5,G12,0)</f>
        <v>0</v>
      </c>
      <c r="CA12" s="259">
        <v>1</v>
      </c>
      <c r="CB12" s="259">
        <v>1</v>
      </c>
    </row>
    <row r="13" spans="1:80">
      <c r="A13" s="268"/>
      <c r="B13" s="272"/>
      <c r="C13" s="334" t="s">
        <v>165</v>
      </c>
      <c r="D13" s="335"/>
      <c r="E13" s="273">
        <v>369</v>
      </c>
      <c r="F13" s="274"/>
      <c r="G13" s="275"/>
      <c r="H13" s="276"/>
      <c r="I13" s="270"/>
      <c r="J13" s="277"/>
      <c r="K13" s="270"/>
      <c r="M13" s="271" t="s">
        <v>165</v>
      </c>
      <c r="O13" s="259"/>
    </row>
    <row r="14" spans="1:80">
      <c r="A14" s="260">
        <v>4</v>
      </c>
      <c r="B14" s="261" t="s">
        <v>166</v>
      </c>
      <c r="C14" s="262" t="s">
        <v>167</v>
      </c>
      <c r="D14" s="263" t="s">
        <v>158</v>
      </c>
      <c r="E14" s="264">
        <v>1230</v>
      </c>
      <c r="F14" s="264">
        <v>0</v>
      </c>
      <c r="G14" s="265">
        <f>E14*F14</f>
        <v>0</v>
      </c>
      <c r="H14" s="266">
        <v>0</v>
      </c>
      <c r="I14" s="267">
        <f>E14*H14</f>
        <v>0</v>
      </c>
      <c r="J14" s="266">
        <v>0</v>
      </c>
      <c r="K14" s="267">
        <f>E14*J14</f>
        <v>0</v>
      </c>
      <c r="O14" s="259">
        <v>2</v>
      </c>
      <c r="AA14" s="232">
        <v>1</v>
      </c>
      <c r="AB14" s="232">
        <v>1</v>
      </c>
      <c r="AC14" s="232">
        <v>1</v>
      </c>
      <c r="AZ14" s="232">
        <v>1</v>
      </c>
      <c r="BA14" s="232">
        <f>IF(AZ14=1,G14,0)</f>
        <v>0</v>
      </c>
      <c r="BB14" s="232">
        <f>IF(AZ14=2,G14,0)</f>
        <v>0</v>
      </c>
      <c r="BC14" s="232">
        <f>IF(AZ14=3,G14,0)</f>
        <v>0</v>
      </c>
      <c r="BD14" s="232">
        <f>IF(AZ14=4,G14,0)</f>
        <v>0</v>
      </c>
      <c r="BE14" s="232">
        <f>IF(AZ14=5,G14,0)</f>
        <v>0</v>
      </c>
      <c r="CA14" s="259">
        <v>1</v>
      </c>
      <c r="CB14" s="259">
        <v>1</v>
      </c>
    </row>
    <row r="15" spans="1:80">
      <c r="A15" s="268"/>
      <c r="B15" s="272"/>
      <c r="C15" s="334" t="s">
        <v>168</v>
      </c>
      <c r="D15" s="335"/>
      <c r="E15" s="273">
        <v>1230</v>
      </c>
      <c r="F15" s="274"/>
      <c r="G15" s="275"/>
      <c r="H15" s="276"/>
      <c r="I15" s="270"/>
      <c r="J15" s="277"/>
      <c r="K15" s="270"/>
      <c r="M15" s="271" t="s">
        <v>168</v>
      </c>
      <c r="O15" s="259"/>
    </row>
    <row r="16" spans="1:80">
      <c r="A16" s="260">
        <v>5</v>
      </c>
      <c r="B16" s="261" t="s">
        <v>169</v>
      </c>
      <c r="C16" s="262" t="s">
        <v>170</v>
      </c>
      <c r="D16" s="263" t="s">
        <v>171</v>
      </c>
      <c r="E16" s="264">
        <v>960</v>
      </c>
      <c r="F16" s="264">
        <v>0</v>
      </c>
      <c r="G16" s="265">
        <f>E16*F16</f>
        <v>0</v>
      </c>
      <c r="H16" s="266">
        <v>0</v>
      </c>
      <c r="I16" s="267">
        <f>E16*H16</f>
        <v>0</v>
      </c>
      <c r="J16" s="266">
        <v>0</v>
      </c>
      <c r="K16" s="267">
        <f>E16*J16</f>
        <v>0</v>
      </c>
      <c r="O16" s="259">
        <v>2</v>
      </c>
      <c r="AA16" s="232">
        <v>1</v>
      </c>
      <c r="AB16" s="232">
        <v>1</v>
      </c>
      <c r="AC16" s="232">
        <v>1</v>
      </c>
      <c r="AZ16" s="232">
        <v>1</v>
      </c>
      <c r="BA16" s="232">
        <f>IF(AZ16=1,G16,0)</f>
        <v>0</v>
      </c>
      <c r="BB16" s="232">
        <f>IF(AZ16=2,G16,0)</f>
        <v>0</v>
      </c>
      <c r="BC16" s="232">
        <f>IF(AZ16=3,G16,0)</f>
        <v>0</v>
      </c>
      <c r="BD16" s="232">
        <f>IF(AZ16=4,G16,0)</f>
        <v>0</v>
      </c>
      <c r="BE16" s="232">
        <f>IF(AZ16=5,G16,0)</f>
        <v>0</v>
      </c>
      <c r="CA16" s="259">
        <v>1</v>
      </c>
      <c r="CB16" s="259">
        <v>1</v>
      </c>
    </row>
    <row r="17" spans="1:80">
      <c r="A17" s="260">
        <v>6</v>
      </c>
      <c r="B17" s="261" t="s">
        <v>172</v>
      </c>
      <c r="C17" s="262" t="s">
        <v>173</v>
      </c>
      <c r="D17" s="263" t="s">
        <v>171</v>
      </c>
      <c r="E17" s="264">
        <v>600</v>
      </c>
      <c r="F17" s="264">
        <v>0</v>
      </c>
      <c r="G17" s="265">
        <f>E17*F17</f>
        <v>0</v>
      </c>
      <c r="H17" s="266">
        <v>0</v>
      </c>
      <c r="I17" s="267">
        <f>E17*H17</f>
        <v>0</v>
      </c>
      <c r="J17" s="266">
        <v>0</v>
      </c>
      <c r="K17" s="267">
        <f>E17*J17</f>
        <v>0</v>
      </c>
      <c r="O17" s="259">
        <v>2</v>
      </c>
      <c r="AA17" s="232">
        <v>1</v>
      </c>
      <c r="AB17" s="232">
        <v>1</v>
      </c>
      <c r="AC17" s="232">
        <v>1</v>
      </c>
      <c r="AZ17" s="232">
        <v>1</v>
      </c>
      <c r="BA17" s="232">
        <f>IF(AZ17=1,G17,0)</f>
        <v>0</v>
      </c>
      <c r="BB17" s="232">
        <f>IF(AZ17=2,G17,0)</f>
        <v>0</v>
      </c>
      <c r="BC17" s="232">
        <f>IF(AZ17=3,G17,0)</f>
        <v>0</v>
      </c>
      <c r="BD17" s="232">
        <f>IF(AZ17=4,G17,0)</f>
        <v>0</v>
      </c>
      <c r="BE17" s="232">
        <f>IF(AZ17=5,G17,0)</f>
        <v>0</v>
      </c>
      <c r="CA17" s="259">
        <v>1</v>
      </c>
      <c r="CB17" s="259">
        <v>1</v>
      </c>
    </row>
    <row r="18" spans="1:80">
      <c r="A18" s="260">
        <v>7</v>
      </c>
      <c r="B18" s="261" t="s">
        <v>174</v>
      </c>
      <c r="C18" s="262" t="s">
        <v>175</v>
      </c>
      <c r="D18" s="263" t="s">
        <v>171</v>
      </c>
      <c r="E18" s="264">
        <v>960</v>
      </c>
      <c r="F18" s="264">
        <v>0</v>
      </c>
      <c r="G18" s="265">
        <f>E18*F18</f>
        <v>0</v>
      </c>
      <c r="H18" s="266">
        <v>0</v>
      </c>
      <c r="I18" s="267">
        <f>E18*H18</f>
        <v>0</v>
      </c>
      <c r="J18" s="266">
        <v>0</v>
      </c>
      <c r="K18" s="267">
        <f>E18*J18</f>
        <v>0</v>
      </c>
      <c r="O18" s="259">
        <v>2</v>
      </c>
      <c r="AA18" s="232">
        <v>1</v>
      </c>
      <c r="AB18" s="232">
        <v>1</v>
      </c>
      <c r="AC18" s="232">
        <v>1</v>
      </c>
      <c r="AZ18" s="232">
        <v>1</v>
      </c>
      <c r="BA18" s="232">
        <f>IF(AZ18=1,G18,0)</f>
        <v>0</v>
      </c>
      <c r="BB18" s="232">
        <f>IF(AZ18=2,G18,0)</f>
        <v>0</v>
      </c>
      <c r="BC18" s="232">
        <f>IF(AZ18=3,G18,0)</f>
        <v>0</v>
      </c>
      <c r="BD18" s="232">
        <f>IF(AZ18=4,G18,0)</f>
        <v>0</v>
      </c>
      <c r="BE18" s="232">
        <f>IF(AZ18=5,G18,0)</f>
        <v>0</v>
      </c>
      <c r="CA18" s="259">
        <v>1</v>
      </c>
      <c r="CB18" s="259">
        <v>1</v>
      </c>
    </row>
    <row r="19" spans="1:80">
      <c r="A19" s="268"/>
      <c r="B19" s="269"/>
      <c r="C19" s="326" t="s">
        <v>176</v>
      </c>
      <c r="D19" s="327"/>
      <c r="E19" s="327"/>
      <c r="F19" s="327"/>
      <c r="G19" s="328"/>
      <c r="I19" s="270"/>
      <c r="K19" s="270"/>
      <c r="L19" s="271" t="s">
        <v>176</v>
      </c>
      <c r="O19" s="259">
        <v>3</v>
      </c>
    </row>
    <row r="20" spans="1:80">
      <c r="A20" s="260">
        <v>8</v>
      </c>
      <c r="B20" s="261" t="s">
        <v>177</v>
      </c>
      <c r="C20" s="262" t="s">
        <v>178</v>
      </c>
      <c r="D20" s="263" t="s">
        <v>171</v>
      </c>
      <c r="E20" s="264">
        <v>960</v>
      </c>
      <c r="F20" s="264">
        <v>0</v>
      </c>
      <c r="G20" s="265">
        <f>E20*F20</f>
        <v>0</v>
      </c>
      <c r="H20" s="266">
        <v>0</v>
      </c>
      <c r="I20" s="267">
        <f>E20*H20</f>
        <v>0</v>
      </c>
      <c r="J20" s="266">
        <v>0</v>
      </c>
      <c r="K20" s="267">
        <f>E20*J20</f>
        <v>0</v>
      </c>
      <c r="O20" s="259">
        <v>2</v>
      </c>
      <c r="AA20" s="232">
        <v>1</v>
      </c>
      <c r="AB20" s="232">
        <v>1</v>
      </c>
      <c r="AC20" s="232">
        <v>1</v>
      </c>
      <c r="AZ20" s="232">
        <v>1</v>
      </c>
      <c r="BA20" s="232">
        <f>IF(AZ20=1,G20,0)</f>
        <v>0</v>
      </c>
      <c r="BB20" s="232">
        <f>IF(AZ20=2,G20,0)</f>
        <v>0</v>
      </c>
      <c r="BC20" s="232">
        <f>IF(AZ20=3,G20,0)</f>
        <v>0</v>
      </c>
      <c r="BD20" s="232">
        <f>IF(AZ20=4,G20,0)</f>
        <v>0</v>
      </c>
      <c r="BE20" s="232">
        <f>IF(AZ20=5,G20,0)</f>
        <v>0</v>
      </c>
      <c r="CA20" s="259">
        <v>1</v>
      </c>
      <c r="CB20" s="259">
        <v>1</v>
      </c>
    </row>
    <row r="21" spans="1:80">
      <c r="A21" s="260">
        <v>9</v>
      </c>
      <c r="B21" s="261" t="s">
        <v>179</v>
      </c>
      <c r="C21" s="262" t="s">
        <v>180</v>
      </c>
      <c r="D21" s="263" t="s">
        <v>171</v>
      </c>
      <c r="E21" s="264">
        <v>600</v>
      </c>
      <c r="F21" s="264">
        <v>0</v>
      </c>
      <c r="G21" s="265">
        <f>E21*F21</f>
        <v>0</v>
      </c>
      <c r="H21" s="266">
        <v>0</v>
      </c>
      <c r="I21" s="267">
        <f>E21*H21</f>
        <v>0</v>
      </c>
      <c r="J21" s="266">
        <v>0</v>
      </c>
      <c r="K21" s="267">
        <f>E21*J21</f>
        <v>0</v>
      </c>
      <c r="O21" s="259">
        <v>2</v>
      </c>
      <c r="AA21" s="232">
        <v>1</v>
      </c>
      <c r="AB21" s="232">
        <v>1</v>
      </c>
      <c r="AC21" s="232">
        <v>1</v>
      </c>
      <c r="AZ21" s="232">
        <v>1</v>
      </c>
      <c r="BA21" s="232">
        <f>IF(AZ21=1,G21,0)</f>
        <v>0</v>
      </c>
      <c r="BB21" s="232">
        <f>IF(AZ21=2,G21,0)</f>
        <v>0</v>
      </c>
      <c r="BC21" s="232">
        <f>IF(AZ21=3,G21,0)</f>
        <v>0</v>
      </c>
      <c r="BD21" s="232">
        <f>IF(AZ21=4,G21,0)</f>
        <v>0</v>
      </c>
      <c r="BE21" s="232">
        <f>IF(AZ21=5,G21,0)</f>
        <v>0</v>
      </c>
      <c r="CA21" s="259">
        <v>1</v>
      </c>
      <c r="CB21" s="259">
        <v>1</v>
      </c>
    </row>
    <row r="22" spans="1:80">
      <c r="A22" s="260">
        <v>10</v>
      </c>
      <c r="B22" s="261" t="s">
        <v>181</v>
      </c>
      <c r="C22" s="262" t="s">
        <v>182</v>
      </c>
      <c r="D22" s="263" t="s">
        <v>171</v>
      </c>
      <c r="E22" s="264">
        <v>600</v>
      </c>
      <c r="F22" s="264">
        <v>0</v>
      </c>
      <c r="G22" s="265">
        <f>E22*F22</f>
        <v>0</v>
      </c>
      <c r="H22" s="266">
        <v>0</v>
      </c>
      <c r="I22" s="267">
        <f>E22*H22</f>
        <v>0</v>
      </c>
      <c r="J22" s="266">
        <v>0</v>
      </c>
      <c r="K22" s="267">
        <f>E22*J22</f>
        <v>0</v>
      </c>
      <c r="O22" s="259">
        <v>2</v>
      </c>
      <c r="AA22" s="232">
        <v>1</v>
      </c>
      <c r="AB22" s="232">
        <v>1</v>
      </c>
      <c r="AC22" s="232">
        <v>1</v>
      </c>
      <c r="AZ22" s="232">
        <v>1</v>
      </c>
      <c r="BA22" s="232">
        <f>IF(AZ22=1,G22,0)</f>
        <v>0</v>
      </c>
      <c r="BB22" s="232">
        <f>IF(AZ22=2,G22,0)</f>
        <v>0</v>
      </c>
      <c r="BC22" s="232">
        <f>IF(AZ22=3,G22,0)</f>
        <v>0</v>
      </c>
      <c r="BD22" s="232">
        <f>IF(AZ22=4,G22,0)</f>
        <v>0</v>
      </c>
      <c r="BE22" s="232">
        <f>IF(AZ22=5,G22,0)</f>
        <v>0</v>
      </c>
      <c r="CA22" s="259">
        <v>1</v>
      </c>
      <c r="CB22" s="259">
        <v>1</v>
      </c>
    </row>
    <row r="23" spans="1:80">
      <c r="A23" s="260">
        <v>11</v>
      </c>
      <c r="B23" s="261" t="s">
        <v>183</v>
      </c>
      <c r="C23" s="262" t="s">
        <v>184</v>
      </c>
      <c r="D23" s="263" t="s">
        <v>185</v>
      </c>
      <c r="E23" s="264">
        <v>39</v>
      </c>
      <c r="F23" s="264">
        <v>0</v>
      </c>
      <c r="G23" s="265">
        <f>E23*F23</f>
        <v>0</v>
      </c>
      <c r="H23" s="266">
        <v>1E-3</v>
      </c>
      <c r="I23" s="267">
        <f>E23*H23</f>
        <v>3.9E-2</v>
      </c>
      <c r="J23" s="266"/>
      <c r="K23" s="267">
        <f>E23*J23</f>
        <v>0</v>
      </c>
      <c r="O23" s="259">
        <v>2</v>
      </c>
      <c r="AA23" s="232">
        <v>3</v>
      </c>
      <c r="AB23" s="232">
        <v>1</v>
      </c>
      <c r="AC23" s="232">
        <v>572460</v>
      </c>
      <c r="AZ23" s="232">
        <v>1</v>
      </c>
      <c r="BA23" s="232">
        <f>IF(AZ23=1,G23,0)</f>
        <v>0</v>
      </c>
      <c r="BB23" s="232">
        <f>IF(AZ23=2,G23,0)</f>
        <v>0</v>
      </c>
      <c r="BC23" s="232">
        <f>IF(AZ23=3,G23,0)</f>
        <v>0</v>
      </c>
      <c r="BD23" s="232">
        <f>IF(AZ23=4,G23,0)</f>
        <v>0</v>
      </c>
      <c r="BE23" s="232">
        <f>IF(AZ23=5,G23,0)</f>
        <v>0</v>
      </c>
      <c r="CA23" s="259">
        <v>3</v>
      </c>
      <c r="CB23" s="259">
        <v>1</v>
      </c>
    </row>
    <row r="24" spans="1:80">
      <c r="A24" s="268"/>
      <c r="B24" s="272"/>
      <c r="C24" s="334" t="s">
        <v>186</v>
      </c>
      <c r="D24" s="335"/>
      <c r="E24" s="273">
        <v>39</v>
      </c>
      <c r="F24" s="274"/>
      <c r="G24" s="275"/>
      <c r="H24" s="276"/>
      <c r="I24" s="270"/>
      <c r="J24" s="277"/>
      <c r="K24" s="270"/>
      <c r="M24" s="271" t="s">
        <v>186</v>
      </c>
      <c r="O24" s="259"/>
    </row>
    <row r="25" spans="1:80">
      <c r="A25" s="278"/>
      <c r="B25" s="279" t="s">
        <v>100</v>
      </c>
      <c r="C25" s="280" t="s">
        <v>155</v>
      </c>
      <c r="D25" s="281"/>
      <c r="E25" s="282"/>
      <c r="F25" s="283"/>
      <c r="G25" s="284">
        <f>SUM(G7:G24)</f>
        <v>0</v>
      </c>
      <c r="H25" s="285"/>
      <c r="I25" s="286">
        <f>SUM(I7:I24)</f>
        <v>3.9E-2</v>
      </c>
      <c r="J25" s="285"/>
      <c r="K25" s="286">
        <f>SUM(K7:K24)</f>
        <v>0</v>
      </c>
      <c r="O25" s="259">
        <v>4</v>
      </c>
      <c r="BA25" s="287">
        <f>SUM(BA7:BA24)</f>
        <v>0</v>
      </c>
      <c r="BB25" s="287">
        <f>SUM(BB7:BB24)</f>
        <v>0</v>
      </c>
      <c r="BC25" s="287">
        <f>SUM(BC7:BC24)</f>
        <v>0</v>
      </c>
      <c r="BD25" s="287">
        <f>SUM(BD7:BD24)</f>
        <v>0</v>
      </c>
      <c r="BE25" s="287">
        <f>SUM(BE7:BE24)</f>
        <v>0</v>
      </c>
    </row>
    <row r="26" spans="1:80">
      <c r="A26" s="249" t="s">
        <v>97</v>
      </c>
      <c r="B26" s="250" t="s">
        <v>187</v>
      </c>
      <c r="C26" s="251" t="s">
        <v>188</v>
      </c>
      <c r="D26" s="252"/>
      <c r="E26" s="253"/>
      <c r="F26" s="253"/>
      <c r="G26" s="254"/>
      <c r="H26" s="255"/>
      <c r="I26" s="256"/>
      <c r="J26" s="257"/>
      <c r="K26" s="258"/>
      <c r="O26" s="259">
        <v>1</v>
      </c>
    </row>
    <row r="27" spans="1:80">
      <c r="A27" s="260">
        <v>12</v>
      </c>
      <c r="B27" s="261" t="s">
        <v>190</v>
      </c>
      <c r="C27" s="262" t="s">
        <v>191</v>
      </c>
      <c r="D27" s="263" t="s">
        <v>192</v>
      </c>
      <c r="E27" s="264">
        <v>3.9E-2</v>
      </c>
      <c r="F27" s="264">
        <v>0</v>
      </c>
      <c r="G27" s="265">
        <f>E27*F27</f>
        <v>0</v>
      </c>
      <c r="H27" s="266">
        <v>0</v>
      </c>
      <c r="I27" s="267">
        <f>E27*H27</f>
        <v>0</v>
      </c>
      <c r="J27" s="266"/>
      <c r="K27" s="267">
        <f>E27*J27</f>
        <v>0</v>
      </c>
      <c r="O27" s="259">
        <v>2</v>
      </c>
      <c r="AA27" s="232">
        <v>7</v>
      </c>
      <c r="AB27" s="232">
        <v>1</v>
      </c>
      <c r="AC27" s="232">
        <v>2</v>
      </c>
      <c r="AZ27" s="232">
        <v>1</v>
      </c>
      <c r="BA27" s="232">
        <f>IF(AZ27=1,G27,0)</f>
        <v>0</v>
      </c>
      <c r="BB27" s="232">
        <f>IF(AZ27=2,G27,0)</f>
        <v>0</v>
      </c>
      <c r="BC27" s="232">
        <f>IF(AZ27=3,G27,0)</f>
        <v>0</v>
      </c>
      <c r="BD27" s="232">
        <f>IF(AZ27=4,G27,0)</f>
        <v>0</v>
      </c>
      <c r="BE27" s="232">
        <f>IF(AZ27=5,G27,0)</f>
        <v>0</v>
      </c>
      <c r="CA27" s="259">
        <v>7</v>
      </c>
      <c r="CB27" s="259">
        <v>1</v>
      </c>
    </row>
    <row r="28" spans="1:80">
      <c r="A28" s="278"/>
      <c r="B28" s="279" t="s">
        <v>100</v>
      </c>
      <c r="C28" s="280" t="s">
        <v>189</v>
      </c>
      <c r="D28" s="281"/>
      <c r="E28" s="282"/>
      <c r="F28" s="283"/>
      <c r="G28" s="284">
        <f>SUM(G26:G27)</f>
        <v>0</v>
      </c>
      <c r="H28" s="285"/>
      <c r="I28" s="286">
        <f>SUM(I26:I27)</f>
        <v>0</v>
      </c>
      <c r="J28" s="285"/>
      <c r="K28" s="286">
        <f>SUM(K26:K27)</f>
        <v>0</v>
      </c>
      <c r="O28" s="259">
        <v>4</v>
      </c>
      <c r="BA28" s="287">
        <f>SUM(BA26:BA27)</f>
        <v>0</v>
      </c>
      <c r="BB28" s="287">
        <f>SUM(BB26:BB27)</f>
        <v>0</v>
      </c>
      <c r="BC28" s="287">
        <f>SUM(BC26:BC27)</f>
        <v>0</v>
      </c>
      <c r="BD28" s="287">
        <f>SUM(BD26:BD27)</f>
        <v>0</v>
      </c>
      <c r="BE28" s="287">
        <f>SUM(BE26:BE27)</f>
        <v>0</v>
      </c>
    </row>
    <row r="29" spans="1:80">
      <c r="E29" s="232"/>
    </row>
    <row r="30" spans="1:80">
      <c r="E30" s="232"/>
    </row>
    <row r="31" spans="1:80">
      <c r="E31" s="232"/>
    </row>
    <row r="32" spans="1:80">
      <c r="E32" s="232"/>
    </row>
    <row r="33" spans="5:5">
      <c r="E33" s="232"/>
    </row>
    <row r="34" spans="5:5">
      <c r="E34" s="232"/>
    </row>
    <row r="35" spans="5:5">
      <c r="E35" s="232"/>
    </row>
    <row r="36" spans="5:5">
      <c r="E36" s="232"/>
    </row>
    <row r="37" spans="5:5">
      <c r="E37" s="232"/>
    </row>
    <row r="38" spans="5:5">
      <c r="E38" s="232"/>
    </row>
    <row r="39" spans="5:5">
      <c r="E39" s="232"/>
    </row>
    <row r="40" spans="5:5">
      <c r="E40" s="232"/>
    </row>
    <row r="41" spans="5:5">
      <c r="E41" s="232"/>
    </row>
    <row r="42" spans="5:5">
      <c r="E42" s="232"/>
    </row>
    <row r="43" spans="5:5">
      <c r="E43" s="232"/>
    </row>
    <row r="44" spans="5:5">
      <c r="E44" s="232"/>
    </row>
    <row r="45" spans="5:5">
      <c r="E45" s="232"/>
    </row>
    <row r="46" spans="5:5">
      <c r="E46" s="232"/>
    </row>
    <row r="47" spans="5:5">
      <c r="E47" s="232"/>
    </row>
    <row r="48" spans="5:5">
      <c r="E48" s="232"/>
    </row>
    <row r="49" spans="1:7">
      <c r="E49" s="232"/>
    </row>
    <row r="50" spans="1:7">
      <c r="E50" s="232"/>
    </row>
    <row r="51" spans="1:7">
      <c r="E51" s="232"/>
    </row>
    <row r="52" spans="1:7">
      <c r="A52" s="277"/>
      <c r="B52" s="277"/>
      <c r="C52" s="277"/>
      <c r="D52" s="277"/>
      <c r="E52" s="277"/>
      <c r="F52" s="277"/>
      <c r="G52" s="277"/>
    </row>
    <row r="53" spans="1:7">
      <c r="A53" s="277"/>
      <c r="B53" s="277"/>
      <c r="C53" s="277"/>
      <c r="D53" s="277"/>
      <c r="E53" s="277"/>
      <c r="F53" s="277"/>
      <c r="G53" s="277"/>
    </row>
    <row r="54" spans="1:7">
      <c r="A54" s="277"/>
      <c r="B54" s="277"/>
      <c r="C54" s="277"/>
      <c r="D54" s="277"/>
      <c r="E54" s="277"/>
      <c r="F54" s="277"/>
      <c r="G54" s="277"/>
    </row>
    <row r="55" spans="1:7">
      <c r="A55" s="277"/>
      <c r="B55" s="277"/>
      <c r="C55" s="277"/>
      <c r="D55" s="277"/>
      <c r="E55" s="277"/>
      <c r="F55" s="277"/>
      <c r="G55" s="277"/>
    </row>
    <row r="56" spans="1:7">
      <c r="E56" s="232"/>
    </row>
    <row r="57" spans="1:7">
      <c r="E57" s="232"/>
    </row>
    <row r="58" spans="1:7">
      <c r="E58" s="232"/>
    </row>
    <row r="59" spans="1:7">
      <c r="E59" s="232"/>
    </row>
    <row r="60" spans="1:7">
      <c r="E60" s="232"/>
    </row>
    <row r="61" spans="1:7">
      <c r="E61" s="232"/>
    </row>
    <row r="62" spans="1:7">
      <c r="E62" s="232"/>
    </row>
    <row r="63" spans="1:7">
      <c r="E63" s="232"/>
    </row>
    <row r="64" spans="1:7">
      <c r="E64" s="232"/>
    </row>
    <row r="65" spans="5:5">
      <c r="E65" s="232"/>
    </row>
    <row r="66" spans="5:5">
      <c r="E66" s="232"/>
    </row>
    <row r="67" spans="5:5">
      <c r="E67" s="232"/>
    </row>
    <row r="68" spans="5:5">
      <c r="E68" s="232"/>
    </row>
    <row r="69" spans="5:5">
      <c r="E69" s="232"/>
    </row>
    <row r="70" spans="5:5">
      <c r="E70" s="232"/>
    </row>
    <row r="71" spans="5:5">
      <c r="E71" s="232"/>
    </row>
    <row r="72" spans="5:5">
      <c r="E72" s="232"/>
    </row>
    <row r="73" spans="5:5">
      <c r="E73" s="232"/>
    </row>
    <row r="74" spans="5:5">
      <c r="E74" s="232"/>
    </row>
    <row r="75" spans="5:5">
      <c r="E75" s="232"/>
    </row>
    <row r="76" spans="5:5">
      <c r="E76" s="232"/>
    </row>
    <row r="77" spans="5:5">
      <c r="E77" s="232"/>
    </row>
    <row r="78" spans="5:5">
      <c r="E78" s="232"/>
    </row>
    <row r="79" spans="5:5">
      <c r="E79" s="232"/>
    </row>
    <row r="80" spans="5:5">
      <c r="E80" s="232"/>
    </row>
    <row r="81" spans="1:7">
      <c r="E81" s="232"/>
    </row>
    <row r="82" spans="1:7">
      <c r="E82" s="232"/>
    </row>
    <row r="83" spans="1:7">
      <c r="E83" s="232"/>
    </row>
    <row r="84" spans="1:7">
      <c r="E84" s="232"/>
    </row>
    <row r="85" spans="1:7">
      <c r="E85" s="232"/>
    </row>
    <row r="86" spans="1:7">
      <c r="E86" s="232"/>
    </row>
    <row r="87" spans="1:7">
      <c r="A87" s="288"/>
      <c r="B87" s="288"/>
    </row>
    <row r="88" spans="1:7">
      <c r="A88" s="277"/>
      <c r="B88" s="277"/>
      <c r="C88" s="289"/>
      <c r="D88" s="289"/>
      <c r="E88" s="290"/>
      <c r="F88" s="289"/>
      <c r="G88" s="291"/>
    </row>
    <row r="89" spans="1:7">
      <c r="A89" s="292"/>
      <c r="B89" s="292"/>
      <c r="C89" s="277"/>
      <c r="D89" s="277"/>
      <c r="E89" s="293"/>
      <c r="F89" s="277"/>
      <c r="G89" s="277"/>
    </row>
    <row r="90" spans="1:7">
      <c r="A90" s="277"/>
      <c r="B90" s="277"/>
      <c r="C90" s="277"/>
      <c r="D90" s="277"/>
      <c r="E90" s="293"/>
      <c r="F90" s="277"/>
      <c r="G90" s="277"/>
    </row>
    <row r="91" spans="1:7">
      <c r="A91" s="277"/>
      <c r="B91" s="277"/>
      <c r="C91" s="277"/>
      <c r="D91" s="277"/>
      <c r="E91" s="293"/>
      <c r="F91" s="277"/>
      <c r="G91" s="277"/>
    </row>
    <row r="92" spans="1:7">
      <c r="A92" s="277"/>
      <c r="B92" s="277"/>
      <c r="C92" s="277"/>
      <c r="D92" s="277"/>
      <c r="E92" s="293"/>
      <c r="F92" s="277"/>
      <c r="G92" s="277"/>
    </row>
    <row r="93" spans="1:7">
      <c r="A93" s="277"/>
      <c r="B93" s="277"/>
      <c r="C93" s="277"/>
      <c r="D93" s="277"/>
      <c r="E93" s="293"/>
      <c r="F93" s="277"/>
      <c r="G93" s="277"/>
    </row>
    <row r="94" spans="1:7">
      <c r="A94" s="277"/>
      <c r="B94" s="277"/>
      <c r="C94" s="277"/>
      <c r="D94" s="277"/>
      <c r="E94" s="293"/>
      <c r="F94" s="277"/>
      <c r="G94" s="277"/>
    </row>
    <row r="95" spans="1:7">
      <c r="A95" s="277"/>
      <c r="B95" s="277"/>
      <c r="C95" s="277"/>
      <c r="D95" s="277"/>
      <c r="E95" s="293"/>
      <c r="F95" s="277"/>
      <c r="G95" s="277"/>
    </row>
    <row r="96" spans="1:7">
      <c r="A96" s="277"/>
      <c r="B96" s="277"/>
      <c r="C96" s="277"/>
      <c r="D96" s="277"/>
      <c r="E96" s="293"/>
      <c r="F96" s="277"/>
      <c r="G96" s="277"/>
    </row>
    <row r="97" spans="1:7">
      <c r="A97" s="277"/>
      <c r="B97" s="277"/>
      <c r="C97" s="277"/>
      <c r="D97" s="277"/>
      <c r="E97" s="293"/>
      <c r="F97" s="277"/>
      <c r="G97" s="277"/>
    </row>
    <row r="98" spans="1:7">
      <c r="A98" s="277"/>
      <c r="B98" s="277"/>
      <c r="C98" s="277"/>
      <c r="D98" s="277"/>
      <c r="E98" s="293"/>
      <c r="F98" s="277"/>
      <c r="G98" s="277"/>
    </row>
    <row r="99" spans="1:7">
      <c r="A99" s="277"/>
      <c r="B99" s="277"/>
      <c r="C99" s="277"/>
      <c r="D99" s="277"/>
      <c r="E99" s="293"/>
      <c r="F99" s="277"/>
      <c r="G99" s="277"/>
    </row>
    <row r="100" spans="1:7">
      <c r="A100" s="277"/>
      <c r="B100" s="277"/>
      <c r="C100" s="277"/>
      <c r="D100" s="277"/>
      <c r="E100" s="293"/>
      <c r="F100" s="277"/>
      <c r="G100" s="277"/>
    </row>
    <row r="101" spans="1:7">
      <c r="A101" s="277"/>
      <c r="B101" s="277"/>
      <c r="C101" s="277"/>
      <c r="D101" s="277"/>
      <c r="E101" s="293"/>
      <c r="F101" s="277"/>
      <c r="G101" s="277"/>
    </row>
  </sheetData>
  <sheetProtection password="C3C2" sheet="1" objects="1" scenarios="1"/>
  <protectedRanges>
    <protectedRange sqref="F8 F11 F12 F14 F16 F17 F18 F20 F21 F22 F27 F23" name="Oblast1"/>
  </protectedRanges>
  <mergeCells count="10">
    <mergeCell ref="C19:G19"/>
    <mergeCell ref="C24:D24"/>
    <mergeCell ref="A1:G1"/>
    <mergeCell ref="A3:B3"/>
    <mergeCell ref="A4:B4"/>
    <mergeCell ref="E4:G4"/>
    <mergeCell ref="C9:G9"/>
    <mergeCell ref="C10:D10"/>
    <mergeCell ref="C13:D13"/>
    <mergeCell ref="C15:D15"/>
  </mergeCells>
  <phoneticPr fontId="0" type="noConversion"/>
  <printOptions gridLinesSet="0"/>
  <pageMargins left="0.59055118110236227" right="0.39370078740157483" top="0.59055118110236227" bottom="0.98425196850393704" header="0.19685039370078741" footer="0.51181102362204722"/>
  <pageSetup paperSize="9" orientation="portrait" horizontalDpi="300" r:id="rId1"/>
  <headerFooter alignWithMargins="0">
    <oddFooter>&amp;L&amp;9Zpracováno programem &amp;"Arial CE,Tučné"BUILDpower,  © RTS, a.s.&amp;R&amp;"Arial,Obyčejné"Strana &amp;P</oddFooter>
  </headerFooter>
</worksheet>
</file>

<file path=xl/worksheets/sheet8.xml><?xml version="1.0" encoding="utf-8"?>
<worksheet xmlns="http://schemas.openxmlformats.org/spreadsheetml/2006/main" xmlns:r="http://schemas.openxmlformats.org/officeDocument/2006/relationships">
  <sheetPr codeName="List23"/>
  <dimension ref="A1:BE51"/>
  <sheetViews>
    <sheetView topLeftCell="A34" zoomScaleNormal="100" workbookViewId="0"/>
  </sheetViews>
  <sheetFormatPr defaultRowHeight="12.75"/>
  <cols>
    <col min="1" max="1" width="2" style="1" customWidth="1"/>
    <col min="2" max="2" width="15" style="1" customWidth="1"/>
    <col min="3" max="3" width="15.85546875" style="1" customWidth="1"/>
    <col min="4" max="4" width="14.5703125" style="1" customWidth="1"/>
    <col min="5" max="5" width="13.5703125" style="1" customWidth="1"/>
    <col min="6" max="6" width="16.5703125" style="1" customWidth="1"/>
    <col min="7" max="7" width="15.28515625" style="1" customWidth="1"/>
    <col min="8" max="16384" width="9.140625" style="1"/>
  </cols>
  <sheetData>
    <row r="1" spans="1:57" ht="24.75" customHeight="1" thickBot="1">
      <c r="A1" s="93" t="s">
        <v>101</v>
      </c>
      <c r="B1" s="94"/>
      <c r="C1" s="94"/>
      <c r="D1" s="94"/>
      <c r="E1" s="94"/>
      <c r="F1" s="94"/>
      <c r="G1" s="94"/>
    </row>
    <row r="2" spans="1:57" ht="12.75" customHeight="1">
      <c r="A2" s="95" t="s">
        <v>32</v>
      </c>
      <c r="B2" s="96"/>
      <c r="C2" s="97" t="s">
        <v>197</v>
      </c>
      <c r="D2" s="97" t="s">
        <v>198</v>
      </c>
      <c r="E2" s="98"/>
      <c r="F2" s="99" t="s">
        <v>33</v>
      </c>
      <c r="G2" s="100"/>
    </row>
    <row r="3" spans="1:57" ht="3" hidden="1" customHeight="1">
      <c r="A3" s="101"/>
      <c r="B3" s="102"/>
      <c r="C3" s="103"/>
      <c r="D3" s="103"/>
      <c r="E3" s="104"/>
      <c r="F3" s="105"/>
      <c r="G3" s="106"/>
    </row>
    <row r="4" spans="1:57" ht="12" customHeight="1">
      <c r="A4" s="107" t="s">
        <v>34</v>
      </c>
      <c r="B4" s="102"/>
      <c r="C4" s="103"/>
      <c r="D4" s="103"/>
      <c r="E4" s="104"/>
      <c r="F4" s="105" t="s">
        <v>35</v>
      </c>
      <c r="G4" s="108"/>
    </row>
    <row r="5" spans="1:57" ht="12.95" customHeight="1">
      <c r="A5" s="109" t="s">
        <v>194</v>
      </c>
      <c r="B5" s="110"/>
      <c r="C5" s="111" t="s">
        <v>195</v>
      </c>
      <c r="D5" s="112"/>
      <c r="E5" s="110"/>
      <c r="F5" s="105" t="s">
        <v>36</v>
      </c>
      <c r="G5" s="106"/>
    </row>
    <row r="6" spans="1:57" ht="12.95" customHeight="1">
      <c r="A6" s="107" t="s">
        <v>37</v>
      </c>
      <c r="B6" s="102"/>
      <c r="C6" s="103"/>
      <c r="D6" s="103"/>
      <c r="E6" s="104"/>
      <c r="F6" s="113" t="s">
        <v>38</v>
      </c>
      <c r="G6" s="114"/>
      <c r="O6" s="115"/>
    </row>
    <row r="7" spans="1:57" ht="12.95" customHeight="1">
      <c r="A7" s="116" t="s">
        <v>103</v>
      </c>
      <c r="B7" s="117"/>
      <c r="C7" s="118" t="s">
        <v>104</v>
      </c>
      <c r="D7" s="119"/>
      <c r="E7" s="119"/>
      <c r="F7" s="120" t="s">
        <v>39</v>
      </c>
      <c r="G7" s="114">
        <f>IF(G6=0,,ROUND((F30+F32)/G6,1))</f>
        <v>0</v>
      </c>
    </row>
    <row r="8" spans="1:57">
      <c r="A8" s="121" t="s">
        <v>40</v>
      </c>
      <c r="B8" s="105"/>
      <c r="C8" s="309"/>
      <c r="D8" s="309"/>
      <c r="E8" s="310"/>
      <c r="F8" s="122" t="s">
        <v>41</v>
      </c>
      <c r="G8" s="123"/>
      <c r="H8" s="124"/>
      <c r="I8" s="125"/>
    </row>
    <row r="9" spans="1:57">
      <c r="A9" s="121" t="s">
        <v>42</v>
      </c>
      <c r="B9" s="105"/>
      <c r="C9" s="309"/>
      <c r="D9" s="309"/>
      <c r="E9" s="310"/>
      <c r="F9" s="105"/>
      <c r="G9" s="126"/>
      <c r="H9" s="127"/>
    </row>
    <row r="10" spans="1:57">
      <c r="A10" s="121" t="s">
        <v>43</v>
      </c>
      <c r="B10" s="105"/>
      <c r="C10" s="309"/>
      <c r="D10" s="309"/>
      <c r="E10" s="309"/>
      <c r="F10" s="128"/>
      <c r="G10" s="129"/>
      <c r="H10" s="130"/>
    </row>
    <row r="11" spans="1:57" ht="13.5" customHeight="1">
      <c r="A11" s="121" t="s">
        <v>44</v>
      </c>
      <c r="B11" s="105"/>
      <c r="C11" s="309"/>
      <c r="D11" s="309"/>
      <c r="E11" s="309"/>
      <c r="F11" s="131" t="s">
        <v>45</v>
      </c>
      <c r="G11" s="132"/>
      <c r="H11" s="127"/>
      <c r="BA11" s="133"/>
      <c r="BB11" s="133"/>
      <c r="BC11" s="133"/>
      <c r="BD11" s="133"/>
      <c r="BE11" s="133"/>
    </row>
    <row r="12" spans="1:57" ht="12.75" customHeight="1">
      <c r="A12" s="134" t="s">
        <v>46</v>
      </c>
      <c r="B12" s="102"/>
      <c r="C12" s="311"/>
      <c r="D12" s="311"/>
      <c r="E12" s="311"/>
      <c r="F12" s="135" t="s">
        <v>47</v>
      </c>
      <c r="G12" s="136"/>
      <c r="H12" s="127"/>
    </row>
    <row r="13" spans="1:57" ht="28.5" customHeight="1" thickBot="1">
      <c r="A13" s="137" t="s">
        <v>48</v>
      </c>
      <c r="B13" s="138"/>
      <c r="C13" s="138"/>
      <c r="D13" s="138"/>
      <c r="E13" s="139"/>
      <c r="F13" s="139"/>
      <c r="G13" s="140"/>
      <c r="H13" s="127"/>
    </row>
    <row r="14" spans="1:57" ht="17.25" customHeight="1" thickBot="1">
      <c r="A14" s="141" t="s">
        <v>49</v>
      </c>
      <c r="B14" s="142"/>
      <c r="C14" s="143"/>
      <c r="D14" s="144" t="s">
        <v>50</v>
      </c>
      <c r="E14" s="145"/>
      <c r="F14" s="145"/>
      <c r="G14" s="143"/>
    </row>
    <row r="15" spans="1:57" ht="15.95" customHeight="1">
      <c r="A15" s="146"/>
      <c r="B15" s="147" t="s">
        <v>51</v>
      </c>
      <c r="C15" s="148">
        <f ca="1">'02 011-23-2X Rek'!E11</f>
        <v>0</v>
      </c>
      <c r="D15" s="149" t="str">
        <f ca="1">'02 011-23-2X Rek'!A16</f>
        <v>Ztížené výrobní podmínky</v>
      </c>
      <c r="E15" s="150"/>
      <c r="F15" s="151"/>
      <c r="G15" s="148">
        <f ca="1">'02 011-23-2X Rek'!I16</f>
        <v>0</v>
      </c>
    </row>
    <row r="16" spans="1:57" ht="15.95" customHeight="1">
      <c r="A16" s="146" t="s">
        <v>52</v>
      </c>
      <c r="B16" s="147" t="s">
        <v>53</v>
      </c>
      <c r="C16" s="148">
        <f ca="1">'02 011-23-2X Rek'!F11</f>
        <v>0</v>
      </c>
      <c r="D16" s="101" t="str">
        <f ca="1">'02 011-23-2X Rek'!A17</f>
        <v>Oborová přirážka</v>
      </c>
      <c r="E16" s="152"/>
      <c r="F16" s="153"/>
      <c r="G16" s="148">
        <f ca="1">'02 011-23-2X Rek'!I17</f>
        <v>0</v>
      </c>
    </row>
    <row r="17" spans="1:7" ht="15.95" customHeight="1">
      <c r="A17" s="146" t="s">
        <v>54</v>
      </c>
      <c r="B17" s="147" t="s">
        <v>55</v>
      </c>
      <c r="C17" s="148">
        <f ca="1">'02 011-23-2X Rek'!H11</f>
        <v>0</v>
      </c>
      <c r="D17" s="101" t="str">
        <f ca="1">'02 011-23-2X Rek'!A18</f>
        <v>Přesun stavebních kapacit</v>
      </c>
      <c r="E17" s="152"/>
      <c r="F17" s="153"/>
      <c r="G17" s="148">
        <f ca="1">'02 011-23-2X Rek'!I18</f>
        <v>0</v>
      </c>
    </row>
    <row r="18" spans="1:7" ht="15.95" customHeight="1">
      <c r="A18" s="154" t="s">
        <v>56</v>
      </c>
      <c r="B18" s="155" t="s">
        <v>57</v>
      </c>
      <c r="C18" s="148">
        <f ca="1">'02 011-23-2X Rek'!G11</f>
        <v>0</v>
      </c>
      <c r="D18" s="101" t="str">
        <f ca="1">'02 011-23-2X Rek'!A19</f>
        <v>Mimostaveništní doprava</v>
      </c>
      <c r="E18" s="152"/>
      <c r="F18" s="153"/>
      <c r="G18" s="148">
        <f ca="1">'02 011-23-2X Rek'!I19</f>
        <v>0</v>
      </c>
    </row>
    <row r="19" spans="1:7" ht="15.95" customHeight="1">
      <c r="A19" s="156" t="s">
        <v>58</v>
      </c>
      <c r="B19" s="147"/>
      <c r="C19" s="148">
        <f ca="1">SUM(C15:C18)</f>
        <v>0</v>
      </c>
      <c r="D19" s="101" t="str">
        <f ca="1">'02 011-23-2X Rek'!A20</f>
        <v>Zařízení staveniště</v>
      </c>
      <c r="E19" s="152"/>
      <c r="F19" s="153"/>
      <c r="G19" s="148">
        <f ca="1">'02 011-23-2X Rek'!I20</f>
        <v>0</v>
      </c>
    </row>
    <row r="20" spans="1:7" ht="15.95" customHeight="1">
      <c r="A20" s="156"/>
      <c r="B20" s="147"/>
      <c r="C20" s="148"/>
      <c r="D20" s="101" t="str">
        <f ca="1">'02 011-23-2X Rek'!A21</f>
        <v>Provoz investora</v>
      </c>
      <c r="E20" s="152"/>
      <c r="F20" s="153"/>
      <c r="G20" s="148">
        <f ca="1">'02 011-23-2X Rek'!I21</f>
        <v>0</v>
      </c>
    </row>
    <row r="21" spans="1:7" ht="15.95" customHeight="1">
      <c r="A21" s="156" t="s">
        <v>29</v>
      </c>
      <c r="B21" s="147"/>
      <c r="C21" s="148">
        <f ca="1">'02 011-23-2X Rek'!I11</f>
        <v>0</v>
      </c>
      <c r="D21" s="101" t="str">
        <f ca="1">'02 011-23-2X Rek'!A22</f>
        <v>Kompletační činnost (IČD)</v>
      </c>
      <c r="E21" s="152"/>
      <c r="F21" s="153"/>
      <c r="G21" s="148">
        <f ca="1">'02 011-23-2X Rek'!I22</f>
        <v>0</v>
      </c>
    </row>
    <row r="22" spans="1:7" ht="15.95" customHeight="1">
      <c r="A22" s="157" t="s">
        <v>59</v>
      </c>
      <c r="B22" s="127"/>
      <c r="C22" s="148">
        <f ca="1">C19+C21</f>
        <v>0</v>
      </c>
      <c r="D22" s="101" t="s">
        <v>60</v>
      </c>
      <c r="E22" s="152"/>
      <c r="F22" s="153"/>
      <c r="G22" s="148">
        <f ca="1">G23-SUM(G15:G21)</f>
        <v>0</v>
      </c>
    </row>
    <row r="23" spans="1:7" ht="15.95" customHeight="1" thickBot="1">
      <c r="A23" s="307" t="s">
        <v>61</v>
      </c>
      <c r="B23" s="308"/>
      <c r="C23" s="158">
        <f ca="1">C22+G23</f>
        <v>0</v>
      </c>
      <c r="D23" s="159" t="s">
        <v>62</v>
      </c>
      <c r="E23" s="160"/>
      <c r="F23" s="161"/>
      <c r="G23" s="148">
        <f ca="1">'02 011-23-2X Rek'!H24</f>
        <v>0</v>
      </c>
    </row>
    <row r="24" spans="1:7">
      <c r="A24" s="162" t="s">
        <v>63</v>
      </c>
      <c r="B24" s="163"/>
      <c r="C24" s="164"/>
      <c r="D24" s="163" t="s">
        <v>64</v>
      </c>
      <c r="E24" s="163"/>
      <c r="F24" s="165" t="s">
        <v>65</v>
      </c>
      <c r="G24" s="166"/>
    </row>
    <row r="25" spans="1:7">
      <c r="A25" s="157" t="s">
        <v>66</v>
      </c>
      <c r="B25" s="127"/>
      <c r="C25" s="167"/>
      <c r="D25" s="127" t="s">
        <v>66</v>
      </c>
      <c r="F25" s="168" t="s">
        <v>66</v>
      </c>
      <c r="G25" s="169"/>
    </row>
    <row r="26" spans="1:7" ht="37.5" customHeight="1">
      <c r="A26" s="157" t="s">
        <v>67</v>
      </c>
      <c r="B26" s="170"/>
      <c r="C26" s="167"/>
      <c r="D26" s="127" t="s">
        <v>67</v>
      </c>
      <c r="F26" s="168" t="s">
        <v>67</v>
      </c>
      <c r="G26" s="169"/>
    </row>
    <row r="27" spans="1:7">
      <c r="A27" s="157"/>
      <c r="B27" s="171"/>
      <c r="C27" s="167"/>
      <c r="D27" s="127"/>
      <c r="F27" s="168"/>
      <c r="G27" s="169"/>
    </row>
    <row r="28" spans="1:7">
      <c r="A28" s="157" t="s">
        <v>68</v>
      </c>
      <c r="B28" s="127"/>
      <c r="C28" s="167"/>
      <c r="D28" s="168" t="s">
        <v>69</v>
      </c>
      <c r="E28" s="167"/>
      <c r="F28" s="172" t="s">
        <v>69</v>
      </c>
      <c r="G28" s="169"/>
    </row>
    <row r="29" spans="1:7" ht="69" customHeight="1">
      <c r="A29" s="157"/>
      <c r="B29" s="127"/>
      <c r="C29" s="173"/>
      <c r="D29" s="174"/>
      <c r="E29" s="173"/>
      <c r="F29" s="127"/>
      <c r="G29" s="169"/>
    </row>
    <row r="30" spans="1:7">
      <c r="A30" s="175" t="s">
        <v>11</v>
      </c>
      <c r="B30" s="176"/>
      <c r="C30" s="177">
        <v>21</v>
      </c>
      <c r="D30" s="176" t="s">
        <v>70</v>
      </c>
      <c r="E30" s="178"/>
      <c r="F30" s="312">
        <f>C23-F32</f>
        <v>0</v>
      </c>
      <c r="G30" s="313"/>
    </row>
    <row r="31" spans="1:7">
      <c r="A31" s="175" t="s">
        <v>71</v>
      </c>
      <c r="B31" s="176"/>
      <c r="C31" s="177">
        <f>C30</f>
        <v>21</v>
      </c>
      <c r="D31" s="176" t="s">
        <v>72</v>
      </c>
      <c r="E31" s="178"/>
      <c r="F31" s="312">
        <f>ROUND(PRODUCT(F30,C31/100),0)</f>
        <v>0</v>
      </c>
      <c r="G31" s="313"/>
    </row>
    <row r="32" spans="1:7">
      <c r="A32" s="175" t="s">
        <v>11</v>
      </c>
      <c r="B32" s="176"/>
      <c r="C32" s="177">
        <v>0</v>
      </c>
      <c r="D32" s="176" t="s">
        <v>72</v>
      </c>
      <c r="E32" s="178"/>
      <c r="F32" s="312">
        <v>0</v>
      </c>
      <c r="G32" s="313"/>
    </row>
    <row r="33" spans="1:8">
      <c r="A33" s="175" t="s">
        <v>71</v>
      </c>
      <c r="B33" s="179"/>
      <c r="C33" s="180">
        <f>C32</f>
        <v>0</v>
      </c>
      <c r="D33" s="176" t="s">
        <v>72</v>
      </c>
      <c r="E33" s="153"/>
      <c r="F33" s="312">
        <f>ROUND(PRODUCT(F32,C33/100),0)</f>
        <v>0</v>
      </c>
      <c r="G33" s="313"/>
    </row>
    <row r="34" spans="1:8" s="184" customFormat="1" ht="19.5" customHeight="1" thickBot="1">
      <c r="A34" s="181" t="s">
        <v>73</v>
      </c>
      <c r="B34" s="182"/>
      <c r="C34" s="182"/>
      <c r="D34" s="182"/>
      <c r="E34" s="183"/>
      <c r="F34" s="314">
        <f>ROUND(SUM(F30:F33),0)</f>
        <v>0</v>
      </c>
      <c r="G34" s="315"/>
    </row>
    <row r="36" spans="1:8">
      <c r="A36" s="2" t="s">
        <v>74</v>
      </c>
      <c r="B36" s="2"/>
      <c r="C36" s="2"/>
      <c r="D36" s="2"/>
      <c r="E36" s="2"/>
      <c r="F36" s="2"/>
      <c r="G36" s="2"/>
      <c r="H36" s="1" t="s">
        <v>1</v>
      </c>
    </row>
    <row r="37" spans="1:8" ht="14.25" customHeight="1">
      <c r="A37" s="2"/>
      <c r="B37" s="316"/>
      <c r="C37" s="316"/>
      <c r="D37" s="316"/>
      <c r="E37" s="316"/>
      <c r="F37" s="316"/>
      <c r="G37" s="316"/>
      <c r="H37" s="1" t="s">
        <v>1</v>
      </c>
    </row>
    <row r="38" spans="1:8" ht="12.75" customHeight="1">
      <c r="A38" s="185"/>
      <c r="B38" s="316"/>
      <c r="C38" s="316"/>
      <c r="D38" s="316"/>
      <c r="E38" s="316"/>
      <c r="F38" s="316"/>
      <c r="G38" s="316"/>
      <c r="H38" s="1" t="s">
        <v>1</v>
      </c>
    </row>
    <row r="39" spans="1:8">
      <c r="A39" s="185"/>
      <c r="B39" s="316"/>
      <c r="C39" s="316"/>
      <c r="D39" s="316"/>
      <c r="E39" s="316"/>
      <c r="F39" s="316"/>
      <c r="G39" s="316"/>
      <c r="H39" s="1" t="s">
        <v>1</v>
      </c>
    </row>
    <row r="40" spans="1:8">
      <c r="A40" s="185"/>
      <c r="B40" s="316"/>
      <c r="C40" s="316"/>
      <c r="D40" s="316"/>
      <c r="E40" s="316"/>
      <c r="F40" s="316"/>
      <c r="G40" s="316"/>
      <c r="H40" s="1" t="s">
        <v>1</v>
      </c>
    </row>
    <row r="41" spans="1:8">
      <c r="A41" s="185"/>
      <c r="B41" s="316"/>
      <c r="C41" s="316"/>
      <c r="D41" s="316"/>
      <c r="E41" s="316"/>
      <c r="F41" s="316"/>
      <c r="G41" s="316"/>
      <c r="H41" s="1" t="s">
        <v>1</v>
      </c>
    </row>
    <row r="42" spans="1:8">
      <c r="A42" s="185"/>
      <c r="B42" s="316"/>
      <c r="C42" s="316"/>
      <c r="D42" s="316"/>
      <c r="E42" s="316"/>
      <c r="F42" s="316"/>
      <c r="G42" s="316"/>
      <c r="H42" s="1" t="s">
        <v>1</v>
      </c>
    </row>
    <row r="43" spans="1:8">
      <c r="A43" s="185"/>
      <c r="B43" s="316"/>
      <c r="C43" s="316"/>
      <c r="D43" s="316"/>
      <c r="E43" s="316"/>
      <c r="F43" s="316"/>
      <c r="G43" s="316"/>
      <c r="H43" s="1" t="s">
        <v>1</v>
      </c>
    </row>
    <row r="44" spans="1:8" ht="12.75" customHeight="1">
      <c r="A44" s="185"/>
      <c r="B44" s="316"/>
      <c r="C44" s="316"/>
      <c r="D44" s="316"/>
      <c r="E44" s="316"/>
      <c r="F44" s="316"/>
      <c r="G44" s="316"/>
      <c r="H44" s="1" t="s">
        <v>1</v>
      </c>
    </row>
    <row r="45" spans="1:8" ht="12.75" customHeight="1">
      <c r="A45" s="185"/>
      <c r="B45" s="316"/>
      <c r="C45" s="316"/>
      <c r="D45" s="316"/>
      <c r="E45" s="316"/>
      <c r="F45" s="316"/>
      <c r="G45" s="316"/>
      <c r="H45" s="1" t="s">
        <v>1</v>
      </c>
    </row>
    <row r="46" spans="1:8">
      <c r="B46" s="306"/>
      <c r="C46" s="306"/>
      <c r="D46" s="306"/>
      <c r="E46" s="306"/>
      <c r="F46" s="306"/>
      <c r="G46" s="306"/>
    </row>
    <row r="47" spans="1:8">
      <c r="B47" s="306"/>
      <c r="C47" s="306"/>
      <c r="D47" s="306"/>
      <c r="E47" s="306"/>
      <c r="F47" s="306"/>
      <c r="G47" s="306"/>
    </row>
    <row r="48" spans="1:8">
      <c r="B48" s="306"/>
      <c r="C48" s="306"/>
      <c r="D48" s="306"/>
      <c r="E48" s="306"/>
      <c r="F48" s="306"/>
      <c r="G48" s="306"/>
    </row>
    <row r="49" spans="2:7">
      <c r="B49" s="306"/>
      <c r="C49" s="306"/>
      <c r="D49" s="306"/>
      <c r="E49" s="306"/>
      <c r="F49" s="306"/>
      <c r="G49" s="306"/>
    </row>
    <row r="50" spans="2:7">
      <c r="B50" s="306"/>
      <c r="C50" s="306"/>
      <c r="D50" s="306"/>
      <c r="E50" s="306"/>
      <c r="F50" s="306"/>
      <c r="G50" s="306"/>
    </row>
    <row r="51" spans="2:7">
      <c r="B51" s="306"/>
      <c r="C51" s="306"/>
      <c r="D51" s="306"/>
      <c r="E51" s="306"/>
      <c r="F51" s="306"/>
      <c r="G51" s="306"/>
    </row>
  </sheetData>
  <mergeCells count="18">
    <mergeCell ref="B49:G49"/>
    <mergeCell ref="B50:G50"/>
    <mergeCell ref="B51:G51"/>
    <mergeCell ref="F30:G30"/>
    <mergeCell ref="F31:G31"/>
    <mergeCell ref="F32:G32"/>
    <mergeCell ref="F33:G33"/>
    <mergeCell ref="F34:G34"/>
    <mergeCell ref="B37:G45"/>
    <mergeCell ref="B46:G46"/>
    <mergeCell ref="B47:G47"/>
    <mergeCell ref="B48:G48"/>
    <mergeCell ref="A23:B23"/>
    <mergeCell ref="C8:E8"/>
    <mergeCell ref="C9:E9"/>
    <mergeCell ref="C10:E10"/>
    <mergeCell ref="C11:E11"/>
    <mergeCell ref="C12:E12"/>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xl/worksheets/sheet9.xml><?xml version="1.0" encoding="utf-8"?>
<worksheet xmlns="http://schemas.openxmlformats.org/spreadsheetml/2006/main" xmlns:r="http://schemas.openxmlformats.org/officeDocument/2006/relationships">
  <sheetPr codeName="List33"/>
  <dimension ref="A1:BE75"/>
  <sheetViews>
    <sheetView workbookViewId="0">
      <selection sqref="A1:B1"/>
    </sheetView>
  </sheetViews>
  <sheetFormatPr defaultRowHeight="12.75"/>
  <cols>
    <col min="1" max="1" width="5.85546875" style="1" customWidth="1"/>
    <col min="2" max="2" width="6.140625" style="1" customWidth="1"/>
    <col min="3" max="3" width="11.42578125" style="1" customWidth="1"/>
    <col min="4" max="4" width="15.85546875" style="1" customWidth="1"/>
    <col min="5" max="5" width="11.28515625" style="1" customWidth="1"/>
    <col min="6" max="6" width="10.85546875" style="1" customWidth="1"/>
    <col min="7" max="7" width="11" style="1" customWidth="1"/>
    <col min="8" max="8" width="11.140625" style="1" customWidth="1"/>
    <col min="9" max="9" width="10.7109375" style="1" customWidth="1"/>
    <col min="10" max="16384" width="9.140625" style="1"/>
  </cols>
  <sheetData>
    <row r="1" spans="1:57" ht="13.5" thickTop="1">
      <c r="A1" s="317" t="s">
        <v>2</v>
      </c>
      <c r="B1" s="318"/>
      <c r="C1" s="186" t="s">
        <v>105</v>
      </c>
      <c r="D1" s="187"/>
      <c r="E1" s="188"/>
      <c r="F1" s="187"/>
      <c r="G1" s="189" t="s">
        <v>75</v>
      </c>
      <c r="H1" s="190" t="s">
        <v>197</v>
      </c>
      <c r="I1" s="191"/>
    </row>
    <row r="2" spans="1:57" ht="13.5" thickBot="1">
      <c r="A2" s="319" t="s">
        <v>76</v>
      </c>
      <c r="B2" s="320"/>
      <c r="C2" s="192" t="s">
        <v>196</v>
      </c>
      <c r="D2" s="193"/>
      <c r="E2" s="194"/>
      <c r="F2" s="193"/>
      <c r="G2" s="321" t="s">
        <v>198</v>
      </c>
      <c r="H2" s="322"/>
      <c r="I2" s="323"/>
    </row>
    <row r="3" spans="1:57" ht="13.5" thickTop="1">
      <c r="F3" s="127"/>
    </row>
    <row r="4" spans="1:57" ht="19.5" customHeight="1">
      <c r="A4" s="195" t="s">
        <v>77</v>
      </c>
      <c r="B4" s="196"/>
      <c r="C4" s="196"/>
      <c r="D4" s="196"/>
      <c r="E4" s="197"/>
      <c r="F4" s="196"/>
      <c r="G4" s="196"/>
      <c r="H4" s="196"/>
      <c r="I4" s="196"/>
    </row>
    <row r="5" spans="1:57" ht="13.5" thickBot="1"/>
    <row r="6" spans="1:57" s="127" customFormat="1" ht="13.5" thickBot="1">
      <c r="A6" s="198"/>
      <c r="B6" s="199" t="s">
        <v>78</v>
      </c>
      <c r="C6" s="199"/>
      <c r="D6" s="200"/>
      <c r="E6" s="201" t="s">
        <v>25</v>
      </c>
      <c r="F6" s="202" t="s">
        <v>26</v>
      </c>
      <c r="G6" s="202" t="s">
        <v>27</v>
      </c>
      <c r="H6" s="202" t="s">
        <v>28</v>
      </c>
      <c r="I6" s="203" t="s">
        <v>29</v>
      </c>
    </row>
    <row r="7" spans="1:57" s="127" customFormat="1">
      <c r="A7" s="294" t="str">
        <f ca="1">'02 011-23-2X Pol'!B7</f>
        <v>1</v>
      </c>
      <c r="B7" s="62" t="str">
        <f ca="1">'02 011-23-2X Pol'!C7</f>
        <v>Zemní práce</v>
      </c>
      <c r="D7" s="204"/>
      <c r="E7" s="295">
        <f ca="1">'02 011-23-2X Pol'!BA36</f>
        <v>0</v>
      </c>
      <c r="F7" s="296">
        <f ca="1">'02 011-23-2X Pol'!BB36</f>
        <v>0</v>
      </c>
      <c r="G7" s="296">
        <f ca="1">'02 011-23-2X Pol'!BC36</f>
        <v>0</v>
      </c>
      <c r="H7" s="296">
        <f ca="1">'02 011-23-2X Pol'!BD36</f>
        <v>0</v>
      </c>
      <c r="I7" s="297">
        <f ca="1">'02 011-23-2X Pol'!BE36</f>
        <v>0</v>
      </c>
    </row>
    <row r="8" spans="1:57" s="127" customFormat="1">
      <c r="A8" s="294" t="str">
        <f ca="1">'02 011-23-2X Pol'!B37</f>
        <v>45</v>
      </c>
      <c r="B8" s="62" t="str">
        <f ca="1">'02 011-23-2X Pol'!C37</f>
        <v>Podkladní a vedlejší konstrukce</v>
      </c>
      <c r="D8" s="204"/>
      <c r="E8" s="295">
        <f ca="1">'02 011-23-2X Pol'!BA42</f>
        <v>0</v>
      </c>
      <c r="F8" s="296">
        <f ca="1">'02 011-23-2X Pol'!BB42</f>
        <v>0</v>
      </c>
      <c r="G8" s="296">
        <f ca="1">'02 011-23-2X Pol'!BC42</f>
        <v>0</v>
      </c>
      <c r="H8" s="296">
        <f ca="1">'02 011-23-2X Pol'!BD42</f>
        <v>0</v>
      </c>
      <c r="I8" s="297">
        <f ca="1">'02 011-23-2X Pol'!BE42</f>
        <v>0</v>
      </c>
    </row>
    <row r="9" spans="1:57" s="127" customFormat="1">
      <c r="A9" s="294" t="str">
        <f ca="1">'02 011-23-2X Pol'!B43</f>
        <v>87</v>
      </c>
      <c r="B9" s="62" t="str">
        <f ca="1">'02 011-23-2X Pol'!C43</f>
        <v>Potrubí z trub z plastických hmot</v>
      </c>
      <c r="D9" s="204"/>
      <c r="E9" s="295">
        <f ca="1">'02 011-23-2X Pol'!BA47</f>
        <v>0</v>
      </c>
      <c r="F9" s="296">
        <f ca="1">'02 011-23-2X Pol'!BB47</f>
        <v>0</v>
      </c>
      <c r="G9" s="296">
        <f ca="1">'02 011-23-2X Pol'!BC47</f>
        <v>0</v>
      </c>
      <c r="H9" s="296">
        <f ca="1">'02 011-23-2X Pol'!BD47</f>
        <v>0</v>
      </c>
      <c r="I9" s="297">
        <f ca="1">'02 011-23-2X Pol'!BE47</f>
        <v>0</v>
      </c>
    </row>
    <row r="10" spans="1:57" s="127" customFormat="1" ht="13.5" thickBot="1">
      <c r="A10" s="294" t="str">
        <f ca="1">'02 011-23-2X Pol'!B48</f>
        <v>99</v>
      </c>
      <c r="B10" s="62" t="str">
        <f ca="1">'02 011-23-2X Pol'!C48</f>
        <v>Staveništní přesun hmot</v>
      </c>
      <c r="D10" s="204"/>
      <c r="E10" s="295">
        <f ca="1">'02 011-23-2X Pol'!BA50</f>
        <v>0</v>
      </c>
      <c r="F10" s="296">
        <f ca="1">'02 011-23-2X Pol'!BB50</f>
        <v>0</v>
      </c>
      <c r="G10" s="296">
        <f ca="1">'02 011-23-2X Pol'!BC50</f>
        <v>0</v>
      </c>
      <c r="H10" s="296">
        <f ca="1">'02 011-23-2X Pol'!BD50</f>
        <v>0</v>
      </c>
      <c r="I10" s="297">
        <f ca="1">'02 011-23-2X Pol'!BE50</f>
        <v>0</v>
      </c>
    </row>
    <row r="11" spans="1:57" s="14" customFormat="1" ht="13.5" thickBot="1">
      <c r="A11" s="205"/>
      <c r="B11" s="206" t="s">
        <v>79</v>
      </c>
      <c r="C11" s="206"/>
      <c r="D11" s="207"/>
      <c r="E11" s="208">
        <f>SUM(E7:E10)</f>
        <v>0</v>
      </c>
      <c r="F11" s="209">
        <f>SUM(F7:F10)</f>
        <v>0</v>
      </c>
      <c r="G11" s="209">
        <f>SUM(G7:G10)</f>
        <v>0</v>
      </c>
      <c r="H11" s="209">
        <f>SUM(H7:H10)</f>
        <v>0</v>
      </c>
      <c r="I11" s="210">
        <f>SUM(I7:I10)</f>
        <v>0</v>
      </c>
    </row>
    <row r="12" spans="1:57">
      <c r="A12" s="127"/>
      <c r="B12" s="127"/>
      <c r="C12" s="127"/>
      <c r="D12" s="127"/>
      <c r="E12" s="127"/>
      <c r="F12" s="127"/>
      <c r="G12" s="127"/>
      <c r="H12" s="127"/>
      <c r="I12" s="127"/>
    </row>
    <row r="13" spans="1:57" ht="19.5" customHeight="1">
      <c r="A13" s="196" t="s">
        <v>80</v>
      </c>
      <c r="B13" s="196"/>
      <c r="C13" s="196"/>
      <c r="D13" s="196"/>
      <c r="E13" s="196"/>
      <c r="F13" s="196"/>
      <c r="G13" s="211"/>
      <c r="H13" s="196"/>
      <c r="I13" s="196"/>
      <c r="BA13" s="133"/>
      <c r="BB13" s="133"/>
      <c r="BC13" s="133"/>
      <c r="BD13" s="133"/>
      <c r="BE13" s="133"/>
    </row>
    <row r="14" spans="1:57" ht="13.5" thickBot="1"/>
    <row r="15" spans="1:57">
      <c r="A15" s="162" t="s">
        <v>81</v>
      </c>
      <c r="B15" s="163"/>
      <c r="C15" s="163"/>
      <c r="D15" s="212"/>
      <c r="E15" s="213" t="s">
        <v>82</v>
      </c>
      <c r="F15" s="214" t="s">
        <v>12</v>
      </c>
      <c r="G15" s="215" t="s">
        <v>83</v>
      </c>
      <c r="H15" s="216"/>
      <c r="I15" s="217" t="s">
        <v>82</v>
      </c>
    </row>
    <row r="16" spans="1:57">
      <c r="A16" s="156" t="s">
        <v>141</v>
      </c>
      <c r="B16" s="147"/>
      <c r="C16" s="147"/>
      <c r="D16" s="218"/>
      <c r="E16" s="219"/>
      <c r="F16" s="220"/>
      <c r="G16" s="221">
        <v>0</v>
      </c>
      <c r="H16" s="222"/>
      <c r="I16" s="223">
        <f t="shared" ref="I16:I23" si="0">E16+F16*G16/100</f>
        <v>0</v>
      </c>
      <c r="BA16" s="1">
        <v>0</v>
      </c>
    </row>
    <row r="17" spans="1:53">
      <c r="A17" s="156" t="s">
        <v>142</v>
      </c>
      <c r="B17" s="147"/>
      <c r="C17" s="147"/>
      <c r="D17" s="218"/>
      <c r="E17" s="219"/>
      <c r="F17" s="220"/>
      <c r="G17" s="221">
        <v>0</v>
      </c>
      <c r="H17" s="222"/>
      <c r="I17" s="223">
        <f t="shared" si="0"/>
        <v>0</v>
      </c>
      <c r="BA17" s="1">
        <v>0</v>
      </c>
    </row>
    <row r="18" spans="1:53">
      <c r="A18" s="156" t="s">
        <v>143</v>
      </c>
      <c r="B18" s="147"/>
      <c r="C18" s="147"/>
      <c r="D18" s="218"/>
      <c r="E18" s="219"/>
      <c r="F18" s="220"/>
      <c r="G18" s="221">
        <v>0</v>
      </c>
      <c r="H18" s="222"/>
      <c r="I18" s="223">
        <f t="shared" si="0"/>
        <v>0</v>
      </c>
      <c r="BA18" s="1">
        <v>0</v>
      </c>
    </row>
    <row r="19" spans="1:53">
      <c r="A19" s="156" t="s">
        <v>144</v>
      </c>
      <c r="B19" s="147"/>
      <c r="C19" s="147"/>
      <c r="D19" s="218"/>
      <c r="E19" s="219"/>
      <c r="F19" s="220"/>
      <c r="G19" s="221">
        <v>0</v>
      </c>
      <c r="H19" s="222"/>
      <c r="I19" s="223">
        <f t="shared" si="0"/>
        <v>0</v>
      </c>
      <c r="BA19" s="1">
        <v>0</v>
      </c>
    </row>
    <row r="20" spans="1:53">
      <c r="A20" s="156" t="s">
        <v>145</v>
      </c>
      <c r="B20" s="147"/>
      <c r="C20" s="147"/>
      <c r="D20" s="218"/>
      <c r="E20" s="219"/>
      <c r="F20" s="220"/>
      <c r="G20" s="221">
        <v>0</v>
      </c>
      <c r="H20" s="222"/>
      <c r="I20" s="223">
        <f t="shared" si="0"/>
        <v>0</v>
      </c>
      <c r="BA20" s="1">
        <v>1</v>
      </c>
    </row>
    <row r="21" spans="1:53">
      <c r="A21" s="156" t="s">
        <v>146</v>
      </c>
      <c r="B21" s="147"/>
      <c r="C21" s="147"/>
      <c r="D21" s="218"/>
      <c r="E21" s="219"/>
      <c r="F21" s="220"/>
      <c r="G21" s="221">
        <v>0</v>
      </c>
      <c r="H21" s="222"/>
      <c r="I21" s="223">
        <f t="shared" si="0"/>
        <v>0</v>
      </c>
      <c r="BA21" s="1">
        <v>1</v>
      </c>
    </row>
    <row r="22" spans="1:53">
      <c r="A22" s="156" t="s">
        <v>147</v>
      </c>
      <c r="B22" s="147"/>
      <c r="C22" s="147"/>
      <c r="D22" s="218"/>
      <c r="E22" s="219"/>
      <c r="F22" s="220"/>
      <c r="G22" s="221">
        <v>0</v>
      </c>
      <c r="H22" s="222"/>
      <c r="I22" s="223">
        <f t="shared" si="0"/>
        <v>0</v>
      </c>
      <c r="BA22" s="1">
        <v>2</v>
      </c>
    </row>
    <row r="23" spans="1:53">
      <c r="A23" s="156" t="s">
        <v>148</v>
      </c>
      <c r="B23" s="147"/>
      <c r="C23" s="147"/>
      <c r="D23" s="218"/>
      <c r="E23" s="219"/>
      <c r="F23" s="220"/>
      <c r="G23" s="221">
        <v>0</v>
      </c>
      <c r="H23" s="222"/>
      <c r="I23" s="223">
        <f t="shared" si="0"/>
        <v>0</v>
      </c>
      <c r="BA23" s="1">
        <v>2</v>
      </c>
    </row>
    <row r="24" spans="1:53" ht="13.5" thickBot="1">
      <c r="A24" s="224"/>
      <c r="B24" s="225" t="s">
        <v>84</v>
      </c>
      <c r="C24" s="226"/>
      <c r="D24" s="227"/>
      <c r="E24" s="228"/>
      <c r="F24" s="229"/>
      <c r="G24" s="229"/>
      <c r="H24" s="324">
        <f>SUM(I16:I23)</f>
        <v>0</v>
      </c>
      <c r="I24" s="325"/>
    </row>
    <row r="26" spans="1:53">
      <c r="B26" s="14"/>
      <c r="F26" s="230"/>
      <c r="G26" s="231"/>
      <c r="H26" s="231"/>
      <c r="I26" s="46"/>
    </row>
    <row r="27" spans="1:53">
      <c r="F27" s="230"/>
      <c r="G27" s="231"/>
      <c r="H27" s="231"/>
      <c r="I27" s="46"/>
    </row>
    <row r="28" spans="1:53">
      <c r="F28" s="230"/>
      <c r="G28" s="231"/>
      <c r="H28" s="231"/>
      <c r="I28" s="46"/>
    </row>
    <row r="29" spans="1:53">
      <c r="F29" s="230"/>
      <c r="G29" s="231"/>
      <c r="H29" s="231"/>
      <c r="I29" s="46"/>
    </row>
    <row r="30" spans="1:53">
      <c r="F30" s="230"/>
      <c r="G30" s="231"/>
      <c r="H30" s="231"/>
      <c r="I30" s="46"/>
    </row>
    <row r="31" spans="1:53">
      <c r="F31" s="230"/>
      <c r="G31" s="231"/>
      <c r="H31" s="231"/>
      <c r="I31" s="46"/>
    </row>
    <row r="32" spans="1:53">
      <c r="F32" s="230"/>
      <c r="G32" s="231"/>
      <c r="H32" s="231"/>
      <c r="I32" s="46"/>
    </row>
    <row r="33" spans="6:9">
      <c r="F33" s="230"/>
      <c r="G33" s="231"/>
      <c r="H33" s="231"/>
      <c r="I33" s="46"/>
    </row>
    <row r="34" spans="6:9">
      <c r="F34" s="230"/>
      <c r="G34" s="231"/>
      <c r="H34" s="231"/>
      <c r="I34" s="46"/>
    </row>
    <row r="35" spans="6:9">
      <c r="F35" s="230"/>
      <c r="G35" s="231"/>
      <c r="H35" s="231"/>
      <c r="I35" s="46"/>
    </row>
    <row r="36" spans="6:9">
      <c r="F36" s="230"/>
      <c r="G36" s="231"/>
      <c r="H36" s="231"/>
      <c r="I36" s="46"/>
    </row>
    <row r="37" spans="6:9">
      <c r="F37" s="230"/>
      <c r="G37" s="231"/>
      <c r="H37" s="231"/>
      <c r="I37" s="46"/>
    </row>
    <row r="38" spans="6:9">
      <c r="F38" s="230"/>
      <c r="G38" s="231"/>
      <c r="H38" s="231"/>
      <c r="I38" s="46"/>
    </row>
    <row r="39" spans="6:9">
      <c r="F39" s="230"/>
      <c r="G39" s="231"/>
      <c r="H39" s="231"/>
      <c r="I39" s="46"/>
    </row>
    <row r="40" spans="6:9">
      <c r="F40" s="230"/>
      <c r="G40" s="231"/>
      <c r="H40" s="231"/>
      <c r="I40" s="46"/>
    </row>
    <row r="41" spans="6:9">
      <c r="F41" s="230"/>
      <c r="G41" s="231"/>
      <c r="H41" s="231"/>
      <c r="I41" s="46"/>
    </row>
    <row r="42" spans="6:9">
      <c r="F42" s="230"/>
      <c r="G42" s="231"/>
      <c r="H42" s="231"/>
      <c r="I42" s="46"/>
    </row>
    <row r="43" spans="6:9">
      <c r="F43" s="230"/>
      <c r="G43" s="231"/>
      <c r="H43" s="231"/>
      <c r="I43" s="46"/>
    </row>
    <row r="44" spans="6:9">
      <c r="F44" s="230"/>
      <c r="G44" s="231"/>
      <c r="H44" s="231"/>
      <c r="I44" s="46"/>
    </row>
    <row r="45" spans="6:9">
      <c r="F45" s="230"/>
      <c r="G45" s="231"/>
      <c r="H45" s="231"/>
      <c r="I45" s="46"/>
    </row>
    <row r="46" spans="6:9">
      <c r="F46" s="230"/>
      <c r="G46" s="231"/>
      <c r="H46" s="231"/>
      <c r="I46" s="46"/>
    </row>
    <row r="47" spans="6:9">
      <c r="F47" s="230"/>
      <c r="G47" s="231"/>
      <c r="H47" s="231"/>
      <c r="I47" s="46"/>
    </row>
    <row r="48" spans="6:9">
      <c r="F48" s="230"/>
      <c r="G48" s="231"/>
      <c r="H48" s="231"/>
      <c r="I48" s="46"/>
    </row>
    <row r="49" spans="6:9">
      <c r="F49" s="230"/>
      <c r="G49" s="231"/>
      <c r="H49" s="231"/>
      <c r="I49" s="46"/>
    </row>
    <row r="50" spans="6:9">
      <c r="F50" s="230"/>
      <c r="G50" s="231"/>
      <c r="H50" s="231"/>
      <c r="I50" s="46"/>
    </row>
    <row r="51" spans="6:9">
      <c r="F51" s="230"/>
      <c r="G51" s="231"/>
      <c r="H51" s="231"/>
      <c r="I51" s="46"/>
    </row>
    <row r="52" spans="6:9">
      <c r="F52" s="230"/>
      <c r="G52" s="231"/>
      <c r="H52" s="231"/>
      <c r="I52" s="46"/>
    </row>
    <row r="53" spans="6:9">
      <c r="F53" s="230"/>
      <c r="G53" s="231"/>
      <c r="H53" s="231"/>
      <c r="I53" s="46"/>
    </row>
    <row r="54" spans="6:9">
      <c r="F54" s="230"/>
      <c r="G54" s="231"/>
      <c r="H54" s="231"/>
      <c r="I54" s="46"/>
    </row>
    <row r="55" spans="6:9">
      <c r="F55" s="230"/>
      <c r="G55" s="231"/>
      <c r="H55" s="231"/>
      <c r="I55" s="46"/>
    </row>
    <row r="56" spans="6:9">
      <c r="F56" s="230"/>
      <c r="G56" s="231"/>
      <c r="H56" s="231"/>
      <c r="I56" s="46"/>
    </row>
    <row r="57" spans="6:9">
      <c r="F57" s="230"/>
      <c r="G57" s="231"/>
      <c r="H57" s="231"/>
      <c r="I57" s="46"/>
    </row>
    <row r="58" spans="6:9">
      <c r="F58" s="230"/>
      <c r="G58" s="231"/>
      <c r="H58" s="231"/>
      <c r="I58" s="46"/>
    </row>
    <row r="59" spans="6:9">
      <c r="F59" s="230"/>
      <c r="G59" s="231"/>
      <c r="H59" s="231"/>
      <c r="I59" s="46"/>
    </row>
    <row r="60" spans="6:9">
      <c r="F60" s="230"/>
      <c r="G60" s="231"/>
      <c r="H60" s="231"/>
      <c r="I60" s="46"/>
    </row>
    <row r="61" spans="6:9">
      <c r="F61" s="230"/>
      <c r="G61" s="231"/>
      <c r="H61" s="231"/>
      <c r="I61" s="46"/>
    </row>
    <row r="62" spans="6:9">
      <c r="F62" s="230"/>
      <c r="G62" s="231"/>
      <c r="H62" s="231"/>
      <c r="I62" s="46"/>
    </row>
    <row r="63" spans="6:9">
      <c r="F63" s="230"/>
      <c r="G63" s="231"/>
      <c r="H63" s="231"/>
      <c r="I63" s="46"/>
    </row>
    <row r="64" spans="6:9">
      <c r="F64" s="230"/>
      <c r="G64" s="231"/>
      <c r="H64" s="231"/>
      <c r="I64" s="46"/>
    </row>
    <row r="65" spans="6:9">
      <c r="F65" s="230"/>
      <c r="G65" s="231"/>
      <c r="H65" s="231"/>
      <c r="I65" s="46"/>
    </row>
    <row r="66" spans="6:9">
      <c r="F66" s="230"/>
      <c r="G66" s="231"/>
      <c r="H66" s="231"/>
      <c r="I66" s="46"/>
    </row>
    <row r="67" spans="6:9">
      <c r="F67" s="230"/>
      <c r="G67" s="231"/>
      <c r="H67" s="231"/>
      <c r="I67" s="46"/>
    </row>
    <row r="68" spans="6:9">
      <c r="F68" s="230"/>
      <c r="G68" s="231"/>
      <c r="H68" s="231"/>
      <c r="I68" s="46"/>
    </row>
    <row r="69" spans="6:9">
      <c r="F69" s="230"/>
      <c r="G69" s="231"/>
      <c r="H69" s="231"/>
      <c r="I69" s="46"/>
    </row>
    <row r="70" spans="6:9">
      <c r="F70" s="230"/>
      <c r="G70" s="231"/>
      <c r="H70" s="231"/>
      <c r="I70" s="46"/>
    </row>
    <row r="71" spans="6:9">
      <c r="F71" s="230"/>
      <c r="G71" s="231"/>
      <c r="H71" s="231"/>
      <c r="I71" s="46"/>
    </row>
    <row r="72" spans="6:9">
      <c r="F72" s="230"/>
      <c r="G72" s="231"/>
      <c r="H72" s="231"/>
      <c r="I72" s="46"/>
    </row>
    <row r="73" spans="6:9">
      <c r="F73" s="230"/>
      <c r="G73" s="231"/>
      <c r="H73" s="231"/>
      <c r="I73" s="46"/>
    </row>
    <row r="74" spans="6:9">
      <c r="F74" s="230"/>
      <c r="G74" s="231"/>
      <c r="H74" s="231"/>
      <c r="I74" s="46"/>
    </row>
    <row r="75" spans="6:9">
      <c r="F75" s="230"/>
      <c r="G75" s="231"/>
      <c r="H75" s="231"/>
      <c r="I75" s="46"/>
    </row>
  </sheetData>
  <mergeCells count="4">
    <mergeCell ref="A1:B1"/>
    <mergeCell ref="A2:B2"/>
    <mergeCell ref="G2:I2"/>
    <mergeCell ref="H24:I24"/>
  </mergeCells>
  <phoneticPr fontId="0" type="noConversion"/>
  <pageMargins left="0.59055118110236227" right="0.39370078740157483" top="0.59055118110236227" bottom="0.98425196850393704" header="0.19685039370078741" footer="0.51181102362204722"/>
  <pageSetup paperSize="9" orientation="portrait" horizontalDpi="300" verticalDpi="300" r:id="rId1"/>
  <headerFooter alignWithMargins="0">
    <oddFooter>&amp;L&amp;9Zpracováno programem &amp;"Arial CE,Tučné"BUILDpower,  © RTS, a.s.&amp;R&amp;"Arial,Obyčejné"Strana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52</vt:i4>
      </vt:variant>
    </vt:vector>
  </HeadingPairs>
  <TitlesOfParts>
    <vt:vector size="71" baseType="lpstr">
      <vt:lpstr>Stavba</vt:lpstr>
      <vt:lpstr>00 011-23-OX KL</vt:lpstr>
      <vt:lpstr>00 011-23-OX Rek</vt:lpstr>
      <vt:lpstr>00 011-23-OX Pol</vt:lpstr>
      <vt:lpstr>01 011-23-1X KL</vt:lpstr>
      <vt:lpstr>01 011-23-1X Rek</vt:lpstr>
      <vt:lpstr>01 011-23-1X Pol</vt:lpstr>
      <vt:lpstr>02 011-23-2X KL</vt:lpstr>
      <vt:lpstr>02 011-23-2X Rek</vt:lpstr>
      <vt:lpstr>02 011-23-2X Pol</vt:lpstr>
      <vt:lpstr>03 011-23-3X KL</vt:lpstr>
      <vt:lpstr>03 011-23-3X Rek</vt:lpstr>
      <vt:lpstr>03 011-23-3X Pol</vt:lpstr>
      <vt:lpstr>04 011-23-4X KL</vt:lpstr>
      <vt:lpstr>04 011-23-4X Rek</vt:lpstr>
      <vt:lpstr>04 011-23-4X Pol</vt:lpstr>
      <vt:lpstr>05 011-23-5X KL</vt:lpstr>
      <vt:lpstr>05 011-23-5X Rek</vt:lpstr>
      <vt:lpstr>05 011-23-5X Pol</vt:lpstr>
      <vt:lpstr>Stavba!CelkemObjekty</vt:lpstr>
      <vt:lpstr>Stavba!CisloStavby</vt:lpstr>
      <vt:lpstr>Stavba!dadresa</vt:lpstr>
      <vt:lpstr>Stavba!DIČ</vt:lpstr>
      <vt:lpstr>Stavba!dmisto</vt:lpstr>
      <vt:lpstr>Stavba!dpsc</vt:lpstr>
      <vt:lpstr>Stavba!IČO</vt:lpstr>
      <vt:lpstr>Stavba!NazevObjektu</vt:lpstr>
      <vt:lpstr>Stavba!NazevStavby</vt:lpstr>
      <vt:lpstr>Stavba!Objednatel</vt:lpstr>
      <vt:lpstr>Stavba!Objekt</vt:lpstr>
      <vt:lpstr>Stavba!odic</vt:lpstr>
      <vt:lpstr>Stavba!oico</vt:lpstr>
      <vt:lpstr>Stavba!omisto</vt:lpstr>
      <vt:lpstr>Stavba!onazev</vt:lpstr>
      <vt:lpstr>Stavba!opsc</vt:lpstr>
      <vt:lpstr>'00 011-23-OX KL'!Print_Area</vt:lpstr>
      <vt:lpstr>'00 011-23-OX Pol'!Print_Area</vt:lpstr>
      <vt:lpstr>'00 011-23-OX Rek'!Print_Area</vt:lpstr>
      <vt:lpstr>'01 011-23-1X KL'!Print_Area</vt:lpstr>
      <vt:lpstr>'01 011-23-1X Pol'!Print_Area</vt:lpstr>
      <vt:lpstr>'01 011-23-1X Rek'!Print_Area</vt:lpstr>
      <vt:lpstr>'02 011-23-2X KL'!Print_Area</vt:lpstr>
      <vt:lpstr>'02 011-23-2X Pol'!Print_Area</vt:lpstr>
      <vt:lpstr>'02 011-23-2X Rek'!Print_Area</vt:lpstr>
      <vt:lpstr>'03 011-23-3X KL'!Print_Area</vt:lpstr>
      <vt:lpstr>'03 011-23-3X Pol'!Print_Area</vt:lpstr>
      <vt:lpstr>'03 011-23-3X Rek'!Print_Area</vt:lpstr>
      <vt:lpstr>'04 011-23-4X KL'!Print_Area</vt:lpstr>
      <vt:lpstr>'04 011-23-4X Pol'!Print_Area</vt:lpstr>
      <vt:lpstr>'04 011-23-4X Rek'!Print_Area</vt:lpstr>
      <vt:lpstr>'05 011-23-5X KL'!Print_Area</vt:lpstr>
      <vt:lpstr>'05 011-23-5X Pol'!Print_Area</vt:lpstr>
      <vt:lpstr>'05 011-23-5X Rek'!Print_Area</vt:lpstr>
      <vt:lpstr>Stavba!Print_Area</vt:lpstr>
      <vt:lpstr>'00 011-23-OX Pol'!Print_Titles</vt:lpstr>
      <vt:lpstr>'00 011-23-OX Rek'!Print_Titles</vt:lpstr>
      <vt:lpstr>'01 011-23-1X Pol'!Print_Titles</vt:lpstr>
      <vt:lpstr>'01 011-23-1X Rek'!Print_Titles</vt:lpstr>
      <vt:lpstr>'02 011-23-2X Pol'!Print_Titles</vt:lpstr>
      <vt:lpstr>'02 011-23-2X Rek'!Print_Titles</vt:lpstr>
      <vt:lpstr>'03 011-23-3X Pol'!Print_Titles</vt:lpstr>
      <vt:lpstr>'03 011-23-3X Rek'!Print_Titles</vt:lpstr>
      <vt:lpstr>'04 011-23-4X Pol'!Print_Titles</vt:lpstr>
      <vt:lpstr>'04 011-23-4X Rek'!Print_Titles</vt:lpstr>
      <vt:lpstr>'05 011-23-5X Pol'!Print_Titles</vt:lpstr>
      <vt:lpstr>'05 011-23-5X Rek'!Print_Titles</vt:lpstr>
      <vt:lpstr>Stavba!SazbaDPH1</vt:lpstr>
      <vt:lpstr>Stavba!SazbaDPH2</vt:lpstr>
      <vt:lpstr>Stavba!SoucetDilu</vt:lpstr>
      <vt:lpstr>Stavba!StavbaCelkem</vt:lpstr>
      <vt:lpstr>Stavba!Zhotovitel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dc:creator>
  <cp:lastModifiedBy>hobstova</cp:lastModifiedBy>
  <dcterms:created xsi:type="dcterms:W3CDTF">2015-06-22T07:23:54Z</dcterms:created>
  <dcterms:modified xsi:type="dcterms:W3CDTF">2015-08-31T09:59:37Z</dcterms:modified>
</cp:coreProperties>
</file>