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C:\Users\Poštulka\Desktop\"/>
    </mc:Choice>
  </mc:AlternateContent>
  <bookViews>
    <workbookView xWindow="0" yWindow="0" windowWidth="15345" windowHeight="6705"/>
  </bookViews>
  <sheets>
    <sheet name="Rekapitulace stavby" sheetId="1" r:id="rId1"/>
    <sheet name="IO 01 - Rekonstrukce vodo..." sheetId="2" r:id="rId2"/>
    <sheet name="IO 02 - Rekonstrukce stok..." sheetId="3" r:id="rId3"/>
    <sheet name="VORN - Vedlejší a ostatní..." sheetId="4" r:id="rId4"/>
    <sheet name="Pokyny pro vyplnění" sheetId="5" r:id="rId5"/>
  </sheets>
  <definedNames>
    <definedName name="_xlnm._FilterDatabase" localSheetId="1" hidden="1">'IO 01 - Rekonstrukce vodo...'!$C$89:$K$89</definedName>
    <definedName name="_xlnm._FilterDatabase" localSheetId="2" hidden="1">'IO 02 - Rekonstrukce stok...'!$C$89:$K$89</definedName>
    <definedName name="_xlnm._FilterDatabase" localSheetId="3" hidden="1">'VORN - Vedlejší a ostatní...'!$C$86:$K$86</definedName>
    <definedName name="_xlnm.Print_Titles" localSheetId="1">'IO 01 - Rekonstrukce vodo...'!$89:$89</definedName>
    <definedName name="_xlnm.Print_Titles" localSheetId="2">'IO 02 - Rekonstrukce stok...'!$89:$89</definedName>
    <definedName name="_xlnm.Print_Titles" localSheetId="0">'Rekapitulace stavby'!$49:$49</definedName>
    <definedName name="_xlnm.Print_Titles" localSheetId="3">'VORN - Vedlejší a ostatní...'!$86:$86</definedName>
    <definedName name="_xlnm.Print_Area" localSheetId="1">'IO 01 - Rekonstrukce vodo...'!$C$4:$J$38,'IO 01 - Rekonstrukce vodo...'!$C$44:$J$69,'IO 01 - Rekonstrukce vodo...'!$C$75:$K$790</definedName>
    <definedName name="_xlnm.Print_Area" localSheetId="2">'IO 02 - Rekonstrukce stok...'!$C$4:$J$38,'IO 02 - Rekonstrukce stok...'!$C$44:$J$69,'IO 02 - Rekonstrukce stok...'!$C$75:$K$772</definedName>
    <definedName name="_xlnm.Print_Area" localSheetId="4">'Pokyny pro vyplnění'!$B$2:$K$69,'Pokyny pro vyplnění'!$B$72:$K$116,'Pokyny pro vyplnění'!$B$119:$K$188,'Pokyny pro vyplnění'!$B$196:$K$216</definedName>
    <definedName name="_xlnm.Print_Area" localSheetId="0">'Rekapitulace stavby'!$D$4:$AO$33,'Rekapitulace stavby'!$C$39:$AQ$58</definedName>
    <definedName name="_xlnm.Print_Area" localSheetId="3">'VORN - Vedlejší a ostatní...'!$C$4:$J$38,'VORN - Vedlejší a ostatní...'!$C$44:$J$66,'VORN - Vedlejší a ostatní...'!$C$72:$K$159</definedName>
  </definedNames>
  <calcPr calcId="162913"/>
</workbook>
</file>

<file path=xl/calcChain.xml><?xml version="1.0" encoding="utf-8"?>
<calcChain xmlns="http://schemas.openxmlformats.org/spreadsheetml/2006/main">
  <c r="AY57" i="1" l="1"/>
  <c r="AX57" i="1"/>
  <c r="BI153" i="4"/>
  <c r="BH153" i="4"/>
  <c r="BG153" i="4"/>
  <c r="BF153" i="4"/>
  <c r="T153" i="4"/>
  <c r="R153" i="4"/>
  <c r="P153" i="4"/>
  <c r="BK153" i="4"/>
  <c r="J153" i="4"/>
  <c r="BE153" i="4" s="1"/>
  <c r="BI148" i="4"/>
  <c r="BH148" i="4"/>
  <c r="BG148" i="4"/>
  <c r="BF148" i="4"/>
  <c r="BE148" i="4"/>
  <c r="T148" i="4"/>
  <c r="R148" i="4"/>
  <c r="P148" i="4"/>
  <c r="BK148" i="4"/>
  <c r="J148" i="4"/>
  <c r="BI145" i="4"/>
  <c r="BH145" i="4"/>
  <c r="BG145" i="4"/>
  <c r="BF145" i="4"/>
  <c r="BE145" i="4"/>
  <c r="T145" i="4"/>
  <c r="R145" i="4"/>
  <c r="P145" i="4"/>
  <c r="BK145" i="4"/>
  <c r="J145" i="4"/>
  <c r="BI142" i="4"/>
  <c r="BH142" i="4"/>
  <c r="BG142" i="4"/>
  <c r="BF142" i="4"/>
  <c r="BE142" i="4"/>
  <c r="T142" i="4"/>
  <c r="R142" i="4"/>
  <c r="P142" i="4"/>
  <c r="BK142" i="4"/>
  <c r="J142" i="4"/>
  <c r="BI139" i="4"/>
  <c r="BH139" i="4"/>
  <c r="BG139" i="4"/>
  <c r="BF139" i="4"/>
  <c r="BE139" i="4"/>
  <c r="T139" i="4"/>
  <c r="R139" i="4"/>
  <c r="P139" i="4"/>
  <c r="BK139" i="4"/>
  <c r="J139" i="4"/>
  <c r="BI136" i="4"/>
  <c r="BH136" i="4"/>
  <c r="BG136" i="4"/>
  <c r="BF136" i="4"/>
  <c r="BE136" i="4"/>
  <c r="T136" i="4"/>
  <c r="T135" i="4" s="1"/>
  <c r="R136" i="4"/>
  <c r="R135" i="4" s="1"/>
  <c r="P136" i="4"/>
  <c r="P135" i="4" s="1"/>
  <c r="BK136" i="4"/>
  <c r="BK135" i="4" s="1"/>
  <c r="J135" i="4" s="1"/>
  <c r="J65" i="4" s="1"/>
  <c r="J136" i="4"/>
  <c r="BI131" i="4"/>
  <c r="BH131" i="4"/>
  <c r="BG131" i="4"/>
  <c r="BF131" i="4"/>
  <c r="T131" i="4"/>
  <c r="R131" i="4"/>
  <c r="P131" i="4"/>
  <c r="BK131" i="4"/>
  <c r="J131" i="4"/>
  <c r="BE131" i="4" s="1"/>
  <c r="BI123" i="4"/>
  <c r="BH123" i="4"/>
  <c r="BG123" i="4"/>
  <c r="BF123" i="4"/>
  <c r="T123" i="4"/>
  <c r="T122" i="4" s="1"/>
  <c r="R123" i="4"/>
  <c r="R122" i="4" s="1"/>
  <c r="P123" i="4"/>
  <c r="P122" i="4" s="1"/>
  <c r="BK123" i="4"/>
  <c r="BK122" i="4" s="1"/>
  <c r="J122" i="4" s="1"/>
  <c r="J64" i="4" s="1"/>
  <c r="J123" i="4"/>
  <c r="BE123" i="4" s="1"/>
  <c r="BI119" i="4"/>
  <c r="BH119" i="4"/>
  <c r="BG119" i="4"/>
  <c r="BF119" i="4"/>
  <c r="T119" i="4"/>
  <c r="R119" i="4"/>
  <c r="P119" i="4"/>
  <c r="BK119" i="4"/>
  <c r="J119" i="4"/>
  <c r="BE119" i="4" s="1"/>
  <c r="BI116" i="4"/>
  <c r="BH116" i="4"/>
  <c r="BG116" i="4"/>
  <c r="BF116" i="4"/>
  <c r="T116" i="4"/>
  <c r="R116" i="4"/>
  <c r="P116" i="4"/>
  <c r="BK116" i="4"/>
  <c r="J116" i="4"/>
  <c r="BE116" i="4" s="1"/>
  <c r="BI113" i="4"/>
  <c r="BH113" i="4"/>
  <c r="BG113" i="4"/>
  <c r="BF113" i="4"/>
  <c r="T113" i="4"/>
  <c r="R113" i="4"/>
  <c r="P113" i="4"/>
  <c r="BK113" i="4"/>
  <c r="J113" i="4"/>
  <c r="BE113" i="4" s="1"/>
  <c r="BI110" i="4"/>
  <c r="BH110" i="4"/>
  <c r="BG110" i="4"/>
  <c r="BF110" i="4"/>
  <c r="T110" i="4"/>
  <c r="T109" i="4" s="1"/>
  <c r="R110" i="4"/>
  <c r="R109" i="4" s="1"/>
  <c r="P110" i="4"/>
  <c r="P109" i="4" s="1"/>
  <c r="BK110" i="4"/>
  <c r="BK109" i="4" s="1"/>
  <c r="J109" i="4" s="1"/>
  <c r="J63" i="4" s="1"/>
  <c r="J110" i="4"/>
  <c r="BE110" i="4" s="1"/>
  <c r="BI106" i="4"/>
  <c r="BH106" i="4"/>
  <c r="BG106" i="4"/>
  <c r="BF106" i="4"/>
  <c r="BE106" i="4"/>
  <c r="T106" i="4"/>
  <c r="R106" i="4"/>
  <c r="P106" i="4"/>
  <c r="BK106" i="4"/>
  <c r="J106" i="4"/>
  <c r="BI101" i="4"/>
  <c r="BH101" i="4"/>
  <c r="BG101" i="4"/>
  <c r="BF101" i="4"/>
  <c r="BE101" i="4"/>
  <c r="T101" i="4"/>
  <c r="R101" i="4"/>
  <c r="P101" i="4"/>
  <c r="BK101" i="4"/>
  <c r="J101" i="4"/>
  <c r="BI97" i="4"/>
  <c r="BH97" i="4"/>
  <c r="BG97" i="4"/>
  <c r="BF97" i="4"/>
  <c r="BE97" i="4"/>
  <c r="T97" i="4"/>
  <c r="R97" i="4"/>
  <c r="P97" i="4"/>
  <c r="BK97" i="4"/>
  <c r="J97" i="4"/>
  <c r="BI90" i="4"/>
  <c r="F36" i="4" s="1"/>
  <c r="BD57" i="1" s="1"/>
  <c r="BH90" i="4"/>
  <c r="F35" i="4" s="1"/>
  <c r="BC57" i="1" s="1"/>
  <c r="BG90" i="4"/>
  <c r="F34" i="4" s="1"/>
  <c r="BB57" i="1" s="1"/>
  <c r="BF90" i="4"/>
  <c r="J33" i="4" s="1"/>
  <c r="AW57" i="1" s="1"/>
  <c r="BE90" i="4"/>
  <c r="J32" i="4" s="1"/>
  <c r="AV57" i="1" s="1"/>
  <c r="T90" i="4"/>
  <c r="T89" i="4" s="1"/>
  <c r="T88" i="4" s="1"/>
  <c r="T87" i="4" s="1"/>
  <c r="R90" i="4"/>
  <c r="R89" i="4" s="1"/>
  <c r="R88" i="4" s="1"/>
  <c r="R87" i="4" s="1"/>
  <c r="P90" i="4"/>
  <c r="P89" i="4" s="1"/>
  <c r="P88" i="4" s="1"/>
  <c r="P87" i="4" s="1"/>
  <c r="AU57" i="1" s="1"/>
  <c r="BK90" i="4"/>
  <c r="BK89" i="4" s="1"/>
  <c r="J90" i="4"/>
  <c r="J83" i="4"/>
  <c r="F83" i="4"/>
  <c r="F81" i="4"/>
  <c r="E79" i="4"/>
  <c r="J55" i="4"/>
  <c r="F55" i="4"/>
  <c r="F53" i="4"/>
  <c r="E51" i="4"/>
  <c r="J20" i="4"/>
  <c r="E20" i="4"/>
  <c r="F56" i="4" s="1"/>
  <c r="J19" i="4"/>
  <c r="J14" i="4"/>
  <c r="J81" i="4" s="1"/>
  <c r="E7" i="4"/>
  <c r="E47" i="4" s="1"/>
  <c r="AY55" i="1"/>
  <c r="AX55" i="1"/>
  <c r="BI769" i="3"/>
  <c r="BH769" i="3"/>
  <c r="BG769" i="3"/>
  <c r="BF769" i="3"/>
  <c r="BE769" i="3"/>
  <c r="T769" i="3"/>
  <c r="R769" i="3"/>
  <c r="P769" i="3"/>
  <c r="BK769" i="3"/>
  <c r="J769" i="3"/>
  <c r="BI765" i="3"/>
  <c r="BH765" i="3"/>
  <c r="BG765" i="3"/>
  <c r="BF765" i="3"/>
  <c r="BE765" i="3"/>
  <c r="T765" i="3"/>
  <c r="T764" i="3" s="1"/>
  <c r="R765" i="3"/>
  <c r="R764" i="3" s="1"/>
  <c r="P765" i="3"/>
  <c r="P764" i="3" s="1"/>
  <c r="BK765" i="3"/>
  <c r="BK764" i="3" s="1"/>
  <c r="J764" i="3" s="1"/>
  <c r="J68" i="3" s="1"/>
  <c r="J765" i="3"/>
  <c r="BI760" i="3"/>
  <c r="BH760" i="3"/>
  <c r="BG760" i="3"/>
  <c r="BF760" i="3"/>
  <c r="T760" i="3"/>
  <c r="R760" i="3"/>
  <c r="P760" i="3"/>
  <c r="BK760" i="3"/>
  <c r="J760" i="3"/>
  <c r="BE760" i="3" s="1"/>
  <c r="BI756" i="3"/>
  <c r="BH756" i="3"/>
  <c r="BG756" i="3"/>
  <c r="BF756" i="3"/>
  <c r="BE756" i="3"/>
  <c r="T756" i="3"/>
  <c r="R756" i="3"/>
  <c r="P756" i="3"/>
  <c r="BK756" i="3"/>
  <c r="J756" i="3"/>
  <c r="BI753" i="3"/>
  <c r="BH753" i="3"/>
  <c r="BG753" i="3"/>
  <c r="BF753" i="3"/>
  <c r="BE753" i="3"/>
  <c r="T753" i="3"/>
  <c r="R753" i="3"/>
  <c r="P753" i="3"/>
  <c r="BK753" i="3"/>
  <c r="J753" i="3"/>
  <c r="BI749" i="3"/>
  <c r="BH749" i="3"/>
  <c r="BG749" i="3"/>
  <c r="BF749" i="3"/>
  <c r="BE749" i="3"/>
  <c r="T749" i="3"/>
  <c r="R749" i="3"/>
  <c r="P749" i="3"/>
  <c r="BK749" i="3"/>
  <c r="J749" i="3"/>
  <c r="BI745" i="3"/>
  <c r="BH745" i="3"/>
  <c r="BG745" i="3"/>
  <c r="BF745" i="3"/>
  <c r="BE745" i="3"/>
  <c r="T745" i="3"/>
  <c r="T744" i="3" s="1"/>
  <c r="R745" i="3"/>
  <c r="R744" i="3" s="1"/>
  <c r="P745" i="3"/>
  <c r="P744" i="3" s="1"/>
  <c r="BK745" i="3"/>
  <c r="BK744" i="3" s="1"/>
  <c r="J744" i="3" s="1"/>
  <c r="J67" i="3" s="1"/>
  <c r="J745" i="3"/>
  <c r="BI738" i="3"/>
  <c r="BH738" i="3"/>
  <c r="BG738" i="3"/>
  <c r="BF738" i="3"/>
  <c r="T738" i="3"/>
  <c r="R738" i="3"/>
  <c r="P738" i="3"/>
  <c r="BK738" i="3"/>
  <c r="J738" i="3"/>
  <c r="BE738" i="3" s="1"/>
  <c r="BI732" i="3"/>
  <c r="BH732" i="3"/>
  <c r="BG732" i="3"/>
  <c r="BF732" i="3"/>
  <c r="T732" i="3"/>
  <c r="R732" i="3"/>
  <c r="P732" i="3"/>
  <c r="BK732" i="3"/>
  <c r="J732" i="3"/>
  <c r="BE732" i="3" s="1"/>
  <c r="BI725" i="3"/>
  <c r="BH725" i="3"/>
  <c r="BG725" i="3"/>
  <c r="BF725" i="3"/>
  <c r="T725" i="3"/>
  <c r="R725" i="3"/>
  <c r="P725" i="3"/>
  <c r="BK725" i="3"/>
  <c r="J725" i="3"/>
  <c r="BE725" i="3" s="1"/>
  <c r="BI721" i="3"/>
  <c r="BH721" i="3"/>
  <c r="BG721" i="3"/>
  <c r="BF721" i="3"/>
  <c r="T721" i="3"/>
  <c r="R721" i="3"/>
  <c r="P721" i="3"/>
  <c r="BK721" i="3"/>
  <c r="J721" i="3"/>
  <c r="BE721" i="3" s="1"/>
  <c r="BI718" i="3"/>
  <c r="BH718" i="3"/>
  <c r="BG718" i="3"/>
  <c r="BF718" i="3"/>
  <c r="T718" i="3"/>
  <c r="R718" i="3"/>
  <c r="P718" i="3"/>
  <c r="BK718" i="3"/>
  <c r="J718" i="3"/>
  <c r="BE718" i="3" s="1"/>
  <c r="BI715" i="3"/>
  <c r="BH715" i="3"/>
  <c r="BG715" i="3"/>
  <c r="BF715" i="3"/>
  <c r="BE715" i="3"/>
  <c r="T715" i="3"/>
  <c r="R715" i="3"/>
  <c r="P715" i="3"/>
  <c r="BK715" i="3"/>
  <c r="J715" i="3"/>
  <c r="BI711" i="3"/>
  <c r="BH711" i="3"/>
  <c r="BG711" i="3"/>
  <c r="BF711" i="3"/>
  <c r="BE711" i="3"/>
  <c r="T711" i="3"/>
  <c r="T710" i="3" s="1"/>
  <c r="R711" i="3"/>
  <c r="R710" i="3" s="1"/>
  <c r="P711" i="3"/>
  <c r="P710" i="3" s="1"/>
  <c r="BK711" i="3"/>
  <c r="BK710" i="3" s="1"/>
  <c r="J710" i="3" s="1"/>
  <c r="J66" i="3" s="1"/>
  <c r="J711" i="3"/>
  <c r="BI705" i="3"/>
  <c r="BH705" i="3"/>
  <c r="BG705" i="3"/>
  <c r="BF705" i="3"/>
  <c r="T705" i="3"/>
  <c r="R705" i="3"/>
  <c r="P705" i="3"/>
  <c r="BK705" i="3"/>
  <c r="J705" i="3"/>
  <c r="BE705" i="3" s="1"/>
  <c r="BI702" i="3"/>
  <c r="BH702" i="3"/>
  <c r="BG702" i="3"/>
  <c r="BF702" i="3"/>
  <c r="T702" i="3"/>
  <c r="R702" i="3"/>
  <c r="P702" i="3"/>
  <c r="BK702" i="3"/>
  <c r="J702" i="3"/>
  <c r="BE702" i="3" s="1"/>
  <c r="BI698" i="3"/>
  <c r="BH698" i="3"/>
  <c r="BG698" i="3"/>
  <c r="BF698" i="3"/>
  <c r="BE698" i="3"/>
  <c r="T698" i="3"/>
  <c r="R698" i="3"/>
  <c r="P698" i="3"/>
  <c r="BK698" i="3"/>
  <c r="J698" i="3"/>
  <c r="BI695" i="3"/>
  <c r="BH695" i="3"/>
  <c r="BG695" i="3"/>
  <c r="BF695" i="3"/>
  <c r="BE695" i="3"/>
  <c r="T695" i="3"/>
  <c r="R695" i="3"/>
  <c r="P695" i="3"/>
  <c r="BK695" i="3"/>
  <c r="J695" i="3"/>
  <c r="BI692" i="3"/>
  <c r="BH692" i="3"/>
  <c r="BG692" i="3"/>
  <c r="BF692" i="3"/>
  <c r="BE692" i="3"/>
  <c r="T692" i="3"/>
  <c r="R692" i="3"/>
  <c r="P692" i="3"/>
  <c r="BK692" i="3"/>
  <c r="J692" i="3"/>
  <c r="BI687" i="3"/>
  <c r="BH687" i="3"/>
  <c r="BG687" i="3"/>
  <c r="BF687" i="3"/>
  <c r="BE687" i="3"/>
  <c r="T687" i="3"/>
  <c r="R687" i="3"/>
  <c r="P687" i="3"/>
  <c r="BK687" i="3"/>
  <c r="J687" i="3"/>
  <c r="BI684" i="3"/>
  <c r="BH684" i="3"/>
  <c r="BG684" i="3"/>
  <c r="BF684" i="3"/>
  <c r="BE684" i="3"/>
  <c r="T684" i="3"/>
  <c r="R684" i="3"/>
  <c r="P684" i="3"/>
  <c r="BK684" i="3"/>
  <c r="J684" i="3"/>
  <c r="BI681" i="3"/>
  <c r="BH681" i="3"/>
  <c r="BG681" i="3"/>
  <c r="BF681" i="3"/>
  <c r="BE681" i="3"/>
  <c r="T681" i="3"/>
  <c r="R681" i="3"/>
  <c r="P681" i="3"/>
  <c r="BK681" i="3"/>
  <c r="J681" i="3"/>
  <c r="BI678" i="3"/>
  <c r="BH678" i="3"/>
  <c r="BG678" i="3"/>
  <c r="BF678" i="3"/>
  <c r="BE678" i="3"/>
  <c r="T678" i="3"/>
  <c r="R678" i="3"/>
  <c r="P678" i="3"/>
  <c r="BK678" i="3"/>
  <c r="J678" i="3"/>
  <c r="BI675" i="3"/>
  <c r="BH675" i="3"/>
  <c r="BG675" i="3"/>
  <c r="BF675" i="3"/>
  <c r="BE675" i="3"/>
  <c r="T675" i="3"/>
  <c r="R675" i="3"/>
  <c r="P675" i="3"/>
  <c r="BK675" i="3"/>
  <c r="J675" i="3"/>
  <c r="BI672" i="3"/>
  <c r="BH672" i="3"/>
  <c r="BG672" i="3"/>
  <c r="BF672" i="3"/>
  <c r="BE672" i="3"/>
  <c r="T672" i="3"/>
  <c r="R672" i="3"/>
  <c r="P672" i="3"/>
  <c r="BK672" i="3"/>
  <c r="J672" i="3"/>
  <c r="BI669" i="3"/>
  <c r="BH669" i="3"/>
  <c r="BG669" i="3"/>
  <c r="BF669" i="3"/>
  <c r="BE669" i="3"/>
  <c r="T669" i="3"/>
  <c r="R669" i="3"/>
  <c r="P669" i="3"/>
  <c r="BK669" i="3"/>
  <c r="J669" i="3"/>
  <c r="BI666" i="3"/>
  <c r="BH666" i="3"/>
  <c r="BG666" i="3"/>
  <c r="BF666" i="3"/>
  <c r="BE666" i="3"/>
  <c r="T666" i="3"/>
  <c r="R666" i="3"/>
  <c r="P666" i="3"/>
  <c r="BK666" i="3"/>
  <c r="J666" i="3"/>
  <c r="BI663" i="3"/>
  <c r="BH663" i="3"/>
  <c r="BG663" i="3"/>
  <c r="BF663" i="3"/>
  <c r="BE663" i="3"/>
  <c r="T663" i="3"/>
  <c r="R663" i="3"/>
  <c r="P663" i="3"/>
  <c r="BK663" i="3"/>
  <c r="J663" i="3"/>
  <c r="BI659" i="3"/>
  <c r="BH659" i="3"/>
  <c r="BG659" i="3"/>
  <c r="BF659" i="3"/>
  <c r="BE659" i="3"/>
  <c r="T659" i="3"/>
  <c r="R659" i="3"/>
  <c r="P659" i="3"/>
  <c r="BK659" i="3"/>
  <c r="J659" i="3"/>
  <c r="BI655" i="3"/>
  <c r="BH655" i="3"/>
  <c r="BG655" i="3"/>
  <c r="BF655" i="3"/>
  <c r="BE655" i="3"/>
  <c r="T655" i="3"/>
  <c r="R655" i="3"/>
  <c r="P655" i="3"/>
  <c r="BK655" i="3"/>
  <c r="J655" i="3"/>
  <c r="BI651" i="3"/>
  <c r="BH651" i="3"/>
  <c r="BG651" i="3"/>
  <c r="BF651" i="3"/>
  <c r="BE651" i="3"/>
  <c r="T651" i="3"/>
  <c r="R651" i="3"/>
  <c r="P651" i="3"/>
  <c r="BK651" i="3"/>
  <c r="J651" i="3"/>
  <c r="BI648" i="3"/>
  <c r="BH648" i="3"/>
  <c r="BG648" i="3"/>
  <c r="BF648" i="3"/>
  <c r="BE648" i="3"/>
  <c r="T648" i="3"/>
  <c r="R648" i="3"/>
  <c r="P648" i="3"/>
  <c r="BK648" i="3"/>
  <c r="J648" i="3"/>
  <c r="BI645" i="3"/>
  <c r="BH645" i="3"/>
  <c r="BG645" i="3"/>
  <c r="BF645" i="3"/>
  <c r="BE645" i="3"/>
  <c r="T645" i="3"/>
  <c r="R645" i="3"/>
  <c r="P645" i="3"/>
  <c r="BK645" i="3"/>
  <c r="J645" i="3"/>
  <c r="BI642" i="3"/>
  <c r="BH642" i="3"/>
  <c r="BG642" i="3"/>
  <c r="BF642" i="3"/>
  <c r="BE642" i="3"/>
  <c r="T642" i="3"/>
  <c r="R642" i="3"/>
  <c r="P642" i="3"/>
  <c r="BK642" i="3"/>
  <c r="J642" i="3"/>
  <c r="BI639" i="3"/>
  <c r="BH639" i="3"/>
  <c r="BG639" i="3"/>
  <c r="BF639" i="3"/>
  <c r="BE639" i="3"/>
  <c r="T639" i="3"/>
  <c r="R639" i="3"/>
  <c r="P639" i="3"/>
  <c r="BK639" i="3"/>
  <c r="J639" i="3"/>
  <c r="BI636" i="3"/>
  <c r="BH636" i="3"/>
  <c r="BG636" i="3"/>
  <c r="BF636" i="3"/>
  <c r="BE636" i="3"/>
  <c r="T636" i="3"/>
  <c r="R636" i="3"/>
  <c r="P636" i="3"/>
  <c r="BK636" i="3"/>
  <c r="J636" i="3"/>
  <c r="BI633" i="3"/>
  <c r="BH633" i="3"/>
  <c r="BG633" i="3"/>
  <c r="BF633" i="3"/>
  <c r="BE633" i="3"/>
  <c r="T633" i="3"/>
  <c r="R633" i="3"/>
  <c r="P633" i="3"/>
  <c r="BK633" i="3"/>
  <c r="J633" i="3"/>
  <c r="BI630" i="3"/>
  <c r="BH630" i="3"/>
  <c r="BG630" i="3"/>
  <c r="BF630" i="3"/>
  <c r="BE630" i="3"/>
  <c r="T630" i="3"/>
  <c r="R630" i="3"/>
  <c r="P630" i="3"/>
  <c r="BK630" i="3"/>
  <c r="J630" i="3"/>
  <c r="BI626" i="3"/>
  <c r="BH626" i="3"/>
  <c r="BG626" i="3"/>
  <c r="BF626" i="3"/>
  <c r="BE626" i="3"/>
  <c r="T626" i="3"/>
  <c r="R626" i="3"/>
  <c r="P626" i="3"/>
  <c r="BK626" i="3"/>
  <c r="J626" i="3"/>
  <c r="BI623" i="3"/>
  <c r="BH623" i="3"/>
  <c r="BG623" i="3"/>
  <c r="BF623" i="3"/>
  <c r="BE623" i="3"/>
  <c r="T623" i="3"/>
  <c r="R623" i="3"/>
  <c r="P623" i="3"/>
  <c r="BK623" i="3"/>
  <c r="J623" i="3"/>
  <c r="BI620" i="3"/>
  <c r="BH620" i="3"/>
  <c r="BG620" i="3"/>
  <c r="BF620" i="3"/>
  <c r="BE620" i="3"/>
  <c r="T620" i="3"/>
  <c r="R620" i="3"/>
  <c r="P620" i="3"/>
  <c r="BK620" i="3"/>
  <c r="J620" i="3"/>
  <c r="BI617" i="3"/>
  <c r="BH617" i="3"/>
  <c r="BG617" i="3"/>
  <c r="BF617" i="3"/>
  <c r="BE617" i="3"/>
  <c r="T617" i="3"/>
  <c r="R617" i="3"/>
  <c r="P617" i="3"/>
  <c r="BK617" i="3"/>
  <c r="J617" i="3"/>
  <c r="BI614" i="3"/>
  <c r="BH614" i="3"/>
  <c r="BG614" i="3"/>
  <c r="BF614" i="3"/>
  <c r="BE614" i="3"/>
  <c r="T614" i="3"/>
  <c r="R614" i="3"/>
  <c r="P614" i="3"/>
  <c r="BK614" i="3"/>
  <c r="J614" i="3"/>
  <c r="BI610" i="3"/>
  <c r="BH610" i="3"/>
  <c r="BG610" i="3"/>
  <c r="BF610" i="3"/>
  <c r="BE610" i="3"/>
  <c r="T610" i="3"/>
  <c r="R610" i="3"/>
  <c r="P610" i="3"/>
  <c r="BK610" i="3"/>
  <c r="J610" i="3"/>
  <c r="BI606" i="3"/>
  <c r="BH606" i="3"/>
  <c r="BG606" i="3"/>
  <c r="BF606" i="3"/>
  <c r="BE606" i="3"/>
  <c r="T606" i="3"/>
  <c r="R606" i="3"/>
  <c r="P606" i="3"/>
  <c r="BK606" i="3"/>
  <c r="J606" i="3"/>
  <c r="BI602" i="3"/>
  <c r="BH602" i="3"/>
  <c r="BG602" i="3"/>
  <c r="BF602" i="3"/>
  <c r="BE602" i="3"/>
  <c r="T602" i="3"/>
  <c r="R602" i="3"/>
  <c r="P602" i="3"/>
  <c r="BK602" i="3"/>
  <c r="J602" i="3"/>
  <c r="BI597" i="3"/>
  <c r="BH597" i="3"/>
  <c r="BG597" i="3"/>
  <c r="BF597" i="3"/>
  <c r="BE597" i="3"/>
  <c r="T597" i="3"/>
  <c r="R597" i="3"/>
  <c r="P597" i="3"/>
  <c r="BK597" i="3"/>
  <c r="J597" i="3"/>
  <c r="BI593" i="3"/>
  <c r="BH593" i="3"/>
  <c r="BG593" i="3"/>
  <c r="BF593" i="3"/>
  <c r="BE593" i="3"/>
  <c r="T593" i="3"/>
  <c r="R593" i="3"/>
  <c r="P593" i="3"/>
  <c r="BK593" i="3"/>
  <c r="J593" i="3"/>
  <c r="BI589" i="3"/>
  <c r="BH589" i="3"/>
  <c r="BG589" i="3"/>
  <c r="BF589" i="3"/>
  <c r="BE589" i="3"/>
  <c r="T589" i="3"/>
  <c r="R589" i="3"/>
  <c r="P589" i="3"/>
  <c r="BK589" i="3"/>
  <c r="J589" i="3"/>
  <c r="BI585" i="3"/>
  <c r="BH585" i="3"/>
  <c r="BG585" i="3"/>
  <c r="BF585" i="3"/>
  <c r="BE585" i="3"/>
  <c r="T585" i="3"/>
  <c r="R585" i="3"/>
  <c r="P585" i="3"/>
  <c r="BK585" i="3"/>
  <c r="J585" i="3"/>
  <c r="BI582" i="3"/>
  <c r="BH582" i="3"/>
  <c r="BG582" i="3"/>
  <c r="BF582" i="3"/>
  <c r="BE582" i="3"/>
  <c r="T582" i="3"/>
  <c r="R582" i="3"/>
  <c r="P582" i="3"/>
  <c r="BK582" i="3"/>
  <c r="J582" i="3"/>
  <c r="BI579" i="3"/>
  <c r="BH579" i="3"/>
  <c r="BG579" i="3"/>
  <c r="BF579" i="3"/>
  <c r="BE579" i="3"/>
  <c r="T579" i="3"/>
  <c r="R579" i="3"/>
  <c r="P579" i="3"/>
  <c r="BK579" i="3"/>
  <c r="J579" i="3"/>
  <c r="BI576" i="3"/>
  <c r="BH576" i="3"/>
  <c r="BG576" i="3"/>
  <c r="BF576" i="3"/>
  <c r="BE576" i="3"/>
  <c r="T576" i="3"/>
  <c r="R576" i="3"/>
  <c r="P576" i="3"/>
  <c r="BK576" i="3"/>
  <c r="J576" i="3"/>
  <c r="BI573" i="3"/>
  <c r="BH573" i="3"/>
  <c r="BG573" i="3"/>
  <c r="BF573" i="3"/>
  <c r="BE573" i="3"/>
  <c r="T573" i="3"/>
  <c r="R573" i="3"/>
  <c r="P573" i="3"/>
  <c r="BK573" i="3"/>
  <c r="J573" i="3"/>
  <c r="BI570" i="3"/>
  <c r="BH570" i="3"/>
  <c r="BG570" i="3"/>
  <c r="BF570" i="3"/>
  <c r="BE570" i="3"/>
  <c r="T570" i="3"/>
  <c r="R570" i="3"/>
  <c r="P570" i="3"/>
  <c r="BK570" i="3"/>
  <c r="J570" i="3"/>
  <c r="BI567" i="3"/>
  <c r="BH567" i="3"/>
  <c r="BG567" i="3"/>
  <c r="BF567" i="3"/>
  <c r="BE567" i="3"/>
  <c r="T567" i="3"/>
  <c r="R567" i="3"/>
  <c r="P567" i="3"/>
  <c r="BK567" i="3"/>
  <c r="J567" i="3"/>
  <c r="BI564" i="3"/>
  <c r="BH564" i="3"/>
  <c r="BG564" i="3"/>
  <c r="BF564" i="3"/>
  <c r="BE564" i="3"/>
  <c r="T564" i="3"/>
  <c r="R564" i="3"/>
  <c r="P564" i="3"/>
  <c r="BK564" i="3"/>
  <c r="J564" i="3"/>
  <c r="BI561" i="3"/>
  <c r="BH561" i="3"/>
  <c r="BG561" i="3"/>
  <c r="BF561" i="3"/>
  <c r="BE561" i="3"/>
  <c r="T561" i="3"/>
  <c r="R561" i="3"/>
  <c r="P561" i="3"/>
  <c r="BK561" i="3"/>
  <c r="J561" i="3"/>
  <c r="BI558" i="3"/>
  <c r="BH558" i="3"/>
  <c r="BG558" i="3"/>
  <c r="BF558" i="3"/>
  <c r="BE558" i="3"/>
  <c r="T558" i="3"/>
  <c r="R558" i="3"/>
  <c r="P558" i="3"/>
  <c r="BK558" i="3"/>
  <c r="J558" i="3"/>
  <c r="BI554" i="3"/>
  <c r="BH554" i="3"/>
  <c r="BG554" i="3"/>
  <c r="BF554" i="3"/>
  <c r="BE554" i="3"/>
  <c r="T554" i="3"/>
  <c r="R554" i="3"/>
  <c r="P554" i="3"/>
  <c r="BK554" i="3"/>
  <c r="J554" i="3"/>
  <c r="BI551" i="3"/>
  <c r="BH551" i="3"/>
  <c r="BG551" i="3"/>
  <c r="BF551" i="3"/>
  <c r="BE551" i="3"/>
  <c r="T551" i="3"/>
  <c r="R551" i="3"/>
  <c r="P551" i="3"/>
  <c r="BK551" i="3"/>
  <c r="J551" i="3"/>
  <c r="BI548" i="3"/>
  <c r="BH548" i="3"/>
  <c r="BG548" i="3"/>
  <c r="BF548" i="3"/>
  <c r="BE548" i="3"/>
  <c r="T548" i="3"/>
  <c r="R548" i="3"/>
  <c r="P548" i="3"/>
  <c r="BK548" i="3"/>
  <c r="J548" i="3"/>
  <c r="BI543" i="3"/>
  <c r="BH543" i="3"/>
  <c r="BG543" i="3"/>
  <c r="BF543" i="3"/>
  <c r="BE543" i="3"/>
  <c r="T543" i="3"/>
  <c r="R543" i="3"/>
  <c r="P543" i="3"/>
  <c r="BK543" i="3"/>
  <c r="J543" i="3"/>
  <c r="BI539" i="3"/>
  <c r="BH539" i="3"/>
  <c r="BG539" i="3"/>
  <c r="BF539" i="3"/>
  <c r="BE539" i="3"/>
  <c r="T539" i="3"/>
  <c r="R539" i="3"/>
  <c r="P539" i="3"/>
  <c r="BK539" i="3"/>
  <c r="J539" i="3"/>
  <c r="BI534" i="3"/>
  <c r="BH534" i="3"/>
  <c r="BG534" i="3"/>
  <c r="BF534" i="3"/>
  <c r="BE534" i="3"/>
  <c r="T534" i="3"/>
  <c r="R534" i="3"/>
  <c r="P534" i="3"/>
  <c r="BK534" i="3"/>
  <c r="J534" i="3"/>
  <c r="BI530" i="3"/>
  <c r="BH530" i="3"/>
  <c r="BG530" i="3"/>
  <c r="BF530" i="3"/>
  <c r="BE530" i="3"/>
  <c r="T530" i="3"/>
  <c r="R530" i="3"/>
  <c r="P530" i="3"/>
  <c r="BK530" i="3"/>
  <c r="J530" i="3"/>
  <c r="BI526" i="3"/>
  <c r="BH526" i="3"/>
  <c r="BG526" i="3"/>
  <c r="BF526" i="3"/>
  <c r="BE526" i="3"/>
  <c r="T526" i="3"/>
  <c r="R526" i="3"/>
  <c r="P526" i="3"/>
  <c r="BK526" i="3"/>
  <c r="J526" i="3"/>
  <c r="BI521" i="3"/>
  <c r="BH521" i="3"/>
  <c r="BG521" i="3"/>
  <c r="BF521" i="3"/>
  <c r="BE521" i="3"/>
  <c r="T521" i="3"/>
  <c r="R521" i="3"/>
  <c r="P521" i="3"/>
  <c r="BK521" i="3"/>
  <c r="J521" i="3"/>
  <c r="BI518" i="3"/>
  <c r="BH518" i="3"/>
  <c r="BG518" i="3"/>
  <c r="BF518" i="3"/>
  <c r="BE518" i="3"/>
  <c r="T518" i="3"/>
  <c r="R518" i="3"/>
  <c r="P518" i="3"/>
  <c r="BK518" i="3"/>
  <c r="J518" i="3"/>
  <c r="BI514" i="3"/>
  <c r="BH514" i="3"/>
  <c r="BG514" i="3"/>
  <c r="BF514" i="3"/>
  <c r="BE514" i="3"/>
  <c r="T514" i="3"/>
  <c r="R514" i="3"/>
  <c r="P514" i="3"/>
  <c r="BK514" i="3"/>
  <c r="J514" i="3"/>
  <c r="BI510" i="3"/>
  <c r="BH510" i="3"/>
  <c r="BG510" i="3"/>
  <c r="BF510" i="3"/>
  <c r="BE510" i="3"/>
  <c r="T510" i="3"/>
  <c r="R510" i="3"/>
  <c r="P510" i="3"/>
  <c r="BK510" i="3"/>
  <c r="J510" i="3"/>
  <c r="BI506" i="3"/>
  <c r="BH506" i="3"/>
  <c r="BG506" i="3"/>
  <c r="BF506" i="3"/>
  <c r="BE506" i="3"/>
  <c r="T506" i="3"/>
  <c r="R506" i="3"/>
  <c r="P506" i="3"/>
  <c r="BK506" i="3"/>
  <c r="J506" i="3"/>
  <c r="BI501" i="3"/>
  <c r="BH501" i="3"/>
  <c r="BG501" i="3"/>
  <c r="BF501" i="3"/>
  <c r="BE501" i="3"/>
  <c r="T501" i="3"/>
  <c r="T500" i="3" s="1"/>
  <c r="R501" i="3"/>
  <c r="R500" i="3" s="1"/>
  <c r="P501" i="3"/>
  <c r="P500" i="3" s="1"/>
  <c r="BK501" i="3"/>
  <c r="BK500" i="3" s="1"/>
  <c r="J500" i="3" s="1"/>
  <c r="J501" i="3"/>
  <c r="J65" i="3"/>
  <c r="BI497" i="3"/>
  <c r="BH497" i="3"/>
  <c r="BG497" i="3"/>
  <c r="BF497" i="3"/>
  <c r="T497" i="3"/>
  <c r="R497" i="3"/>
  <c r="P497" i="3"/>
  <c r="BK497" i="3"/>
  <c r="J497" i="3"/>
  <c r="BE497" i="3" s="1"/>
  <c r="BI493" i="3"/>
  <c r="BH493" i="3"/>
  <c r="BG493" i="3"/>
  <c r="BF493" i="3"/>
  <c r="T493" i="3"/>
  <c r="R493" i="3"/>
  <c r="P493" i="3"/>
  <c r="BK493" i="3"/>
  <c r="J493" i="3"/>
  <c r="BE493" i="3" s="1"/>
  <c r="BI490" i="3"/>
  <c r="BH490" i="3"/>
  <c r="BG490" i="3"/>
  <c r="BF490" i="3"/>
  <c r="T490" i="3"/>
  <c r="R490" i="3"/>
  <c r="P490" i="3"/>
  <c r="BK490" i="3"/>
  <c r="J490" i="3"/>
  <c r="BE490" i="3" s="1"/>
  <c r="BI484" i="3"/>
  <c r="BH484" i="3"/>
  <c r="BG484" i="3"/>
  <c r="BF484" i="3"/>
  <c r="T484" i="3"/>
  <c r="R484" i="3"/>
  <c r="R483" i="3" s="1"/>
  <c r="P484" i="3"/>
  <c r="BK484" i="3"/>
  <c r="BK483" i="3" s="1"/>
  <c r="J483" i="3" s="1"/>
  <c r="J64" i="3" s="1"/>
  <c r="J484" i="3"/>
  <c r="BE484" i="3" s="1"/>
  <c r="BI479" i="3"/>
  <c r="BH479" i="3"/>
  <c r="BG479" i="3"/>
  <c r="BF479" i="3"/>
  <c r="BE479" i="3"/>
  <c r="T479" i="3"/>
  <c r="R479" i="3"/>
  <c r="P479" i="3"/>
  <c r="BK479" i="3"/>
  <c r="J479" i="3"/>
  <c r="BI474" i="3"/>
  <c r="BH474" i="3"/>
  <c r="BG474" i="3"/>
  <c r="BF474" i="3"/>
  <c r="BE474" i="3"/>
  <c r="T474" i="3"/>
  <c r="R474" i="3"/>
  <c r="P474" i="3"/>
  <c r="BK474" i="3"/>
  <c r="J474" i="3"/>
  <c r="BI469" i="3"/>
  <c r="BH469" i="3"/>
  <c r="BG469" i="3"/>
  <c r="BF469" i="3"/>
  <c r="BE469" i="3"/>
  <c r="T469" i="3"/>
  <c r="R469" i="3"/>
  <c r="P469" i="3"/>
  <c r="BK469" i="3"/>
  <c r="J469" i="3"/>
  <c r="BI464" i="3"/>
  <c r="BH464" i="3"/>
  <c r="BG464" i="3"/>
  <c r="BF464" i="3"/>
  <c r="BE464" i="3"/>
  <c r="T464" i="3"/>
  <c r="T463" i="3" s="1"/>
  <c r="R464" i="3"/>
  <c r="R463" i="3" s="1"/>
  <c r="P464" i="3"/>
  <c r="P463" i="3" s="1"/>
  <c r="BK464" i="3"/>
  <c r="BK463" i="3" s="1"/>
  <c r="J463" i="3" s="1"/>
  <c r="J464" i="3"/>
  <c r="J63" i="3"/>
  <c r="BI459" i="3"/>
  <c r="BH459" i="3"/>
  <c r="BG459" i="3"/>
  <c r="BF459" i="3"/>
  <c r="T459" i="3"/>
  <c r="R459" i="3"/>
  <c r="P459" i="3"/>
  <c r="BK459" i="3"/>
  <c r="J459" i="3"/>
  <c r="BE459" i="3" s="1"/>
  <c r="BI455" i="3"/>
  <c r="BH455" i="3"/>
  <c r="BG455" i="3"/>
  <c r="BF455" i="3"/>
  <c r="T455" i="3"/>
  <c r="R455" i="3"/>
  <c r="P455" i="3"/>
  <c r="BK455" i="3"/>
  <c r="J455" i="3"/>
  <c r="BE455" i="3" s="1"/>
  <c r="BI451" i="3"/>
  <c r="BH451" i="3"/>
  <c r="BG451" i="3"/>
  <c r="BF451" i="3"/>
  <c r="T451" i="3"/>
  <c r="R451" i="3"/>
  <c r="P451" i="3"/>
  <c r="BK451" i="3"/>
  <c r="J451" i="3"/>
  <c r="BE451" i="3" s="1"/>
  <c r="BI447" i="3"/>
  <c r="BH447" i="3"/>
  <c r="BG447" i="3"/>
  <c r="BF447" i="3"/>
  <c r="T447" i="3"/>
  <c r="R447" i="3"/>
  <c r="P447" i="3"/>
  <c r="BK447" i="3"/>
  <c r="J447" i="3"/>
  <c r="BE447" i="3" s="1"/>
  <c r="BI443" i="3"/>
  <c r="BH443" i="3"/>
  <c r="BG443" i="3"/>
  <c r="BF443" i="3"/>
  <c r="T443" i="3"/>
  <c r="R443" i="3"/>
  <c r="P443" i="3"/>
  <c r="BK443" i="3"/>
  <c r="J443" i="3"/>
  <c r="BE443" i="3" s="1"/>
  <c r="BI440" i="3"/>
  <c r="BH440" i="3"/>
  <c r="BG440" i="3"/>
  <c r="BF440" i="3"/>
  <c r="T440" i="3"/>
  <c r="R440" i="3"/>
  <c r="P440" i="3"/>
  <c r="BK440" i="3"/>
  <c r="J440" i="3"/>
  <c r="BE440" i="3" s="1"/>
  <c r="BI436" i="3"/>
  <c r="BH436" i="3"/>
  <c r="BG436" i="3"/>
  <c r="BF436" i="3"/>
  <c r="T436" i="3"/>
  <c r="R436" i="3"/>
  <c r="P436" i="3"/>
  <c r="BK436" i="3"/>
  <c r="J436" i="3"/>
  <c r="BE436" i="3" s="1"/>
  <c r="BI431" i="3"/>
  <c r="BH431" i="3"/>
  <c r="BG431" i="3"/>
  <c r="BF431" i="3"/>
  <c r="BE431" i="3"/>
  <c r="T431" i="3"/>
  <c r="R431" i="3"/>
  <c r="P431" i="3"/>
  <c r="BK431" i="3"/>
  <c r="J431" i="3"/>
  <c r="BI426" i="3"/>
  <c r="BH426" i="3"/>
  <c r="BG426" i="3"/>
  <c r="BF426" i="3"/>
  <c r="BE426" i="3"/>
  <c r="T426" i="3"/>
  <c r="R426" i="3"/>
  <c r="P426" i="3"/>
  <c r="BK426" i="3"/>
  <c r="J426" i="3"/>
  <c r="BI421" i="3"/>
  <c r="BH421" i="3"/>
  <c r="BG421" i="3"/>
  <c r="BF421" i="3"/>
  <c r="BE421" i="3"/>
  <c r="T421" i="3"/>
  <c r="R421" i="3"/>
  <c r="P421" i="3"/>
  <c r="BK421" i="3"/>
  <c r="J421" i="3"/>
  <c r="BI417" i="3"/>
  <c r="BH417" i="3"/>
  <c r="BG417" i="3"/>
  <c r="BF417" i="3"/>
  <c r="BE417" i="3"/>
  <c r="T417" i="3"/>
  <c r="R417" i="3"/>
  <c r="P417" i="3"/>
  <c r="BK417" i="3"/>
  <c r="J417" i="3"/>
  <c r="BI410" i="3"/>
  <c r="BH410" i="3"/>
  <c r="BG410" i="3"/>
  <c r="BF410" i="3"/>
  <c r="BE410" i="3"/>
  <c r="T410" i="3"/>
  <c r="R410" i="3"/>
  <c r="P410" i="3"/>
  <c r="BK410" i="3"/>
  <c r="J410" i="3"/>
  <c r="BI406" i="3"/>
  <c r="BH406" i="3"/>
  <c r="BG406" i="3"/>
  <c r="BF406" i="3"/>
  <c r="BE406" i="3"/>
  <c r="T406" i="3"/>
  <c r="R406" i="3"/>
  <c r="P406" i="3"/>
  <c r="BK406" i="3"/>
  <c r="J406" i="3"/>
  <c r="BI316" i="3"/>
  <c r="BH316" i="3"/>
  <c r="BG316" i="3"/>
  <c r="BF316" i="3"/>
  <c r="BE316" i="3"/>
  <c r="T316" i="3"/>
  <c r="R316" i="3"/>
  <c r="P316" i="3"/>
  <c r="BK316" i="3"/>
  <c r="J316" i="3"/>
  <c r="BI312" i="3"/>
  <c r="BH312" i="3"/>
  <c r="BG312" i="3"/>
  <c r="BF312" i="3"/>
  <c r="BE312" i="3"/>
  <c r="T312" i="3"/>
  <c r="R312" i="3"/>
  <c r="P312" i="3"/>
  <c r="BK312" i="3"/>
  <c r="J312" i="3"/>
  <c r="BI308" i="3"/>
  <c r="BH308" i="3"/>
  <c r="BG308" i="3"/>
  <c r="BF308" i="3"/>
  <c r="BE308" i="3"/>
  <c r="T308" i="3"/>
  <c r="R308" i="3"/>
  <c r="P308" i="3"/>
  <c r="BK308" i="3"/>
  <c r="J308" i="3"/>
  <c r="BI303" i="3"/>
  <c r="BH303" i="3"/>
  <c r="BG303" i="3"/>
  <c r="BF303" i="3"/>
  <c r="BE303" i="3"/>
  <c r="T303" i="3"/>
  <c r="R303" i="3"/>
  <c r="P303" i="3"/>
  <c r="BK303" i="3"/>
  <c r="J303" i="3"/>
  <c r="BI299" i="3"/>
  <c r="BH299" i="3"/>
  <c r="BG299" i="3"/>
  <c r="BF299" i="3"/>
  <c r="BE299" i="3"/>
  <c r="T299" i="3"/>
  <c r="R299" i="3"/>
  <c r="P299" i="3"/>
  <c r="BK299" i="3"/>
  <c r="J299" i="3"/>
  <c r="BI295" i="3"/>
  <c r="BH295" i="3"/>
  <c r="BG295" i="3"/>
  <c r="BF295" i="3"/>
  <c r="BE295" i="3"/>
  <c r="T295" i="3"/>
  <c r="R295" i="3"/>
  <c r="P295" i="3"/>
  <c r="BK295" i="3"/>
  <c r="J295" i="3"/>
  <c r="BI247" i="3"/>
  <c r="BH247" i="3"/>
  <c r="BG247" i="3"/>
  <c r="BF247" i="3"/>
  <c r="BE247" i="3"/>
  <c r="T247" i="3"/>
  <c r="R247" i="3"/>
  <c r="P247" i="3"/>
  <c r="BK247" i="3"/>
  <c r="J247" i="3"/>
  <c r="BI205" i="3"/>
  <c r="BH205" i="3"/>
  <c r="BG205" i="3"/>
  <c r="BF205" i="3"/>
  <c r="BE205" i="3"/>
  <c r="T205" i="3"/>
  <c r="R205" i="3"/>
  <c r="P205" i="3"/>
  <c r="BK205" i="3"/>
  <c r="J205" i="3"/>
  <c r="BI201" i="3"/>
  <c r="BH201" i="3"/>
  <c r="BG201" i="3"/>
  <c r="BF201" i="3"/>
  <c r="BE201" i="3"/>
  <c r="T201" i="3"/>
  <c r="R201" i="3"/>
  <c r="P201" i="3"/>
  <c r="BK201" i="3"/>
  <c r="J201" i="3"/>
  <c r="BI194" i="3"/>
  <c r="BH194" i="3"/>
  <c r="BG194" i="3"/>
  <c r="BF194" i="3"/>
  <c r="BE194" i="3"/>
  <c r="T194" i="3"/>
  <c r="R194" i="3"/>
  <c r="P194" i="3"/>
  <c r="BK194" i="3"/>
  <c r="J194" i="3"/>
  <c r="BI191" i="3"/>
  <c r="BH191" i="3"/>
  <c r="BG191" i="3"/>
  <c r="BF191" i="3"/>
  <c r="BE191" i="3"/>
  <c r="T191" i="3"/>
  <c r="R191" i="3"/>
  <c r="P191" i="3"/>
  <c r="BK191" i="3"/>
  <c r="J191" i="3"/>
  <c r="BI184" i="3"/>
  <c r="BH184" i="3"/>
  <c r="BG184" i="3"/>
  <c r="BF184" i="3"/>
  <c r="BE184" i="3"/>
  <c r="T184" i="3"/>
  <c r="R184" i="3"/>
  <c r="P184" i="3"/>
  <c r="BK184" i="3"/>
  <c r="J184" i="3"/>
  <c r="BI175" i="3"/>
  <c r="BH175" i="3"/>
  <c r="BG175" i="3"/>
  <c r="BF175" i="3"/>
  <c r="BE175" i="3"/>
  <c r="T175" i="3"/>
  <c r="R175" i="3"/>
  <c r="P175" i="3"/>
  <c r="BK175" i="3"/>
  <c r="J175" i="3"/>
  <c r="BI171" i="3"/>
  <c r="BH171" i="3"/>
  <c r="BG171" i="3"/>
  <c r="BF171" i="3"/>
  <c r="BE171" i="3"/>
  <c r="T171" i="3"/>
  <c r="R171" i="3"/>
  <c r="P171" i="3"/>
  <c r="BK171" i="3"/>
  <c r="J171" i="3"/>
  <c r="BI162" i="3"/>
  <c r="BH162" i="3"/>
  <c r="BG162" i="3"/>
  <c r="BF162" i="3"/>
  <c r="BE162" i="3"/>
  <c r="T162" i="3"/>
  <c r="R162" i="3"/>
  <c r="P162" i="3"/>
  <c r="BK162" i="3"/>
  <c r="J162" i="3"/>
  <c r="BI156" i="3"/>
  <c r="BH156" i="3"/>
  <c r="BG156" i="3"/>
  <c r="BF156" i="3"/>
  <c r="BE156" i="3"/>
  <c r="T156" i="3"/>
  <c r="R156" i="3"/>
  <c r="P156" i="3"/>
  <c r="BK156" i="3"/>
  <c r="J156" i="3"/>
  <c r="BI150" i="3"/>
  <c r="BH150" i="3"/>
  <c r="BG150" i="3"/>
  <c r="BF150" i="3"/>
  <c r="BE150" i="3"/>
  <c r="T150" i="3"/>
  <c r="R150" i="3"/>
  <c r="P150" i="3"/>
  <c r="BK150" i="3"/>
  <c r="J150" i="3"/>
  <c r="BI144" i="3"/>
  <c r="BH144" i="3"/>
  <c r="BG144" i="3"/>
  <c r="BF144" i="3"/>
  <c r="BE144" i="3"/>
  <c r="T144" i="3"/>
  <c r="R144" i="3"/>
  <c r="P144" i="3"/>
  <c r="BK144" i="3"/>
  <c r="J144" i="3"/>
  <c r="BI140" i="3"/>
  <c r="BH140" i="3"/>
  <c r="BG140" i="3"/>
  <c r="BF140" i="3"/>
  <c r="BE140" i="3"/>
  <c r="T140" i="3"/>
  <c r="R140" i="3"/>
  <c r="P140" i="3"/>
  <c r="BK140" i="3"/>
  <c r="J140" i="3"/>
  <c r="BI135" i="3"/>
  <c r="BH135" i="3"/>
  <c r="BG135" i="3"/>
  <c r="BF135" i="3"/>
  <c r="BE135" i="3"/>
  <c r="T135" i="3"/>
  <c r="R135" i="3"/>
  <c r="P135" i="3"/>
  <c r="BK135" i="3"/>
  <c r="J135" i="3"/>
  <c r="BI108" i="3"/>
  <c r="BH108" i="3"/>
  <c r="BG108" i="3"/>
  <c r="BF108" i="3"/>
  <c r="BE108" i="3"/>
  <c r="T108" i="3"/>
  <c r="R108" i="3"/>
  <c r="P108" i="3"/>
  <c r="BK108" i="3"/>
  <c r="J108" i="3"/>
  <c r="BI93" i="3"/>
  <c r="F36" i="3" s="1"/>
  <c r="BD55" i="1" s="1"/>
  <c r="BH93" i="3"/>
  <c r="BG93" i="3"/>
  <c r="F34" i="3" s="1"/>
  <c r="BB55" i="1" s="1"/>
  <c r="BF93" i="3"/>
  <c r="BE93" i="3"/>
  <c r="T93" i="3"/>
  <c r="R93" i="3"/>
  <c r="R92" i="3" s="1"/>
  <c r="R91" i="3" s="1"/>
  <c r="R90" i="3" s="1"/>
  <c r="P93" i="3"/>
  <c r="BK93" i="3"/>
  <c r="BK92" i="3" s="1"/>
  <c r="J93" i="3"/>
  <c r="J86" i="3"/>
  <c r="F86" i="3"/>
  <c r="F84" i="3"/>
  <c r="E82" i="3"/>
  <c r="E78" i="3"/>
  <c r="J55" i="3"/>
  <c r="F55" i="3"/>
  <c r="F53" i="3"/>
  <c r="E51" i="3"/>
  <c r="J20" i="3"/>
  <c r="E20" i="3"/>
  <c r="F56" i="3" s="1"/>
  <c r="J19" i="3"/>
  <c r="J14" i="3"/>
  <c r="J84" i="3" s="1"/>
  <c r="E7" i="3"/>
  <c r="E47" i="3" s="1"/>
  <c r="BK782" i="2"/>
  <c r="J782" i="2" s="1"/>
  <c r="J68" i="2" s="1"/>
  <c r="J761" i="2"/>
  <c r="J66" i="2" s="1"/>
  <c r="AY53" i="1"/>
  <c r="AX53" i="1"/>
  <c r="BI787" i="2"/>
  <c r="BH787" i="2"/>
  <c r="BG787" i="2"/>
  <c r="BF787" i="2"/>
  <c r="T787" i="2"/>
  <c r="R787" i="2"/>
  <c r="P787" i="2"/>
  <c r="BK787" i="2"/>
  <c r="J787" i="2"/>
  <c r="BE787" i="2" s="1"/>
  <c r="BI783" i="2"/>
  <c r="BH783" i="2"/>
  <c r="BG783" i="2"/>
  <c r="BF783" i="2"/>
  <c r="T783" i="2"/>
  <c r="T782" i="2" s="1"/>
  <c r="R783" i="2"/>
  <c r="R782" i="2" s="1"/>
  <c r="P783" i="2"/>
  <c r="P782" i="2" s="1"/>
  <c r="BK783" i="2"/>
  <c r="J783" i="2"/>
  <c r="BE783" i="2" s="1"/>
  <c r="BI778" i="2"/>
  <c r="BH778" i="2"/>
  <c r="BG778" i="2"/>
  <c r="BF778" i="2"/>
  <c r="BE778" i="2"/>
  <c r="T778" i="2"/>
  <c r="R778" i="2"/>
  <c r="P778" i="2"/>
  <c r="BK778" i="2"/>
  <c r="J778" i="2"/>
  <c r="BI774" i="2"/>
  <c r="BH774" i="2"/>
  <c r="BG774" i="2"/>
  <c r="BF774" i="2"/>
  <c r="BE774" i="2"/>
  <c r="T774" i="2"/>
  <c r="R774" i="2"/>
  <c r="P774" i="2"/>
  <c r="BK774" i="2"/>
  <c r="J774" i="2"/>
  <c r="BI771" i="2"/>
  <c r="BH771" i="2"/>
  <c r="BG771" i="2"/>
  <c r="BF771" i="2"/>
  <c r="BE771" i="2"/>
  <c r="T771" i="2"/>
  <c r="R771" i="2"/>
  <c r="P771" i="2"/>
  <c r="BK771" i="2"/>
  <c r="J771" i="2"/>
  <c r="BI767" i="2"/>
  <c r="BH767" i="2"/>
  <c r="BG767" i="2"/>
  <c r="BF767" i="2"/>
  <c r="BE767" i="2"/>
  <c r="T767" i="2"/>
  <c r="R767" i="2"/>
  <c r="P767" i="2"/>
  <c r="BK767" i="2"/>
  <c r="J767" i="2"/>
  <c r="BI763" i="2"/>
  <c r="BH763" i="2"/>
  <c r="BG763" i="2"/>
  <c r="BF763" i="2"/>
  <c r="BE763" i="2"/>
  <c r="T763" i="2"/>
  <c r="T762" i="2" s="1"/>
  <c r="R763" i="2"/>
  <c r="R762" i="2" s="1"/>
  <c r="P763" i="2"/>
  <c r="P762" i="2" s="1"/>
  <c r="BK763" i="2"/>
  <c r="BK762" i="2" s="1"/>
  <c r="J762" i="2" s="1"/>
  <c r="J67" i="2" s="1"/>
  <c r="J763" i="2"/>
  <c r="BI757" i="2"/>
  <c r="BH757" i="2"/>
  <c r="BG757" i="2"/>
  <c r="BF757" i="2"/>
  <c r="BE757" i="2"/>
  <c r="T757" i="2"/>
  <c r="R757" i="2"/>
  <c r="P757" i="2"/>
  <c r="BK757" i="2"/>
  <c r="J757" i="2"/>
  <c r="BI753" i="2"/>
  <c r="BH753" i="2"/>
  <c r="BG753" i="2"/>
  <c r="BF753" i="2"/>
  <c r="BE753" i="2"/>
  <c r="T753" i="2"/>
  <c r="R753" i="2"/>
  <c r="P753" i="2"/>
  <c r="BK753" i="2"/>
  <c r="J753" i="2"/>
  <c r="BI748" i="2"/>
  <c r="BH748" i="2"/>
  <c r="BG748" i="2"/>
  <c r="BF748" i="2"/>
  <c r="BE748" i="2"/>
  <c r="T748" i="2"/>
  <c r="R748" i="2"/>
  <c r="P748" i="2"/>
  <c r="BK748" i="2"/>
  <c r="J748" i="2"/>
  <c r="BI743" i="2"/>
  <c r="BH743" i="2"/>
  <c r="BG743" i="2"/>
  <c r="BF743" i="2"/>
  <c r="BE743" i="2"/>
  <c r="T743" i="2"/>
  <c r="R743" i="2"/>
  <c r="P743" i="2"/>
  <c r="BK743" i="2"/>
  <c r="J743" i="2"/>
  <c r="BI740" i="2"/>
  <c r="BH740" i="2"/>
  <c r="BG740" i="2"/>
  <c r="BF740" i="2"/>
  <c r="BE740" i="2"/>
  <c r="T740" i="2"/>
  <c r="R740" i="2"/>
  <c r="P740" i="2"/>
  <c r="BK740" i="2"/>
  <c r="J740" i="2"/>
  <c r="BI736" i="2"/>
  <c r="BH736" i="2"/>
  <c r="BG736" i="2"/>
  <c r="BF736" i="2"/>
  <c r="BE736" i="2"/>
  <c r="T736" i="2"/>
  <c r="R736" i="2"/>
  <c r="P736" i="2"/>
  <c r="BK736" i="2"/>
  <c r="J736" i="2"/>
  <c r="BI732" i="2"/>
  <c r="BH732" i="2"/>
  <c r="BG732" i="2"/>
  <c r="BF732" i="2"/>
  <c r="BE732" i="2"/>
  <c r="T732" i="2"/>
  <c r="R732" i="2"/>
  <c r="P732" i="2"/>
  <c r="BK732" i="2"/>
  <c r="J732" i="2"/>
  <c r="BI729" i="2"/>
  <c r="BH729" i="2"/>
  <c r="BG729" i="2"/>
  <c r="BF729" i="2"/>
  <c r="BE729" i="2"/>
  <c r="T729" i="2"/>
  <c r="R729" i="2"/>
  <c r="P729" i="2"/>
  <c r="BK729" i="2"/>
  <c r="J729" i="2"/>
  <c r="BI726" i="2"/>
  <c r="BH726" i="2"/>
  <c r="BG726" i="2"/>
  <c r="BF726" i="2"/>
  <c r="BE726" i="2"/>
  <c r="T726" i="2"/>
  <c r="R726" i="2"/>
  <c r="P726" i="2"/>
  <c r="BK726" i="2"/>
  <c r="J726" i="2"/>
  <c r="BI723" i="2"/>
  <c r="BH723" i="2"/>
  <c r="BG723" i="2"/>
  <c r="BF723" i="2"/>
  <c r="BE723" i="2"/>
  <c r="T723" i="2"/>
  <c r="R723" i="2"/>
  <c r="P723" i="2"/>
  <c r="BK723" i="2"/>
  <c r="J723" i="2"/>
  <c r="BI720" i="2"/>
  <c r="BH720" i="2"/>
  <c r="BG720" i="2"/>
  <c r="BF720" i="2"/>
  <c r="BE720" i="2"/>
  <c r="T720" i="2"/>
  <c r="R720" i="2"/>
  <c r="P720" i="2"/>
  <c r="BK720" i="2"/>
  <c r="J720" i="2"/>
  <c r="BI717" i="2"/>
  <c r="BH717" i="2"/>
  <c r="BG717" i="2"/>
  <c r="BF717" i="2"/>
  <c r="BE717" i="2"/>
  <c r="T717" i="2"/>
  <c r="R717" i="2"/>
  <c r="P717" i="2"/>
  <c r="BK717" i="2"/>
  <c r="J717" i="2"/>
  <c r="BI714" i="2"/>
  <c r="BH714" i="2"/>
  <c r="BG714" i="2"/>
  <c r="BF714" i="2"/>
  <c r="BE714" i="2"/>
  <c r="T714" i="2"/>
  <c r="R714" i="2"/>
  <c r="P714" i="2"/>
  <c r="BK714" i="2"/>
  <c r="J714" i="2"/>
  <c r="BI710" i="2"/>
  <c r="BH710" i="2"/>
  <c r="BG710" i="2"/>
  <c r="BF710" i="2"/>
  <c r="BE710" i="2"/>
  <c r="T710" i="2"/>
  <c r="R710" i="2"/>
  <c r="P710" i="2"/>
  <c r="BK710" i="2"/>
  <c r="J710" i="2"/>
  <c r="BI707" i="2"/>
  <c r="BH707" i="2"/>
  <c r="BG707" i="2"/>
  <c r="BF707" i="2"/>
  <c r="BE707" i="2"/>
  <c r="T707" i="2"/>
  <c r="R707" i="2"/>
  <c r="P707" i="2"/>
  <c r="BK707" i="2"/>
  <c r="J707" i="2"/>
  <c r="BI703" i="2"/>
  <c r="BH703" i="2"/>
  <c r="BG703" i="2"/>
  <c r="BF703" i="2"/>
  <c r="BE703" i="2"/>
  <c r="T703" i="2"/>
  <c r="R703" i="2"/>
  <c r="P703" i="2"/>
  <c r="BK703" i="2"/>
  <c r="J703" i="2"/>
  <c r="BI700" i="2"/>
  <c r="BH700" i="2"/>
  <c r="BG700" i="2"/>
  <c r="BF700" i="2"/>
  <c r="BE700" i="2"/>
  <c r="T700" i="2"/>
  <c r="R700" i="2"/>
  <c r="P700" i="2"/>
  <c r="BK700" i="2"/>
  <c r="J700" i="2"/>
  <c r="BI696" i="2"/>
  <c r="BH696" i="2"/>
  <c r="BG696" i="2"/>
  <c r="BF696" i="2"/>
  <c r="BE696" i="2"/>
  <c r="T696" i="2"/>
  <c r="R696" i="2"/>
  <c r="P696" i="2"/>
  <c r="BK696" i="2"/>
  <c r="J696" i="2"/>
  <c r="BI692" i="2"/>
  <c r="BH692" i="2"/>
  <c r="BG692" i="2"/>
  <c r="BF692" i="2"/>
  <c r="BE692" i="2"/>
  <c r="T692" i="2"/>
  <c r="R692" i="2"/>
  <c r="P692" i="2"/>
  <c r="BK692" i="2"/>
  <c r="J692" i="2"/>
  <c r="BI688" i="2"/>
  <c r="BH688" i="2"/>
  <c r="BG688" i="2"/>
  <c r="BF688" i="2"/>
  <c r="BE688" i="2"/>
  <c r="T688" i="2"/>
  <c r="R688" i="2"/>
  <c r="P688" i="2"/>
  <c r="BK688" i="2"/>
  <c r="J688" i="2"/>
  <c r="BI684" i="2"/>
  <c r="BH684" i="2"/>
  <c r="BG684" i="2"/>
  <c r="BF684" i="2"/>
  <c r="BE684" i="2"/>
  <c r="T684" i="2"/>
  <c r="R684" i="2"/>
  <c r="P684" i="2"/>
  <c r="BK684" i="2"/>
  <c r="J684" i="2"/>
  <c r="BI680" i="2"/>
  <c r="BH680" i="2"/>
  <c r="BG680" i="2"/>
  <c r="BF680" i="2"/>
  <c r="BE680" i="2"/>
  <c r="T680" i="2"/>
  <c r="R680" i="2"/>
  <c r="P680" i="2"/>
  <c r="BK680" i="2"/>
  <c r="J680" i="2"/>
  <c r="BI675" i="2"/>
  <c r="BH675" i="2"/>
  <c r="BG675" i="2"/>
  <c r="BF675" i="2"/>
  <c r="BE675" i="2"/>
  <c r="T675" i="2"/>
  <c r="R675" i="2"/>
  <c r="P675" i="2"/>
  <c r="BK675" i="2"/>
  <c r="J675" i="2"/>
  <c r="BI671" i="2"/>
  <c r="BH671" i="2"/>
  <c r="BG671" i="2"/>
  <c r="BF671" i="2"/>
  <c r="BE671" i="2"/>
  <c r="T671" i="2"/>
  <c r="R671" i="2"/>
  <c r="P671" i="2"/>
  <c r="BK671" i="2"/>
  <c r="J671" i="2"/>
  <c r="BI667" i="2"/>
  <c r="BH667" i="2"/>
  <c r="BG667" i="2"/>
  <c r="BF667" i="2"/>
  <c r="BE667" i="2"/>
  <c r="T667" i="2"/>
  <c r="R667" i="2"/>
  <c r="P667" i="2"/>
  <c r="BK667" i="2"/>
  <c r="J667" i="2"/>
  <c r="BI662" i="2"/>
  <c r="BH662" i="2"/>
  <c r="BG662" i="2"/>
  <c r="BF662" i="2"/>
  <c r="BE662" i="2"/>
  <c r="T662" i="2"/>
  <c r="R662" i="2"/>
  <c r="P662" i="2"/>
  <c r="BK662" i="2"/>
  <c r="J662" i="2"/>
  <c r="BI658" i="2"/>
  <c r="BH658" i="2"/>
  <c r="BG658" i="2"/>
  <c r="BF658" i="2"/>
  <c r="BE658" i="2"/>
  <c r="T658" i="2"/>
  <c r="R658" i="2"/>
  <c r="P658" i="2"/>
  <c r="BK658" i="2"/>
  <c r="J658" i="2"/>
  <c r="BI653" i="2"/>
  <c r="BH653" i="2"/>
  <c r="BG653" i="2"/>
  <c r="BF653" i="2"/>
  <c r="BE653" i="2"/>
  <c r="T653" i="2"/>
  <c r="R653" i="2"/>
  <c r="P653" i="2"/>
  <c r="BK653" i="2"/>
  <c r="J653" i="2"/>
  <c r="BI649" i="2"/>
  <c r="BH649" i="2"/>
  <c r="BG649" i="2"/>
  <c r="BF649" i="2"/>
  <c r="BE649" i="2"/>
  <c r="T649" i="2"/>
  <c r="R649" i="2"/>
  <c r="P649" i="2"/>
  <c r="BK649" i="2"/>
  <c r="J649" i="2"/>
  <c r="BI642" i="2"/>
  <c r="BH642" i="2"/>
  <c r="BG642" i="2"/>
  <c r="BF642" i="2"/>
  <c r="BE642" i="2"/>
  <c r="T642" i="2"/>
  <c r="R642" i="2"/>
  <c r="P642" i="2"/>
  <c r="BK642" i="2"/>
  <c r="J642" i="2"/>
  <c r="BI638" i="2"/>
  <c r="BH638" i="2"/>
  <c r="BG638" i="2"/>
  <c r="BF638" i="2"/>
  <c r="BE638" i="2"/>
  <c r="T638" i="2"/>
  <c r="R638" i="2"/>
  <c r="P638" i="2"/>
  <c r="BK638" i="2"/>
  <c r="J638" i="2"/>
  <c r="BI634" i="2"/>
  <c r="BH634" i="2"/>
  <c r="BG634" i="2"/>
  <c r="BF634" i="2"/>
  <c r="BE634" i="2"/>
  <c r="T634" i="2"/>
  <c r="R634" i="2"/>
  <c r="P634" i="2"/>
  <c r="BK634" i="2"/>
  <c r="J634" i="2"/>
  <c r="BI629" i="2"/>
  <c r="BH629" i="2"/>
  <c r="BG629" i="2"/>
  <c r="BF629" i="2"/>
  <c r="BE629" i="2"/>
  <c r="T629" i="2"/>
  <c r="R629" i="2"/>
  <c r="P629" i="2"/>
  <c r="BK629" i="2"/>
  <c r="J629" i="2"/>
  <c r="BI625" i="2"/>
  <c r="BH625" i="2"/>
  <c r="BG625" i="2"/>
  <c r="BF625" i="2"/>
  <c r="BE625" i="2"/>
  <c r="T625" i="2"/>
  <c r="R625" i="2"/>
  <c r="P625" i="2"/>
  <c r="BK625" i="2"/>
  <c r="J625" i="2"/>
  <c r="BI622" i="2"/>
  <c r="BH622" i="2"/>
  <c r="BG622" i="2"/>
  <c r="BF622" i="2"/>
  <c r="BE622" i="2"/>
  <c r="T622" i="2"/>
  <c r="R622" i="2"/>
  <c r="P622" i="2"/>
  <c r="BK622" i="2"/>
  <c r="J622" i="2"/>
  <c r="BI618" i="2"/>
  <c r="BH618" i="2"/>
  <c r="BG618" i="2"/>
  <c r="BF618" i="2"/>
  <c r="BE618" i="2"/>
  <c r="T618" i="2"/>
  <c r="R618" i="2"/>
  <c r="P618" i="2"/>
  <c r="BK618" i="2"/>
  <c r="J618" i="2"/>
  <c r="BI614" i="2"/>
  <c r="BH614" i="2"/>
  <c r="BG614" i="2"/>
  <c r="BF614" i="2"/>
  <c r="BE614" i="2"/>
  <c r="T614" i="2"/>
  <c r="R614" i="2"/>
  <c r="P614" i="2"/>
  <c r="BK614" i="2"/>
  <c r="J614" i="2"/>
  <c r="BI609" i="2"/>
  <c r="BH609" i="2"/>
  <c r="BG609" i="2"/>
  <c r="BF609" i="2"/>
  <c r="BE609" i="2"/>
  <c r="T609" i="2"/>
  <c r="R609" i="2"/>
  <c r="P609" i="2"/>
  <c r="BK609" i="2"/>
  <c r="J609" i="2"/>
  <c r="BI605" i="2"/>
  <c r="BH605" i="2"/>
  <c r="BG605" i="2"/>
  <c r="BF605" i="2"/>
  <c r="BE605" i="2"/>
  <c r="T605" i="2"/>
  <c r="R605" i="2"/>
  <c r="P605" i="2"/>
  <c r="BK605" i="2"/>
  <c r="J605" i="2"/>
  <c r="BI601" i="2"/>
  <c r="BH601" i="2"/>
  <c r="BG601" i="2"/>
  <c r="BF601" i="2"/>
  <c r="BE601" i="2"/>
  <c r="T601" i="2"/>
  <c r="R601" i="2"/>
  <c r="P601" i="2"/>
  <c r="BK601" i="2"/>
  <c r="J601" i="2"/>
  <c r="BI597" i="2"/>
  <c r="BH597" i="2"/>
  <c r="BG597" i="2"/>
  <c r="BF597" i="2"/>
  <c r="BE597" i="2"/>
  <c r="T597" i="2"/>
  <c r="R597" i="2"/>
  <c r="P597" i="2"/>
  <c r="BK597" i="2"/>
  <c r="J597" i="2"/>
  <c r="BI591" i="2"/>
  <c r="BH591" i="2"/>
  <c r="BG591" i="2"/>
  <c r="BF591" i="2"/>
  <c r="BE591" i="2"/>
  <c r="T591" i="2"/>
  <c r="R591" i="2"/>
  <c r="P591" i="2"/>
  <c r="BK591" i="2"/>
  <c r="J591" i="2"/>
  <c r="BI585" i="2"/>
  <c r="BH585" i="2"/>
  <c r="BG585" i="2"/>
  <c r="BF585" i="2"/>
  <c r="BE585" i="2"/>
  <c r="T585" i="2"/>
  <c r="R585" i="2"/>
  <c r="P585" i="2"/>
  <c r="BK585" i="2"/>
  <c r="J585" i="2"/>
  <c r="BI582" i="2"/>
  <c r="BH582" i="2"/>
  <c r="BG582" i="2"/>
  <c r="BF582" i="2"/>
  <c r="BE582" i="2"/>
  <c r="T582" i="2"/>
  <c r="R582" i="2"/>
  <c r="P582" i="2"/>
  <c r="BK582" i="2"/>
  <c r="J582" i="2"/>
  <c r="BI579" i="2"/>
  <c r="BH579" i="2"/>
  <c r="BG579" i="2"/>
  <c r="BF579" i="2"/>
  <c r="BE579" i="2"/>
  <c r="T579" i="2"/>
  <c r="R579" i="2"/>
  <c r="P579" i="2"/>
  <c r="BK579" i="2"/>
  <c r="J579" i="2"/>
  <c r="BI575" i="2"/>
  <c r="BH575" i="2"/>
  <c r="BG575" i="2"/>
  <c r="BF575" i="2"/>
  <c r="BE575" i="2"/>
  <c r="T575" i="2"/>
  <c r="R575" i="2"/>
  <c r="P575" i="2"/>
  <c r="BK575" i="2"/>
  <c r="J575" i="2"/>
  <c r="BI572" i="2"/>
  <c r="BH572" i="2"/>
  <c r="BG572" i="2"/>
  <c r="BF572" i="2"/>
  <c r="BE572" i="2"/>
  <c r="T572" i="2"/>
  <c r="R572" i="2"/>
  <c r="P572" i="2"/>
  <c r="BK572" i="2"/>
  <c r="J572" i="2"/>
  <c r="BI569" i="2"/>
  <c r="BH569" i="2"/>
  <c r="BG569" i="2"/>
  <c r="BF569" i="2"/>
  <c r="BE569" i="2"/>
  <c r="T569" i="2"/>
  <c r="R569" i="2"/>
  <c r="P569" i="2"/>
  <c r="BK569" i="2"/>
  <c r="J569" i="2"/>
  <c r="BI565" i="2"/>
  <c r="BH565" i="2"/>
  <c r="BG565" i="2"/>
  <c r="BF565" i="2"/>
  <c r="BE565" i="2"/>
  <c r="T565" i="2"/>
  <c r="R565" i="2"/>
  <c r="P565" i="2"/>
  <c r="BK565" i="2"/>
  <c r="J565" i="2"/>
  <c r="BI562" i="2"/>
  <c r="BH562" i="2"/>
  <c r="BG562" i="2"/>
  <c r="BF562" i="2"/>
  <c r="BE562" i="2"/>
  <c r="T562" i="2"/>
  <c r="R562" i="2"/>
  <c r="P562" i="2"/>
  <c r="BK562" i="2"/>
  <c r="J562" i="2"/>
  <c r="BI558" i="2"/>
  <c r="BH558" i="2"/>
  <c r="BG558" i="2"/>
  <c r="BF558" i="2"/>
  <c r="BE558" i="2"/>
  <c r="T558" i="2"/>
  <c r="R558" i="2"/>
  <c r="P558" i="2"/>
  <c r="BK558" i="2"/>
  <c r="J558" i="2"/>
  <c r="BI555" i="2"/>
  <c r="BH555" i="2"/>
  <c r="BG555" i="2"/>
  <c r="BF555" i="2"/>
  <c r="BE555" i="2"/>
  <c r="T555" i="2"/>
  <c r="R555" i="2"/>
  <c r="P555" i="2"/>
  <c r="BK555" i="2"/>
  <c r="J555" i="2"/>
  <c r="BI552" i="2"/>
  <c r="BH552" i="2"/>
  <c r="BG552" i="2"/>
  <c r="BF552" i="2"/>
  <c r="BE552" i="2"/>
  <c r="T552" i="2"/>
  <c r="R552" i="2"/>
  <c r="P552" i="2"/>
  <c r="BK552" i="2"/>
  <c r="J552" i="2"/>
  <c r="BI548" i="2"/>
  <c r="BH548" i="2"/>
  <c r="BG548" i="2"/>
  <c r="BF548" i="2"/>
  <c r="BE548" i="2"/>
  <c r="T548" i="2"/>
  <c r="R548" i="2"/>
  <c r="P548" i="2"/>
  <c r="BK548" i="2"/>
  <c r="J548" i="2"/>
  <c r="BI545" i="2"/>
  <c r="BH545" i="2"/>
  <c r="BG545" i="2"/>
  <c r="BF545" i="2"/>
  <c r="BE545" i="2"/>
  <c r="T545" i="2"/>
  <c r="R545" i="2"/>
  <c r="P545" i="2"/>
  <c r="BK545" i="2"/>
  <c r="J545" i="2"/>
  <c r="BI542" i="2"/>
  <c r="BH542" i="2"/>
  <c r="BG542" i="2"/>
  <c r="BF542" i="2"/>
  <c r="BE542" i="2"/>
  <c r="T542" i="2"/>
  <c r="R542" i="2"/>
  <c r="P542" i="2"/>
  <c r="BK542" i="2"/>
  <c r="J542" i="2"/>
  <c r="BI539" i="2"/>
  <c r="BH539" i="2"/>
  <c r="BG539" i="2"/>
  <c r="BF539" i="2"/>
  <c r="BE539" i="2"/>
  <c r="T539" i="2"/>
  <c r="R539" i="2"/>
  <c r="P539" i="2"/>
  <c r="BK539" i="2"/>
  <c r="J539" i="2"/>
  <c r="BI536" i="2"/>
  <c r="BH536" i="2"/>
  <c r="BG536" i="2"/>
  <c r="BF536" i="2"/>
  <c r="BE536" i="2"/>
  <c r="T536" i="2"/>
  <c r="R536" i="2"/>
  <c r="P536" i="2"/>
  <c r="BK536" i="2"/>
  <c r="J536" i="2"/>
  <c r="BI532" i="2"/>
  <c r="BH532" i="2"/>
  <c r="BG532" i="2"/>
  <c r="BF532" i="2"/>
  <c r="BE532" i="2"/>
  <c r="T532" i="2"/>
  <c r="R532" i="2"/>
  <c r="P532" i="2"/>
  <c r="BK532" i="2"/>
  <c r="J532" i="2"/>
  <c r="BI528" i="2"/>
  <c r="BH528" i="2"/>
  <c r="BG528" i="2"/>
  <c r="BF528" i="2"/>
  <c r="BE528" i="2"/>
  <c r="T528" i="2"/>
  <c r="R528" i="2"/>
  <c r="P528" i="2"/>
  <c r="BK528" i="2"/>
  <c r="J528" i="2"/>
  <c r="BI525" i="2"/>
  <c r="BH525" i="2"/>
  <c r="BG525" i="2"/>
  <c r="BF525" i="2"/>
  <c r="BE525" i="2"/>
  <c r="T525" i="2"/>
  <c r="R525" i="2"/>
  <c r="P525" i="2"/>
  <c r="BK525" i="2"/>
  <c r="J525" i="2"/>
  <c r="BI521" i="2"/>
  <c r="BH521" i="2"/>
  <c r="BG521" i="2"/>
  <c r="BF521" i="2"/>
  <c r="BE521" i="2"/>
  <c r="T521" i="2"/>
  <c r="R521" i="2"/>
  <c r="P521" i="2"/>
  <c r="BK521" i="2"/>
  <c r="J521" i="2"/>
  <c r="BI517" i="2"/>
  <c r="BH517" i="2"/>
  <c r="BG517" i="2"/>
  <c r="BF517" i="2"/>
  <c r="BE517" i="2"/>
  <c r="T517" i="2"/>
  <c r="R517" i="2"/>
  <c r="P517" i="2"/>
  <c r="BK517" i="2"/>
  <c r="J517" i="2"/>
  <c r="BI514" i="2"/>
  <c r="BH514" i="2"/>
  <c r="BG514" i="2"/>
  <c r="BF514" i="2"/>
  <c r="BE514" i="2"/>
  <c r="T514" i="2"/>
  <c r="R514" i="2"/>
  <c r="P514" i="2"/>
  <c r="BK514" i="2"/>
  <c r="J514" i="2"/>
  <c r="BI510" i="2"/>
  <c r="BH510" i="2"/>
  <c r="BG510" i="2"/>
  <c r="BF510" i="2"/>
  <c r="BE510" i="2"/>
  <c r="T510" i="2"/>
  <c r="R510" i="2"/>
  <c r="P510" i="2"/>
  <c r="BK510" i="2"/>
  <c r="J510" i="2"/>
  <c r="BI505" i="2"/>
  <c r="BH505" i="2"/>
  <c r="BG505" i="2"/>
  <c r="BF505" i="2"/>
  <c r="BE505" i="2"/>
  <c r="T505" i="2"/>
  <c r="R505" i="2"/>
  <c r="P505" i="2"/>
  <c r="BK505" i="2"/>
  <c r="J505" i="2"/>
  <c r="BI501" i="2"/>
  <c r="BH501" i="2"/>
  <c r="BG501" i="2"/>
  <c r="BF501" i="2"/>
  <c r="BE501" i="2"/>
  <c r="T501" i="2"/>
  <c r="T500" i="2" s="1"/>
  <c r="R501" i="2"/>
  <c r="R500" i="2" s="1"/>
  <c r="P501" i="2"/>
  <c r="P500" i="2" s="1"/>
  <c r="BK501" i="2"/>
  <c r="BK500" i="2" s="1"/>
  <c r="J500" i="2" s="1"/>
  <c r="J65" i="2" s="1"/>
  <c r="J501" i="2"/>
  <c r="BI496" i="2"/>
  <c r="BH496" i="2"/>
  <c r="BG496" i="2"/>
  <c r="BF496" i="2"/>
  <c r="T496" i="2"/>
  <c r="R496" i="2"/>
  <c r="P496" i="2"/>
  <c r="BK496" i="2"/>
  <c r="J496" i="2"/>
  <c r="BE496" i="2" s="1"/>
  <c r="BI491" i="2"/>
  <c r="BH491" i="2"/>
  <c r="BG491" i="2"/>
  <c r="BF491" i="2"/>
  <c r="T491" i="2"/>
  <c r="R491" i="2"/>
  <c r="P491" i="2"/>
  <c r="BK491" i="2"/>
  <c r="J491" i="2"/>
  <c r="BE491" i="2" s="1"/>
  <c r="BI486" i="2"/>
  <c r="BH486" i="2"/>
  <c r="BG486" i="2"/>
  <c r="BF486" i="2"/>
  <c r="T486" i="2"/>
  <c r="R486" i="2"/>
  <c r="P486" i="2"/>
  <c r="BK486" i="2"/>
  <c r="J486" i="2"/>
  <c r="BE486" i="2" s="1"/>
  <c r="BI481" i="2"/>
  <c r="BH481" i="2"/>
  <c r="BG481" i="2"/>
  <c r="BF481" i="2"/>
  <c r="T481" i="2"/>
  <c r="T480" i="2" s="1"/>
  <c r="R481" i="2"/>
  <c r="R480" i="2" s="1"/>
  <c r="P481" i="2"/>
  <c r="P480" i="2" s="1"/>
  <c r="BK481" i="2"/>
  <c r="BK480" i="2" s="1"/>
  <c r="J480" i="2" s="1"/>
  <c r="J64" i="2" s="1"/>
  <c r="J481" i="2"/>
  <c r="BE481" i="2" s="1"/>
  <c r="BI476" i="2"/>
  <c r="BH476" i="2"/>
  <c r="BG476" i="2"/>
  <c r="BF476" i="2"/>
  <c r="BE476" i="2"/>
  <c r="T476" i="2"/>
  <c r="R476" i="2"/>
  <c r="P476" i="2"/>
  <c r="BK476" i="2"/>
  <c r="J476" i="2"/>
  <c r="BI471" i="2"/>
  <c r="BH471" i="2"/>
  <c r="BG471" i="2"/>
  <c r="BF471" i="2"/>
  <c r="BE471" i="2"/>
  <c r="T471" i="2"/>
  <c r="R471" i="2"/>
  <c r="P471" i="2"/>
  <c r="BK471" i="2"/>
  <c r="J471" i="2"/>
  <c r="BI452" i="2"/>
  <c r="BH452" i="2"/>
  <c r="BG452" i="2"/>
  <c r="BF452" i="2"/>
  <c r="BE452" i="2"/>
  <c r="T452" i="2"/>
  <c r="T451" i="2" s="1"/>
  <c r="R452" i="2"/>
  <c r="R451" i="2" s="1"/>
  <c r="P452" i="2"/>
  <c r="P451" i="2" s="1"/>
  <c r="BK452" i="2"/>
  <c r="BK451" i="2" s="1"/>
  <c r="J451" i="2" s="1"/>
  <c r="J63" i="2" s="1"/>
  <c r="J452" i="2"/>
  <c r="BI447" i="2"/>
  <c r="BH447" i="2"/>
  <c r="BG447" i="2"/>
  <c r="BF447" i="2"/>
  <c r="T447" i="2"/>
  <c r="R447" i="2"/>
  <c r="P447" i="2"/>
  <c r="BK447" i="2"/>
  <c r="J447" i="2"/>
  <c r="BE447" i="2" s="1"/>
  <c r="BI443" i="2"/>
  <c r="BH443" i="2"/>
  <c r="BG443" i="2"/>
  <c r="BF443" i="2"/>
  <c r="T443" i="2"/>
  <c r="R443" i="2"/>
  <c r="P443" i="2"/>
  <c r="BK443" i="2"/>
  <c r="J443" i="2"/>
  <c r="BE443" i="2" s="1"/>
  <c r="BI439" i="2"/>
  <c r="BH439" i="2"/>
  <c r="BG439" i="2"/>
  <c r="BF439" i="2"/>
  <c r="T439" i="2"/>
  <c r="R439" i="2"/>
  <c r="P439" i="2"/>
  <c r="BK439" i="2"/>
  <c r="J439" i="2"/>
  <c r="BE439" i="2" s="1"/>
  <c r="BI435" i="2"/>
  <c r="BH435" i="2"/>
  <c r="BG435" i="2"/>
  <c r="BF435" i="2"/>
  <c r="T435" i="2"/>
  <c r="R435" i="2"/>
  <c r="P435" i="2"/>
  <c r="BK435" i="2"/>
  <c r="J435" i="2"/>
  <c r="BE435" i="2" s="1"/>
  <c r="BI431" i="2"/>
  <c r="BH431" i="2"/>
  <c r="BG431" i="2"/>
  <c r="BF431" i="2"/>
  <c r="T431" i="2"/>
  <c r="R431" i="2"/>
  <c r="P431" i="2"/>
  <c r="BK431" i="2"/>
  <c r="J431" i="2"/>
  <c r="BE431" i="2" s="1"/>
  <c r="BI428" i="2"/>
  <c r="BH428" i="2"/>
  <c r="BG428" i="2"/>
  <c r="BF428" i="2"/>
  <c r="T428" i="2"/>
  <c r="R428" i="2"/>
  <c r="P428" i="2"/>
  <c r="BK428" i="2"/>
  <c r="J428" i="2"/>
  <c r="BE428" i="2" s="1"/>
  <c r="BI424" i="2"/>
  <c r="BH424" i="2"/>
  <c r="BG424" i="2"/>
  <c r="BF424" i="2"/>
  <c r="T424" i="2"/>
  <c r="R424" i="2"/>
  <c r="P424" i="2"/>
  <c r="BK424" i="2"/>
  <c r="J424" i="2"/>
  <c r="BE424" i="2" s="1"/>
  <c r="BI420" i="2"/>
  <c r="BH420" i="2"/>
  <c r="BG420" i="2"/>
  <c r="BF420" i="2"/>
  <c r="T420" i="2"/>
  <c r="R420" i="2"/>
  <c r="P420" i="2"/>
  <c r="BK420" i="2"/>
  <c r="J420" i="2"/>
  <c r="BE420" i="2" s="1"/>
  <c r="BI416" i="2"/>
  <c r="BH416" i="2"/>
  <c r="BG416" i="2"/>
  <c r="BF416" i="2"/>
  <c r="T416" i="2"/>
  <c r="R416" i="2"/>
  <c r="P416" i="2"/>
  <c r="BK416" i="2"/>
  <c r="J416" i="2"/>
  <c r="BE416" i="2" s="1"/>
  <c r="BI412" i="2"/>
  <c r="BH412" i="2"/>
  <c r="BG412" i="2"/>
  <c r="BF412" i="2"/>
  <c r="T412" i="2"/>
  <c r="R412" i="2"/>
  <c r="P412" i="2"/>
  <c r="BK412" i="2"/>
  <c r="J412" i="2"/>
  <c r="BE412" i="2" s="1"/>
  <c r="BI408" i="2"/>
  <c r="BH408" i="2"/>
  <c r="BG408" i="2"/>
  <c r="BF408" i="2"/>
  <c r="T408" i="2"/>
  <c r="R408" i="2"/>
  <c r="P408" i="2"/>
  <c r="BK408" i="2"/>
  <c r="J408" i="2"/>
  <c r="BE408" i="2" s="1"/>
  <c r="BI381" i="2"/>
  <c r="BH381" i="2"/>
  <c r="BG381" i="2"/>
  <c r="BF381" i="2"/>
  <c r="T381" i="2"/>
  <c r="R381" i="2"/>
  <c r="P381" i="2"/>
  <c r="BK381" i="2"/>
  <c r="J381" i="2"/>
  <c r="BE381" i="2" s="1"/>
  <c r="BI377" i="2"/>
  <c r="BH377" i="2"/>
  <c r="BG377" i="2"/>
  <c r="BF377" i="2"/>
  <c r="T377" i="2"/>
  <c r="R377" i="2"/>
  <c r="P377" i="2"/>
  <c r="BK377" i="2"/>
  <c r="J377" i="2"/>
  <c r="BE377" i="2" s="1"/>
  <c r="BI305" i="2"/>
  <c r="BH305" i="2"/>
  <c r="BG305" i="2"/>
  <c r="BF305" i="2"/>
  <c r="T305" i="2"/>
  <c r="R305" i="2"/>
  <c r="P305" i="2"/>
  <c r="BK305" i="2"/>
  <c r="J305" i="2"/>
  <c r="BE305" i="2" s="1"/>
  <c r="BI301" i="2"/>
  <c r="BH301" i="2"/>
  <c r="BG301" i="2"/>
  <c r="BF301" i="2"/>
  <c r="T301" i="2"/>
  <c r="R301" i="2"/>
  <c r="P301" i="2"/>
  <c r="BK301" i="2"/>
  <c r="J301" i="2"/>
  <c r="BE301" i="2" s="1"/>
  <c r="BI297" i="2"/>
  <c r="BH297" i="2"/>
  <c r="BG297" i="2"/>
  <c r="BF297" i="2"/>
  <c r="T297" i="2"/>
  <c r="R297" i="2"/>
  <c r="P297" i="2"/>
  <c r="BK297" i="2"/>
  <c r="J297" i="2"/>
  <c r="BE297" i="2" s="1"/>
  <c r="BI292" i="2"/>
  <c r="BH292" i="2"/>
  <c r="BG292" i="2"/>
  <c r="BF292" i="2"/>
  <c r="T292" i="2"/>
  <c r="R292" i="2"/>
  <c r="P292" i="2"/>
  <c r="BK292" i="2"/>
  <c r="J292" i="2"/>
  <c r="BE292" i="2" s="1"/>
  <c r="BI288" i="2"/>
  <c r="BH288" i="2"/>
  <c r="BG288" i="2"/>
  <c r="BF288" i="2"/>
  <c r="T288" i="2"/>
  <c r="R288" i="2"/>
  <c r="P288" i="2"/>
  <c r="BK288" i="2"/>
  <c r="J288" i="2"/>
  <c r="BE288" i="2" s="1"/>
  <c r="BI284" i="2"/>
  <c r="BH284" i="2"/>
  <c r="BG284" i="2"/>
  <c r="BF284" i="2"/>
  <c r="T284" i="2"/>
  <c r="R284" i="2"/>
  <c r="P284" i="2"/>
  <c r="BK284" i="2"/>
  <c r="J284" i="2"/>
  <c r="BE284" i="2" s="1"/>
  <c r="BI241" i="2"/>
  <c r="BH241" i="2"/>
  <c r="BG241" i="2"/>
  <c r="BF241" i="2"/>
  <c r="T241" i="2"/>
  <c r="R241" i="2"/>
  <c r="P241" i="2"/>
  <c r="BK241" i="2"/>
  <c r="J241" i="2"/>
  <c r="BE241" i="2" s="1"/>
  <c r="BI198" i="2"/>
  <c r="BH198" i="2"/>
  <c r="BG198" i="2"/>
  <c r="BF198" i="2"/>
  <c r="T198" i="2"/>
  <c r="R198" i="2"/>
  <c r="P198" i="2"/>
  <c r="BK198" i="2"/>
  <c r="J198" i="2"/>
  <c r="BE198" i="2" s="1"/>
  <c r="BI194" i="2"/>
  <c r="BH194" i="2"/>
  <c r="BG194" i="2"/>
  <c r="BF194" i="2"/>
  <c r="T194" i="2"/>
  <c r="R194" i="2"/>
  <c r="P194" i="2"/>
  <c r="BK194" i="2"/>
  <c r="J194" i="2"/>
  <c r="BE194" i="2" s="1"/>
  <c r="BI186" i="2"/>
  <c r="BH186" i="2"/>
  <c r="BG186" i="2"/>
  <c r="BF186" i="2"/>
  <c r="T186" i="2"/>
  <c r="R186" i="2"/>
  <c r="P186" i="2"/>
  <c r="BK186" i="2"/>
  <c r="J186" i="2"/>
  <c r="BE186" i="2" s="1"/>
  <c r="BI174" i="2"/>
  <c r="BH174" i="2"/>
  <c r="BG174" i="2"/>
  <c r="BF174" i="2"/>
  <c r="T174" i="2"/>
  <c r="R174" i="2"/>
  <c r="P174" i="2"/>
  <c r="BK174" i="2"/>
  <c r="J174" i="2"/>
  <c r="BE174" i="2" s="1"/>
  <c r="BI162" i="2"/>
  <c r="BH162" i="2"/>
  <c r="BG162" i="2"/>
  <c r="BF162" i="2"/>
  <c r="T162" i="2"/>
  <c r="R162" i="2"/>
  <c r="P162" i="2"/>
  <c r="BK162" i="2"/>
  <c r="J162" i="2"/>
  <c r="BE162" i="2" s="1"/>
  <c r="BI153" i="2"/>
  <c r="BH153" i="2"/>
  <c r="BG153" i="2"/>
  <c r="BF153" i="2"/>
  <c r="T153" i="2"/>
  <c r="R153" i="2"/>
  <c r="P153" i="2"/>
  <c r="BK153" i="2"/>
  <c r="J153" i="2"/>
  <c r="BE153" i="2" s="1"/>
  <c r="BI147" i="2"/>
  <c r="BH147" i="2"/>
  <c r="BG147" i="2"/>
  <c r="BF147" i="2"/>
  <c r="T147" i="2"/>
  <c r="R147" i="2"/>
  <c r="P147" i="2"/>
  <c r="BK147" i="2"/>
  <c r="J147" i="2"/>
  <c r="BE147" i="2" s="1"/>
  <c r="BI141" i="2"/>
  <c r="BH141" i="2"/>
  <c r="BG141" i="2"/>
  <c r="BF141" i="2"/>
  <c r="T141" i="2"/>
  <c r="R141" i="2"/>
  <c r="P141" i="2"/>
  <c r="BK141" i="2"/>
  <c r="J141" i="2"/>
  <c r="BE141" i="2" s="1"/>
  <c r="BI135" i="2"/>
  <c r="BH135" i="2"/>
  <c r="BG135" i="2"/>
  <c r="BF135" i="2"/>
  <c r="T135" i="2"/>
  <c r="R135" i="2"/>
  <c r="P135" i="2"/>
  <c r="BK135" i="2"/>
  <c r="J135" i="2"/>
  <c r="BE135" i="2" s="1"/>
  <c r="BI130" i="2"/>
  <c r="BH130" i="2"/>
  <c r="BG130" i="2"/>
  <c r="BF130" i="2"/>
  <c r="T130" i="2"/>
  <c r="R130" i="2"/>
  <c r="P130" i="2"/>
  <c r="BK130" i="2"/>
  <c r="J130" i="2"/>
  <c r="BE130" i="2" s="1"/>
  <c r="BI108" i="2"/>
  <c r="BH108" i="2"/>
  <c r="BG108" i="2"/>
  <c r="BF108" i="2"/>
  <c r="T108" i="2"/>
  <c r="R108" i="2"/>
  <c r="P108" i="2"/>
  <c r="BK108" i="2"/>
  <c r="J108" i="2"/>
  <c r="BE108" i="2" s="1"/>
  <c r="BI93" i="2"/>
  <c r="F36" i="2" s="1"/>
  <c r="BD53" i="1" s="1"/>
  <c r="BD52" i="1" s="1"/>
  <c r="BD51" i="1" s="1"/>
  <c r="W30" i="1" s="1"/>
  <c r="BH93" i="2"/>
  <c r="F35" i="2" s="1"/>
  <c r="BC53" i="1" s="1"/>
  <c r="BC52" i="1" s="1"/>
  <c r="BG93" i="2"/>
  <c r="F34" i="2" s="1"/>
  <c r="BB53" i="1" s="1"/>
  <c r="BB52" i="1" s="1"/>
  <c r="BF93" i="2"/>
  <c r="J33" i="2" s="1"/>
  <c r="AW53" i="1" s="1"/>
  <c r="T93" i="2"/>
  <c r="T92" i="2" s="1"/>
  <c r="T91" i="2" s="1"/>
  <c r="T90" i="2" s="1"/>
  <c r="R93" i="2"/>
  <c r="R92" i="2" s="1"/>
  <c r="R91" i="2" s="1"/>
  <c r="R90" i="2" s="1"/>
  <c r="P93" i="2"/>
  <c r="P92" i="2" s="1"/>
  <c r="P91" i="2" s="1"/>
  <c r="P90" i="2" s="1"/>
  <c r="AU53" i="1" s="1"/>
  <c r="AU52" i="1" s="1"/>
  <c r="BK93" i="2"/>
  <c r="BK92" i="2" s="1"/>
  <c r="J93" i="2"/>
  <c r="BE93" i="2" s="1"/>
  <c r="J86" i="2"/>
  <c r="F86" i="2"/>
  <c r="J84" i="2"/>
  <c r="F84" i="2"/>
  <c r="E82" i="2"/>
  <c r="F56" i="2"/>
  <c r="J55" i="2"/>
  <c r="F55" i="2"/>
  <c r="F53" i="2"/>
  <c r="E51" i="2"/>
  <c r="J20" i="2"/>
  <c r="E20" i="2"/>
  <c r="F87" i="2" s="1"/>
  <c r="J19" i="2"/>
  <c r="J14" i="2"/>
  <c r="J53" i="2" s="1"/>
  <c r="E7" i="2"/>
  <c r="E78" i="2" s="1"/>
  <c r="BD56" i="1"/>
  <c r="BC56" i="1"/>
  <c r="AY56" i="1" s="1"/>
  <c r="BB56" i="1"/>
  <c r="AX56" i="1"/>
  <c r="AU56" i="1"/>
  <c r="AS56" i="1"/>
  <c r="BD54" i="1"/>
  <c r="BB54" i="1"/>
  <c r="AX54" i="1"/>
  <c r="AS54" i="1"/>
  <c r="AS52" i="1"/>
  <c r="AS51" i="1" s="1"/>
  <c r="AT57" i="1"/>
  <c r="L47" i="1"/>
  <c r="AM46" i="1"/>
  <c r="L46" i="1"/>
  <c r="AM44" i="1"/>
  <c r="L44" i="1"/>
  <c r="L42" i="1"/>
  <c r="L41" i="1"/>
  <c r="J92" i="2" l="1"/>
  <c r="J62" i="2" s="1"/>
  <c r="BK91" i="2"/>
  <c r="AY52" i="1"/>
  <c r="J32" i="2"/>
  <c r="AV53" i="1" s="1"/>
  <c r="AT53" i="1" s="1"/>
  <c r="F32" i="2"/>
  <c r="AZ53" i="1" s="1"/>
  <c r="AZ52" i="1" s="1"/>
  <c r="AX52" i="1"/>
  <c r="BB51" i="1"/>
  <c r="E47" i="2"/>
  <c r="F33" i="2"/>
  <c r="BA53" i="1" s="1"/>
  <c r="BA52" i="1" s="1"/>
  <c r="J53" i="3"/>
  <c r="F87" i="3"/>
  <c r="J92" i="3"/>
  <c r="J62" i="3" s="1"/>
  <c r="BK91" i="3"/>
  <c r="J32" i="3"/>
  <c r="AV55" i="1" s="1"/>
  <c r="F32" i="3"/>
  <c r="AZ55" i="1" s="1"/>
  <c r="AZ54" i="1" s="1"/>
  <c r="AV54" i="1" s="1"/>
  <c r="J89" i="4"/>
  <c r="J62" i="4" s="1"/>
  <c r="BK88" i="4"/>
  <c r="P92" i="3"/>
  <c r="P91" i="3" s="1"/>
  <c r="P90" i="3" s="1"/>
  <c r="AU55" i="1" s="1"/>
  <c r="AU54" i="1" s="1"/>
  <c r="AU51" i="1" s="1"/>
  <c r="T92" i="3"/>
  <c r="J33" i="3"/>
  <c r="AW55" i="1" s="1"/>
  <c r="F33" i="3"/>
  <c r="BA55" i="1" s="1"/>
  <c r="BA54" i="1" s="1"/>
  <c r="AW54" i="1" s="1"/>
  <c r="F35" i="3"/>
  <c r="BC55" i="1" s="1"/>
  <c r="BC54" i="1" s="1"/>
  <c r="AY54" i="1" s="1"/>
  <c r="P483" i="3"/>
  <c r="T483" i="3"/>
  <c r="J53" i="4"/>
  <c r="E75" i="4"/>
  <c r="F84" i="4"/>
  <c r="F32" i="4"/>
  <c r="AZ57" i="1" s="1"/>
  <c r="AZ56" i="1" s="1"/>
  <c r="AV56" i="1" s="1"/>
  <c r="AT56" i="1" s="1"/>
  <c r="F33" i="4"/>
  <c r="BA57" i="1" s="1"/>
  <c r="BA56" i="1" s="1"/>
  <c r="AW56" i="1" s="1"/>
  <c r="AT55" i="1" l="1"/>
  <c r="AV52" i="1"/>
  <c r="AT52" i="1" s="1"/>
  <c r="AZ51" i="1"/>
  <c r="J91" i="2"/>
  <c r="J61" i="2" s="1"/>
  <c r="BK90" i="2"/>
  <c r="J90" i="2" s="1"/>
  <c r="T91" i="3"/>
  <c r="T90" i="3" s="1"/>
  <c r="J88" i="4"/>
  <c r="J61" i="4" s="1"/>
  <c r="BK87" i="4"/>
  <c r="J87" i="4" s="1"/>
  <c r="AT54" i="1"/>
  <c r="J91" i="3"/>
  <c r="J61" i="3" s="1"/>
  <c r="BK90" i="3"/>
  <c r="J90" i="3" s="1"/>
  <c r="BA51" i="1"/>
  <c r="AW52" i="1"/>
  <c r="W28" i="1"/>
  <c r="AX51" i="1"/>
  <c r="BC51" i="1"/>
  <c r="AY51" i="1" l="1"/>
  <c r="W29" i="1"/>
  <c r="W27" i="1"/>
  <c r="AW51" i="1"/>
  <c r="AK27" i="1" s="1"/>
  <c r="J29" i="4"/>
  <c r="J60" i="4"/>
  <c r="J29" i="3"/>
  <c r="J60" i="3"/>
  <c r="J29" i="2"/>
  <c r="J60" i="2"/>
  <c r="W26" i="1"/>
  <c r="AV51" i="1"/>
  <c r="AK26" i="1" l="1"/>
  <c r="AT51" i="1"/>
  <c r="AG53" i="1"/>
  <c r="J38" i="2"/>
  <c r="AG55" i="1"/>
  <c r="J38" i="3"/>
  <c r="AG57" i="1"/>
  <c r="J38" i="4"/>
  <c r="AG56" i="1" l="1"/>
  <c r="AN56" i="1" s="1"/>
  <c r="AN57" i="1"/>
  <c r="AN55" i="1"/>
  <c r="AG54" i="1"/>
  <c r="AN54" i="1" s="1"/>
  <c r="AG52" i="1"/>
  <c r="AN53" i="1"/>
  <c r="AN52" i="1" l="1"/>
  <c r="AG51" i="1"/>
  <c r="AN51" i="1" l="1"/>
  <c r="AK23" i="1"/>
  <c r="AK32" i="1" s="1"/>
</calcChain>
</file>

<file path=xl/sharedStrings.xml><?xml version="1.0" encoding="utf-8"?>
<sst xmlns="http://schemas.openxmlformats.org/spreadsheetml/2006/main" count="15209" uniqueCount="1673">
  <si>
    <t>Export VZ</t>
  </si>
  <si>
    <t>List obsahuje:</t>
  </si>
  <si>
    <t>3.0</t>
  </si>
  <si>
    <t>ZAMOK</t>
  </si>
  <si>
    <t>False</t>
  </si>
  <si>
    <t>{73aef4dd-70c6-4882-ad69-60e400a49410}</t>
  </si>
  <si>
    <t>0,01</t>
  </si>
  <si>
    <t>21</t>
  </si>
  <si>
    <t>15</t>
  </si>
  <si>
    <t>REKAPITULACE STAVBY</t>
  </si>
  <si>
    <t>v ---  níže se nacházejí doplnkové a pomocné údaje k sestavám  --- v</t>
  </si>
  <si>
    <t>Návod na vyplnění</t>
  </si>
  <si>
    <t>0,001</t>
  </si>
  <si>
    <t>Kód:</t>
  </si>
  <si>
    <t>VZ-P-2016002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</si>
  <si>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</si>
  <si>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</si>
  <si>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Troubelice - rekonstrukce vodovodních řadů a stoky B</t>
  </si>
  <si>
    <t>0,1</t>
  </si>
  <si>
    <t>KSO:</t>
  </si>
  <si>
    <t>827</t>
  </si>
  <si>
    <t>CC-CZ:</t>
  </si>
  <si>
    <t/>
  </si>
  <si>
    <t>1</t>
  </si>
  <si>
    <t>Místo:</t>
  </si>
  <si>
    <t>Troubelice - Sídliště</t>
  </si>
  <si>
    <t>Datum:</t>
  </si>
  <si>
    <t>27.6.2016</t>
  </si>
  <si>
    <t>10</t>
  </si>
  <si>
    <t>100</t>
  </si>
  <si>
    <t>Zadavatel:</t>
  </si>
  <si>
    <t>IČ:</t>
  </si>
  <si>
    <t>47675772</t>
  </si>
  <si>
    <t>Vodohospodářská společnost Olomouc, a.s.</t>
  </si>
  <si>
    <t>DIČ:</t>
  </si>
  <si>
    <t>CZ47675772</t>
  </si>
  <si>
    <t>Uchazeč:</t>
  </si>
  <si>
    <t>Vyplň údaj</t>
  </si>
  <si>
    <t>Projektant:</t>
  </si>
  <si>
    <t>47186151</t>
  </si>
  <si>
    <t>Ing. Petr Poštulka</t>
  </si>
  <si>
    <t>CZ6411161207</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</si>
  <si>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</si>
  <si>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</si>
  <si>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</si>
  <si>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</si>
  <si>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</si>
  <si>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</si>
  <si>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</si>
  <si>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</si>
  <si>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</si>
  <si>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</si>
  <si>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</si>
  <si>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</si>
  <si>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</si>
  <si>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</si>
  <si>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</si>
  <si>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</si>
  <si>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</si>
  <si>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</si>
  <si>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</si>
  <si>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</si>
  <si>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</si>
  <si>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</si>
  <si>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</si>
  <si>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</si>
  <si>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</si>
  <si>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</si>
  <si>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</si>
  <si>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</si>
  <si>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</si>
  <si>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</si>
  <si>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</si>
  <si>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</si>
  <si>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</si>
  <si>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</si>
  <si>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</si>
  <si>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</si>
  <si>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</si>
  <si>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</si>
  <si>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</si>
  <si>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</si>
  <si>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IO 01</t>
  </si>
  <si>
    <t>Rekonstrukce vodovodních řadů I, II, III</t>
  </si>
  <si>
    <t>ING</t>
  </si>
  <si>
    <t>{a8da2004-6691-407b-a6d4-2b1383ce3b1a}</t>
  </si>
  <si>
    <t>827 13 32</t>
  </si>
  <si>
    <t>2</t>
  </si>
  <si>
    <t>Soupis</t>
  </si>
  <si>
    <t>{2f1ff6eb-d8ce-41d8-96b2-8be825c38bf6}</t>
  </si>
  <si>
    <t>IO 02</t>
  </si>
  <si>
    <t>Rekonstrukce stok B, B.1, B.2</t>
  </si>
  <si>
    <t>{4cee317e-5848-4dbb-b654-99f5472c1354}</t>
  </si>
  <si>
    <t>827 21 52</t>
  </si>
  <si>
    <t>{9f47fd62-5fe9-40bb-b0a2-6cd13fe94996}</t>
  </si>
  <si>
    <t>VORN</t>
  </si>
  <si>
    <t>Vedlejší a ostatní rozpočtové náklady</t>
  </si>
  <si>
    <t>VON</t>
  </si>
  <si>
    <t>{0e3416fc-e030-441b-98c7-613ecc046ba9}</t>
  </si>
  <si>
    <t>{03a5744c-054f-4835-88f4-630f93ed9b41}</t>
  </si>
  <si>
    <t>Zpět na list:</t>
  </si>
  <si>
    <t>KRYCÍ LIST SOUPISU</t>
  </si>
  <si>
    <t>Objekt:</t>
  </si>
  <si>
    <t>IO 01 - Rekonstrukce vodovodních řadů I, II, III</t>
  </si>
  <si>
    <t>Soupis:</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</si>
  <si>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</si>
  <si>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</si>
  <si>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</si>
  <si>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</si>
  <si>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</si>
  <si>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</si>
  <si>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</si>
  <si>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</si>
  <si>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</si>
  <si>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</si>
  <si>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</si>
  <si>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</si>
  <si>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</si>
  <si>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</si>
  <si>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</si>
  <si>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</si>
  <si>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</si>
  <si>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</si>
  <si>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</si>
  <si>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</si>
  <si>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</si>
  <si>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</si>
  <si>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</si>
  <si>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</si>
  <si>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</si>
  <si>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</si>
  <si>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</si>
  <si>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</si>
  <si>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</si>
  <si>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</si>
  <si>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</si>
  <si>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</si>
  <si>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111301111</t>
  </si>
  <si>
    <t>Sejmutí drnu tl. do 100 mm, v jakékoliv ploše</t>
  </si>
  <si>
    <t>m2</t>
  </si>
  <si>
    <t>CS ÚRS 2015 02</t>
  </si>
  <si>
    <t>4</t>
  </si>
  <si>
    <t>1456310604</t>
  </si>
  <si>
    <t>PSC</t>
  </si>
  <si>
    <t xml:space="preserve">Poznámka k souboru cen:_x000D_
1. V cenách jsou započteny i náklady na nařezání, vyrýpnutí, vyzvednutí, přemístění a složení sejmutého drnu na vzdálenost do 50 m nebo s naložením na dopravní prostředek. 2. V ceně nejsou započteny náklady na zálivku před sejmutím drnu. Pro tyto práce lze použít ceny části C02 souboru cen 185 80-43 Zalití rostlin vodou. 3. Ceny jsou určeny jen pro sejmutí drnu pro drnování. 4. Sejmutím drnu se rozumí sejmutí pláství nebo pásů drnu v takové jakosti, aby se jich mohlo použít pro další drnování. 5. Ceny nejsou určeny k pokládce travního drnu (koberce). Tyto práce se oceňují cenami souboru cen 181 4.-11 Založení trávníku 6. Ceny lze použít při zakládání záhonů pro výsadbu rostlin z důvodu snížení profilu terénu. </t>
  </si>
  <si>
    <t>VV</t>
  </si>
  <si>
    <t>"travnatý povrch - ostatní plocha</t>
  </si>
  <si>
    <t>"v šířce manipulačního pruhu 5 m</t>
  </si>
  <si>
    <t>"řad I</t>
  </si>
  <si>
    <t>(49+1,9)*5</t>
  </si>
  <si>
    <t>"přípojky na šířku rýhy</t>
  </si>
  <si>
    <t>1,1*(3,7+2,3+1,4+0,5+0,8+0,3+0,3)</t>
  </si>
  <si>
    <t>"řad II</t>
  </si>
  <si>
    <t>1,1*1,1</t>
  </si>
  <si>
    <t>"řad III</t>
  </si>
  <si>
    <t>1,1*(1,7+0,9+0,5+1+0,6+0,7)</t>
  </si>
  <si>
    <t>Součet</t>
  </si>
  <si>
    <t>113107222</t>
  </si>
  <si>
    <t>Odstranění podkladů nebo krytů s přemístěním hmot na skládku na vzdálenost do 20 m nebo s naložením na dopravní prostředek v ploše jednotlivě přes 200 m2 z kameniva hrubého drceného, o tl. vrstvy přes 100 do 200 mm</t>
  </si>
  <si>
    <t>-915994420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</si>
  <si>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</si>
  <si>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"místní asfaltová komunikace</t>
  </si>
  <si>
    <t>6,3*1,1</t>
  </si>
  <si>
    <t>222,4*1</t>
  </si>
  <si>
    <t>"dopojení přípojek na řadu I</t>
  </si>
  <si>
    <t>"5,2*1,1+1,5*1,1+2,4*1,11,8*1,1</t>
  </si>
  <si>
    <t>"1,5*1,1+2,5*1,1+1,7*1,12,3*1,1</t>
  </si>
  <si>
    <t>1,9*1,1+2,2*1,1+2*1,1+2*1,1+3,7*1,1</t>
  </si>
  <si>
    <t>Mezisoučet</t>
  </si>
  <si>
    <t>3</t>
  </si>
  <si>
    <t>67,9*1</t>
  </si>
  <si>
    <t>"dopojení přípojek na řadu II</t>
  </si>
  <si>
    <t>2,1*1,1</t>
  </si>
  <si>
    <t>92,2*1</t>
  </si>
  <si>
    <t>"dopojení přípojek na řadu III</t>
  </si>
  <si>
    <t>1,8*1,1+0,8*1,1+0,8*1,1+0,8*1,1+1,7*1,1+1,8*1,1+3,2*1,1</t>
  </si>
  <si>
    <t>113107241</t>
  </si>
  <si>
    <t>Odstranění podkladů nebo krytů s přemístěním hmot na skládku na vzdálenost do 20 m nebo s naložením na dopravní prostředek v ploše jednotlivě přes 200 m2 živičných, o tl. vrstvy do 50 mm</t>
  </si>
  <si>
    <t>-580621389</t>
  </si>
  <si>
    <t>"výměra jako u položky č. 1</t>
  </si>
  <si>
    <t>416,71</t>
  </si>
  <si>
    <t>115001101</t>
  </si>
  <si>
    <t>Převedení vody potrubím průměru DN do 100</t>
  </si>
  <si>
    <t>m</t>
  </si>
  <si>
    <t>-919323236</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</si>
  <si>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</si>
  <si>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"pouze v případě výskytu vody ve výkopu</t>
  </si>
  <si>
    <t>"předpoklad</t>
  </si>
  <si>
    <t>20</t>
  </si>
  <si>
    <t>5</t>
  </si>
  <si>
    <t>115101201</t>
  </si>
  <si>
    <t>Čerpání vody na dopravní výšku do 10 m s uvažovaným průměrným přítokem do 500 l/min</t>
  </si>
  <si>
    <t>hod</t>
  </si>
  <si>
    <t>102129952</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</si>
  <si>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</si>
  <si>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50</t>
  </si>
  <si>
    <t>6</t>
  </si>
  <si>
    <t>115101301</t>
  </si>
  <si>
    <t>Pohotovost záložní čerpací soupravy pro dopravní výšku do 10 m s uvažovaným průměrným přítokem do 500 l/min</t>
  </si>
  <si>
    <t>den</t>
  </si>
  <si>
    <t>2027461329</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</si>
  <si>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</si>
  <si>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7</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</si>
  <si>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</si>
  <si>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</si>
  <si>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-1851022308</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</si>
  <si>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</si>
  <si>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5*1,1</t>
  </si>
  <si>
    <t>6*1,1</t>
  </si>
  <si>
    <t>8</t>
  </si>
  <si>
    <t>119001411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</si>
  <si>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do 200</t>
  </si>
  <si>
    <t>-2143274644</t>
  </si>
  <si>
    <t>8*1,1</t>
  </si>
  <si>
    <t>1*1,1</t>
  </si>
  <si>
    <t>9</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</si>
  <si>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</si>
  <si>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</si>
  <si>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1126431731</t>
  </si>
  <si>
    <t>13*1,1</t>
  </si>
  <si>
    <t>121101101</t>
  </si>
  <si>
    <t>Sejmutí ornice nebo lesní půdy s vodorovným přemístěním na hromady v místě upotřebení nebo na dočasné či trvalé skládky se složením, na vzdálenost do 50 m</t>
  </si>
  <si>
    <t>m3</t>
  </si>
  <si>
    <t>-1950744573</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</si>
  <si>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</si>
  <si>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"travnatý povrch - ZPF</t>
  </si>
  <si>
    <t>"řad I - na šířku manipulačního pruhu 5 m</t>
  </si>
  <si>
    <t>0,3*(45,1*5)</t>
  </si>
  <si>
    <t>0,3*(15,3*5)</t>
  </si>
  <si>
    <t>11</t>
  </si>
  <si>
    <t>130001101</t>
  </si>
  <si>
    <t>Příplatek k cenám hloubených vykopávek za ztížení vykopávky v blízkosti podzemního vedení nebo výbušnin pro jakoukoliv třídu horniny</t>
  </si>
  <si>
    <t>-1200592546</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</si>
  <si>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</si>
  <si>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1,1*2*2*45</t>
  </si>
  <si>
    <t>12</t>
  </si>
  <si>
    <t>132201202</t>
  </si>
  <si>
    <t>Hloubení zapažených i nezapažených rýh šířky přes 600 do 2 000 mm s urovnáním dna do předepsaného profilu a spádu v hornině tř. 3 přes 100 do 1 000 m3</t>
  </si>
  <si>
    <t>-1577935979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</si>
  <si>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</si>
  <si>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49*1,1*(1,52-0,1)+1,9*1*(1,6-0,1)</t>
  </si>
  <si>
    <t>45,1*1,1*(1,52-0,3)</t>
  </si>
  <si>
    <t>6,3*1*(1,7-0,25)</t>
  </si>
  <si>
    <t>222,4*1*(1,7-0,25)</t>
  </si>
  <si>
    <t>"rozšíření na přípojky</t>
  </si>
  <si>
    <t>3,7*1,1*(1,59-0,1)+4,9*1,1*(1,59-0,25)</t>
  </si>
  <si>
    <t>1,5*1,1*(1,68-0,25)+2,3*1,1*(1,59-0,1)</t>
  </si>
  <si>
    <t>2,4*1,1*(1,7-0,25)</t>
  </si>
  <si>
    <t>1,8*1,1*(1,71-0,25)+1,4*1,1*(1,71-0,1)</t>
  </si>
  <si>
    <t>1,45*1,1*(1,7-0,25)+0,5*1,1*(1,7-0,1)</t>
  </si>
  <si>
    <t>1,9*1,1*(1,71-0,25)+0,8*1,1*(1,71-0,1)</t>
  </si>
  <si>
    <t>1,9*1,1*(1,71-0,25)+0,3*1,1*(1,71-0,1)</t>
  </si>
  <si>
    <t>2*1,1*(1,71-0,25)</t>
  </si>
  <si>
    <t>2*1,1*(1,7-0,25)+0,3*1,1*(1,7-0,1)</t>
  </si>
  <si>
    <t>3,7*1,1*(1,7-0,25)</t>
  </si>
  <si>
    <t>15,3*1,1*(1,7-0,3)</t>
  </si>
  <si>
    <t>67,9*1,1*(1,7-0,25)</t>
  </si>
  <si>
    <t>"rozšíření na dopojení přípojek</t>
  </si>
  <si>
    <t>2,2*1,1*(1,7-0,25)+1,1*1,1*(1,7-0,1)</t>
  </si>
  <si>
    <t>92,2*1*(1,7-0,25)</t>
  </si>
  <si>
    <t>1,7*1,1*(1,6-0,25)+1,7*1,1*(1,6-0,1)</t>
  </si>
  <si>
    <t>0,8*1,1*(1,7-0,25)+0,4*1,1*(1,7-0,1)</t>
  </si>
  <si>
    <t>0,8*1,1*(1,7-0,3)+0,5*1,1*(1,7-0,1)</t>
  </si>
  <si>
    <t>0,8*1,1*(1,7-0,25)+1*1,1*(1,7-0,1)</t>
  </si>
  <si>
    <t>1,7*1,1*(1,7-0,25)+0,6*1,1*(1,7-0,1)</t>
  </si>
  <si>
    <t>1,9*1,1*(1,7-0,25)</t>
  </si>
  <si>
    <t>3,1*1,1*(1,7-0,25)+0,7*1,1*(1,7-0,1)</t>
  </si>
  <si>
    <t>13</t>
  </si>
  <si>
    <t>151101101</t>
  </si>
  <si>
    <t>Zřízení pažení a rozepření stěn rýh pro podzemní vedení pro všechny šířky rýhy příložné pro jakoukoliv mezerovitost, hloubky do 2 m</t>
  </si>
  <si>
    <t>33967444</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</si>
  <si>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</si>
  <si>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"detailní návrh pažení je předmětem dodavatelské dokumentace</t>
  </si>
  <si>
    <t>"způsob pažení zhotovitele musí být zohledněn</t>
  </si>
  <si>
    <t>"již ve fázi nabídky a jeho nabídkový rozpočet</t>
  </si>
  <si>
    <t>"musí obsahovat celkovou cenu</t>
  </si>
  <si>
    <t>"za pažení bez ohledu na způsob pažení,</t>
  </si>
  <si>
    <t>"který je naznačen popisem položek</t>
  </si>
  <si>
    <t>2*49*1,52+2*1,9*1,6</t>
  </si>
  <si>
    <t>2*45,1*1,52</t>
  </si>
  <si>
    <t>2*6,3*1,7</t>
  </si>
  <si>
    <t>2*222,4*1,7</t>
  </si>
  <si>
    <t>2*8,6*1,59</t>
  </si>
  <si>
    <t>2*3,8*1,68-0,25</t>
  </si>
  <si>
    <t>2*2,4*1,7</t>
  </si>
  <si>
    <t>2*3,2*1,71</t>
  </si>
  <si>
    <t>2*1,95*1,7</t>
  </si>
  <si>
    <t>2*2,7*1,71</t>
  </si>
  <si>
    <t>2*2,2*1,71</t>
  </si>
  <si>
    <t>2*1,1*1,71</t>
  </si>
  <si>
    <t>2*2,3*1,7</t>
  </si>
  <si>
    <t>2*3,7*1,7</t>
  </si>
  <si>
    <t>2*15,3*1,7</t>
  </si>
  <si>
    <t>2*67,9*1,7</t>
  </si>
  <si>
    <t>2*3,3*1,7</t>
  </si>
  <si>
    <t>2*92,2*1,7</t>
  </si>
  <si>
    <t>2*3,4*1,6</t>
  </si>
  <si>
    <t>2*1,2*1,7</t>
  </si>
  <si>
    <t>2*1,3*1,7</t>
  </si>
  <si>
    <t>2*1,8*1,7</t>
  </si>
  <si>
    <t>2*1,9*1,7</t>
  </si>
  <si>
    <t>2*3,8*1,7</t>
  </si>
  <si>
    <t>14</t>
  </si>
  <si>
    <t>151101111</t>
  </si>
  <si>
    <t>Odstranění pažení a rozepření stěn rýh pro podzemní vedení s uložením materiálu na vzdálenost do 3 m od kraje výkopu příložné, hloubky do 2 m</t>
  </si>
  <si>
    <t>438776803</t>
  </si>
  <si>
    <t>"výměra - viz předchozí položka</t>
  </si>
  <si>
    <t>1836,524</t>
  </si>
  <si>
    <t>161101101</t>
  </si>
  <si>
    <t>Svislé přemístění výkopku bez naložení do dopravní nádoby avšak s vyprázdněním dopravní nádoby na hromadu nebo do dopravního prostředku z horniny tř. 1 až 4, při hloubce výkopu přes 1 do 2,5 m</t>
  </si>
  <si>
    <t>820001157</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</si>
  <si>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</si>
  <si>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820,649</t>
  </si>
  <si>
    <t>16</t>
  </si>
  <si>
    <t>162601102</t>
  </si>
  <si>
    <t>Vodorovné přemístění výkopku nebo sypaniny po suchu na obvyklém dopravním prostředku, bez naložení výkopku, avšak se složením bez rozhrnutí z horniny tř. 1 až 4 na vzdálenost přes 4 000 do 5 000 m</t>
  </si>
  <si>
    <t>1444397276</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</si>
  <si>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</si>
  <si>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"vytěžená kubatura - zásyp výkopkem (na skládku)</t>
  </si>
  <si>
    <t>820,649-154,443</t>
  </si>
  <si>
    <t>17</t>
  </si>
  <si>
    <t>171201201</t>
  </si>
  <si>
    <t>Uložení sypaniny na skládky</t>
  </si>
  <si>
    <t>-483060201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</si>
  <si>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</si>
  <si>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666,206</t>
  </si>
  <si>
    <t>18</t>
  </si>
  <si>
    <t>171201211</t>
  </si>
  <si>
    <t>Uložení sypaniny poplatek za uložení sypaniny na skládce (skládkovné)</t>
  </si>
  <si>
    <t>t</t>
  </si>
  <si>
    <t>2039391834</t>
  </si>
  <si>
    <t>666,206*1,67</t>
  </si>
  <si>
    <t>19</t>
  </si>
  <si>
    <t>174101101</t>
  </si>
  <si>
    <t>Zásyp sypaninou z jakékoliv horniny s uložením výkopku ve vrstvách se zhutněním jam, šachet, rýh nebo kolem objektů v těchto vykopávkách</t>
  </si>
  <si>
    <t>-1910099468</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</si>
  <si>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</si>
  <si>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"v travnatých površích - zásyp výkopkem</t>
  </si>
  <si>
    <t>49,4*1,1*(1,52-0,1)+1,9*1*(1,6-0,1)</t>
  </si>
  <si>
    <t>3,7*1,1*(1,59-0,1)</t>
  </si>
  <si>
    <t>2,3*1,1*(1,59-0,1)</t>
  </si>
  <si>
    <t>1,4*1,1*(1,71-0,1)</t>
  </si>
  <si>
    <t>0,5*1,1*(1,7-0,1)</t>
  </si>
  <si>
    <t>0,8*1,1*(1,71-0,1)</t>
  </si>
  <si>
    <t>0,3*1,1*(1,71-0,1)</t>
  </si>
  <si>
    <t>0,3*1,1*(1,7-0,1)</t>
  </si>
  <si>
    <t>1,1*1,1*(1,7-0,1)</t>
  </si>
  <si>
    <t>1,7*1,1*(1,6-0,1)</t>
  </si>
  <si>
    <t>0,4*1,1*(1,7-0,1)</t>
  </si>
  <si>
    <t>1*1,1*(1,7-0,1)</t>
  </si>
  <si>
    <t>0,6*1,1*(1,7-0,1)</t>
  </si>
  <si>
    <t>"-(lože+obsyp)</t>
  </si>
  <si>
    <t>-(0,215+0,1)*1*94,1</t>
  </si>
  <si>
    <t>-(0,132+0,1)*(3,7+2,3+1,4+0,5+0,8+0,3+0,3)</t>
  </si>
  <si>
    <t>-(0,19+0,1)*1*15,3</t>
  </si>
  <si>
    <t>-(0,132+0,1)*1*1,1</t>
  </si>
  <si>
    <t>-(0,132+0,1)*1*(1,7+0,4+0,5+1+0,6)</t>
  </si>
  <si>
    <t>"v komunikaci - zásyp štěrkodrtí</t>
  </si>
  <si>
    <t>6,3*1*(1,7-0,45)</t>
  </si>
  <si>
    <t>222,4*1*(1,7-0,45)</t>
  </si>
  <si>
    <t>4,9*1,1*(1,59-0,45)</t>
  </si>
  <si>
    <t>1,5*1,1*(1,68-0,45)</t>
  </si>
  <si>
    <t>2,4*1,1*(1,7-0,45)</t>
  </si>
  <si>
    <t>1,8*1,1*(1,71-0,45)</t>
  </si>
  <si>
    <t>1,45*1,1*(1,7-0,45)</t>
  </si>
  <si>
    <t>1,9*1,1*(1,71-0,45)</t>
  </si>
  <si>
    <t>2*1,1*(1,71-0,45)</t>
  </si>
  <si>
    <t>2*1,1*(1,7-0,45)</t>
  </si>
  <si>
    <t>3,7*1,1*(1,7-0,45)</t>
  </si>
  <si>
    <t>67,9*1,1*(1,7-0,45)</t>
  </si>
  <si>
    <t>2,2*1,1*(1,7-0,45)</t>
  </si>
  <si>
    <t>92,2*1*(1,7-0,45)</t>
  </si>
  <si>
    <t>1,7*1,1*(1,6-0,45)</t>
  </si>
  <si>
    <t>0,8*1,1*(1,7-0,45)</t>
  </si>
  <si>
    <t>1,7*1,1*(1,7-0,45)</t>
  </si>
  <si>
    <t>1,9*1,1*(1,7-0,45)</t>
  </si>
  <si>
    <t>3,1*1,1*(1,7-0,45)</t>
  </si>
  <si>
    <t>-(0,215+0,1)*1*92,0</t>
  </si>
  <si>
    <t>-(0,19*+0,1)*1*138,9</t>
  </si>
  <si>
    <t>-(0,132+0,1)*(4,9+1,5+2,4+1,8+1,45)</t>
  </si>
  <si>
    <t>-(0,132+0,1)*(1,9+1,9+2+2+3,7)</t>
  </si>
  <si>
    <t>-(0,19+0,1)*1*67,9</t>
  </si>
  <si>
    <t>-(0,132+0,1)*1*2,2</t>
  </si>
  <si>
    <t>-(0,19+0,1)*1*92,2</t>
  </si>
  <si>
    <t>-(0,132+0,1)*1*(1,7+0,8+0,8+0,8+1,7+1,9+3,1)</t>
  </si>
  <si>
    <t>M</t>
  </si>
  <si>
    <t>583441710</t>
  </si>
  <si>
    <t>Kamenivo přírodní drcené hutné pro stavební účely PDK (drobné, hrubé a štěrkodrť) štěrkodrtě ČSN EN 13043 frakce   0-32  Olbramovice</t>
  </si>
  <si>
    <t>206865779</t>
  </si>
  <si>
    <t>"včetně dopravy</t>
  </si>
  <si>
    <t>200,097*2</t>
  </si>
  <si>
    <t>175151101</t>
  </si>
  <si>
    <t>Obsypání potrubí strojně sypaninou z vhodných hornin tř. 1 až 4 nebo materiálem připraveným podél výkopu ve vzdálenosti do 3 m od jeho kraje, pro jakoukoliv hloubku výkopu a míru zhutnění bez prohození sypaniny</t>
  </si>
  <si>
    <t>-1646553741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</si>
  <si>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</si>
  <si>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0,215*1*186,1+0,19*1*138,9</t>
  </si>
  <si>
    <t>-3,14*0,1075*0,1075*186,1</t>
  </si>
  <si>
    <t>-3,14*0,095*0,095*138,9</t>
  </si>
  <si>
    <t xml:space="preserve">"rozšíření pro napojení přípojek </t>
  </si>
  <si>
    <t>0,132*(8,6+3,8+2,4+3,2+1,95)</t>
  </si>
  <si>
    <t>0,132*(2,7+2,2+1,1+2,3+3,7)</t>
  </si>
  <si>
    <t>-3,14*0,016*0,016*(8,6+3,8+2,4+3,2+1,95)</t>
  </si>
  <si>
    <t>-3,14*0,016*0,016*(2,7+2,2+1,1+2,3+3,7)</t>
  </si>
  <si>
    <t>0,19*1*83,2</t>
  </si>
  <si>
    <t>-3,14*0,095*0,095*83,2</t>
  </si>
  <si>
    <t>"rozšíření pro napojení přípojek</t>
  </si>
  <si>
    <t>0,132*1*3,3</t>
  </si>
  <si>
    <t>-3,14*0,016*0,016*3,3</t>
  </si>
  <si>
    <t>0,19*1*92,2</t>
  </si>
  <si>
    <t>-3,15*0,095*0,095*92,2</t>
  </si>
  <si>
    <t>0,132*1*(3,4+1,2+1,3+1,8+2,3+1,9)</t>
  </si>
  <si>
    <t>-3,14*0,016*0,016*(3,4+1,2+1,3+1,8+2,3+1,9+3,8)</t>
  </si>
  <si>
    <t>22</t>
  </si>
  <si>
    <t>583373310</t>
  </si>
  <si>
    <t>Kamenivo přírodní těžené pro stavební účely  PTK  (drobné, hrubé, štěrkopísky) štěrkopísky frakce   0-22 pískovna Bratčice</t>
  </si>
  <si>
    <t>-845842810</t>
  </si>
  <si>
    <t>90,256*2</t>
  </si>
  <si>
    <t>23</t>
  </si>
  <si>
    <t>181111111</t>
  </si>
  <si>
    <t>Plošná úprava terénu v zemině tř. 1 až 4 s urovnáním povrchu bez doplnění ornice souvislé plochy do 500 m2 při nerovnostech terénu přes +/-50 do +/- 100 mm v rovině nebo na svahu do 1:5</t>
  </si>
  <si>
    <t>1044324054</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</si>
  <si>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</si>
  <si>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271,88+302</t>
  </si>
  <si>
    <t>24</t>
  </si>
  <si>
    <t>181301101</t>
  </si>
  <si>
    <t>Rozprostření a urovnání ornice v rovině nebo ve svahu sklonu do 1:5 při souvislé ploše do 500 m2, tl. vrstvy do 100 mm</t>
  </si>
  <si>
    <t>-617815793</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</si>
  <si>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</si>
  <si>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271,88</t>
  </si>
  <si>
    <t>25</t>
  </si>
  <si>
    <t>181301105</t>
  </si>
  <si>
    <t>Rozprostření a urovnání ornice v rovině nebo ve svahu sklonu do 1:5 při souvislé ploše do 500 m2, tl. vrstvy přes 250 do 300 mm</t>
  </si>
  <si>
    <t>1481323199</t>
  </si>
  <si>
    <t>302</t>
  </si>
  <si>
    <t>26</t>
  </si>
  <si>
    <t>181411141</t>
  </si>
  <si>
    <t>Založení trávníku na půdě předem připravené plochy do 1000 m2 výsevem včetně utažení parterového v rovině nebo na svahu do 1:5</t>
  </si>
  <si>
    <t>591139911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</si>
  <si>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</si>
  <si>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27</t>
  </si>
  <si>
    <t>005724150</t>
  </si>
  <si>
    <t>Osiva pícnin směsi travní balení obvykle 25 kg parková směs exclusive (10 kg)</t>
  </si>
  <si>
    <t>kg</t>
  </si>
  <si>
    <t>1317309396</t>
  </si>
  <si>
    <t>573,88*0,03</t>
  </si>
  <si>
    <t>28</t>
  </si>
  <si>
    <t>183403114</t>
  </si>
  <si>
    <t>Obdělání půdy kultivátorováním v rovině nebo na svahu do 1:5</t>
  </si>
  <si>
    <t>-758588832</t>
  </si>
  <si>
    <t xml:space="preserve">Poznámka k souboru cen:_x000D_
1. Každé opakované obdělání půdy se oceňuje samostatně. 2. Ceny -3114 a -3115 lze použít i pro obdělání půdy aktivními branami. </t>
  </si>
  <si>
    <t>573,88</t>
  </si>
  <si>
    <t>29</t>
  </si>
  <si>
    <t>183403161</t>
  </si>
  <si>
    <t>Obdělání půdy válením v rovině nebo na svahu do 1:5</t>
  </si>
  <si>
    <t>696896214</t>
  </si>
  <si>
    <t>30</t>
  </si>
  <si>
    <t>184802111</t>
  </si>
  <si>
    <t>Chemické odplevelení půdy před založením kultury, trávníku nebo zpevněných ploch o výměře jednotlivě přes 20 m2 v rovině nebo na svahu do 1:5 postřikem na široko</t>
  </si>
  <si>
    <t>154561081</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</si>
  <si>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</si>
  <si>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31</t>
  </si>
  <si>
    <t>184802611</t>
  </si>
  <si>
    <t>Chemické odplevelení po založení kultury v rovině nebo na svahu do 1:5 postřikem na široko</t>
  </si>
  <si>
    <t>444096468</t>
  </si>
  <si>
    <t xml:space="preserve">Poznámka k souboru cen:_x000D_
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 cenách o sklonu svahu přes 1:1 jsou uvažovány podmínky pro svahy běžně schůdné; bez použití lezeckých technik. V případě použití lezeckých technik se tyto náklady oceňují individuálně. </t>
  </si>
  <si>
    <t>32</t>
  </si>
  <si>
    <t>185803111</t>
  </si>
  <si>
    <t>Ošetření trávníku jednorázové v rovině nebo na svahu do 1:5</t>
  </si>
  <si>
    <t>-1294161929</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</si>
  <si>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</si>
  <si>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Vodorovné konstrukce</t>
  </si>
  <si>
    <t>33</t>
  </si>
  <si>
    <t>451572111</t>
  </si>
  <si>
    <t>Lože pod potrubí, stoky a drobné objekty v otevřeném výkopu z kameniva drobného těženého 0 až 4 mm</t>
  </si>
  <si>
    <t>241396518</t>
  </si>
  <si>
    <t xml:space="preserve">Poznámka k souboru cen:_x000D_
1. Ceny -1111 a -1192 lze použít i pro zřízení sběrných vrstev nad drenážními trubkami. 2. V cenách -5111 a -1192 jsou započteny i náklady na prohození výkopku získaného při zemních pracích. </t>
  </si>
  <si>
    <t>325*1*0,1</t>
  </si>
  <si>
    <t>(8,6+3,8+2,4+3,2+1,95)*1*0,1</t>
  </si>
  <si>
    <t>(2,7+2,2+1,1+2,3+3,7)*1*0,1</t>
  </si>
  <si>
    <t>83,2*1*0,1</t>
  </si>
  <si>
    <t>3,3*1*0,1</t>
  </si>
  <si>
    <t>92,2*1*0,1</t>
  </si>
  <si>
    <t>(3,4+1,2+1,3+1,8+2,3+1,9+3,8)*1*0,1</t>
  </si>
  <si>
    <t>34</t>
  </si>
  <si>
    <t>452313131</t>
  </si>
  <si>
    <t>Podkladní a zajišťovací konstrukce z betonu prostého v otevřeném výkopu bloky pro potrubí z betonu tř. C 12/15</t>
  </si>
  <si>
    <t>-879885741</t>
  </si>
  <si>
    <t xml:space="preserve">Poznámka k souboru cen:_x000D_
1. Ceny -1121 až -1181 a -1192 lze použít i pro ochrannou vrstvu pod železobetonové konstrukce. 2. Ceny -2121 až -2181 a -2192 jsou určeny pro jakékoliv úkosy sedel. </t>
  </si>
  <si>
    <t>3*0,02+2*0,02+1*0,27+2*0,1+3*0,18</t>
  </si>
  <si>
    <t>3*0,08+1*0,27+4*0,11</t>
  </si>
  <si>
    <t>35</t>
  </si>
  <si>
    <t>452353101</t>
  </si>
  <si>
    <t>Bednění podkladních a zajišťovacích konstrukcí v otevřeném výkopu bloků pro potrubí</t>
  </si>
  <si>
    <t>1881718661</t>
  </si>
  <si>
    <t>3*0,09+2*0,11+1*0,77+2*0,53+3*0,18</t>
  </si>
  <si>
    <t>3*0,26+1*0,27+4*0,11</t>
  </si>
  <si>
    <t>Komunikace pozemní</t>
  </si>
  <si>
    <t>36</t>
  </si>
  <si>
    <t>564851111</t>
  </si>
  <si>
    <t>Podklad ze štěrkodrti ŠD s rozprostřením a zhutněním, po zhutnění tl. 150 mm</t>
  </si>
  <si>
    <t>-192878859</t>
  </si>
  <si>
    <t>"výměra dle položky odstranění podkladu z kameniva ...</t>
  </si>
  <si>
    <t>"celkem 350 mm</t>
  </si>
  <si>
    <t>37</t>
  </si>
  <si>
    <t>564861111</t>
  </si>
  <si>
    <t>Podklad ze štěrkodrti ŠD s rozprostřením a zhutněním, po zhutnění tl. 200 mm</t>
  </si>
  <si>
    <t>-1257733308</t>
  </si>
  <si>
    <t>38</t>
  </si>
  <si>
    <t>564911411</t>
  </si>
  <si>
    <t>Podklad nebo podsyp z asfaltového recyklátu s rozprostřením a zhutněním, po zhutnění tl. 50 mm</t>
  </si>
  <si>
    <t>-1744296063</t>
  </si>
  <si>
    <t>"výměra dle položky odstranění podkladu živičných ...</t>
  </si>
  <si>
    <t>"2 x 50 mm</t>
  </si>
  <si>
    <t>2*416,71</t>
  </si>
  <si>
    <t>39</t>
  </si>
  <si>
    <t>573111115</t>
  </si>
  <si>
    <t>Postřik živičný infiltrační z asfaltu silničního s posypem kamenivem, v množství 2,50 kg/m2</t>
  </si>
  <si>
    <t>-518286888</t>
  </si>
  <si>
    <t>Trubní vedení</t>
  </si>
  <si>
    <t>40</t>
  </si>
  <si>
    <t>851241131</t>
  </si>
  <si>
    <t>Montáž potrubí z trub litinových tlakových hrdlových v otevřeném výkopu s integrovaným těsněním DN 80</t>
  </si>
  <si>
    <t>-1685832164</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</si>
  <si>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0-11 Zásyp sypaninou z jakékoliv horniny, katalogu 800-1 Zemní práce části A 01. 2. Ceny montáže potrubí -1131 jsou určeny pro systémy těsněné elastickými kroužky a -1211 těsnícími kroužky a zámkovým spojem. Tyto se také oceňují ve specifikaci, nejsou-li zahrnuty již v ceně dodávky trub. </t>
  </si>
  <si>
    <t>138,9+83,2+92,2</t>
  </si>
  <si>
    <t>41</t>
  </si>
  <si>
    <t>552530000</t>
  </si>
  <si>
    <t>Trouby a tvarovky litinové tlakové trouby litinové hrdlové GGG vodovodní systémy Duktus Standard hrdlové trouby z tvárné litiny spoj TYTON,  K9,  6 m uvnitř: vyložení z cementové  malty vně: vrstva pozinkování s krycí epoxidovou vrstvou DN 80</t>
  </si>
  <si>
    <t>40559115</t>
  </si>
  <si>
    <t>P</t>
  </si>
  <si>
    <t>Poznámka k položce:
DUKTUS obj.číslo: ST 80</t>
  </si>
  <si>
    <t>"specifikace dle D.1.1 Technická zpráva a D.1.6. Výpis materiálu</t>
  </si>
  <si>
    <t>1,05*314,3</t>
  </si>
  <si>
    <t>42</t>
  </si>
  <si>
    <t>851261131</t>
  </si>
  <si>
    <t>Montáž potrubí z trub litinových tlakových hrdlových v otevřeném výkopu s integrovaným těsněním DN 100</t>
  </si>
  <si>
    <t>2075083612</t>
  </si>
  <si>
    <t>186,01</t>
  </si>
  <si>
    <t>43</t>
  </si>
  <si>
    <t>552530010</t>
  </si>
  <si>
    <t>Trouby a tvarovky litinové tlakové trouby litinové hrdlové GGG vodovodní systémy Duktus Standard hrdlové trouby z tvárné litiny spoj TYTON,  K9,  6 m uvnitř: vyložení z cementové  malty vně: vrstva pozinkování s krycí epoxidovou vrstvou DN 100</t>
  </si>
  <si>
    <t>-1755523627</t>
  </si>
  <si>
    <t>1,05*186,01</t>
  </si>
  <si>
    <t>44</t>
  </si>
  <si>
    <t>857241131</t>
  </si>
  <si>
    <t>Montáž litinových tvarovek na potrubí litinovém tlakovém jednoosých na potrubí z trub hrdlových v otevřeném výkopu, kanálu nebo v šachtě s integrovaným těsněním DN 80</t>
  </si>
  <si>
    <t>kus</t>
  </si>
  <si>
    <t>1978135571</t>
  </si>
  <si>
    <t xml:space="preserve">Poznámka k souboru cen:_x000D_
1. V cenách -2121 a -4121 jsou započteny náklady na na dodání těsnících pryžových kroužků. 2. V cenách souboru cen nejsou započteny náklady na: a) dodání tvarovek; tyto se oceňují ve specifikaci, b) dodání těsnících nebo zámkových kroužků; tyto se oceňují ve specifikaci, c) v cenách 52-2121 a 52-4121 nejsou započteny náklady na dodání těsnících pryžových kroužků; tyto se oceňují ve specifikaci, d) podkladní konstrukci ze štěrkopísku - podkladní vrstva ze štěrkopísku se oceňuje cenou 564 28-111 Podklad ze štěrkopísku. </t>
  </si>
  <si>
    <t>3+2+1</t>
  </si>
  <si>
    <t>45</t>
  </si>
  <si>
    <t>552539040</t>
  </si>
  <si>
    <t>Trouby a tvarovky litinové tlakové kolena hrdlová (K) MMK kolena hrdlová zn. MMK, MMQ tvárná litina dle ČSN EN 545 uvnitř i vně: práškový epoxid dle GSK-RAL, min. tl. 250 µm DN   80 - 11,25°</t>
  </si>
  <si>
    <t>-421565003</t>
  </si>
  <si>
    <t>"specifikace Dle příloh D.1.1 a D.1.6</t>
  </si>
  <si>
    <t>1+1</t>
  </si>
  <si>
    <t>46</t>
  </si>
  <si>
    <t>552539160</t>
  </si>
  <si>
    <t>Trouby a tvarovky litinové tlakové kolena hrdlová (K) MMK kolena hrdlová zn. MMK, MMQ tvárná litina dle ČSN EN 545 uvnitř i vně: práškový epoxid dle GSK-RAL, min. tl. 250 µm DN   80 - 22,5°</t>
  </si>
  <si>
    <t>-781127688</t>
  </si>
  <si>
    <t>47</t>
  </si>
  <si>
    <t>552539400</t>
  </si>
  <si>
    <t>Trouby a tvarovky litinové tlakové kolena hrdlová (K) MMK kolena hrdlová zn. MMK, MMQ tvárná litina dle ČSN EN 545 uvnitř i vně: práškový epoxid dle GSK-RAL, min. tl. 250 µm DN   80 - 45°</t>
  </si>
  <si>
    <t>1186820383</t>
  </si>
  <si>
    <t>"specifikace dle příloh D.1.1 a D.1.6</t>
  </si>
  <si>
    <t>48</t>
  </si>
  <si>
    <t>857242121</t>
  </si>
  <si>
    <t>Montáž litinových tvarovek na potrubí litinovém tlakovém jednoosých na potrubí z trub přírubových v otevřeném výkopu, kanálu nebo v šachtě DN 80</t>
  </si>
  <si>
    <t>1033423621</t>
  </si>
  <si>
    <t>6+4+4</t>
  </si>
  <si>
    <t>49</t>
  </si>
  <si>
    <t>552538920</t>
  </si>
  <si>
    <t>Trouby a tvarovky litinové tlakové tvarovky přírubové s hrdlem zn. EU tvárná litina dle ČSN EN 545 uvnitř i vně: práškový epoxid dle GSK-RAL, min. tl. 250 µm DN 80</t>
  </si>
  <si>
    <t>-99155356</t>
  </si>
  <si>
    <t>1+1+1</t>
  </si>
  <si>
    <t>552534890</t>
  </si>
  <si>
    <t>Trouby a tvarovky litinové tlakové tvarovky přírubové s hladkým koncem zn. F tvárná litina dle ČSN EN 545 uvnitř i vně: práškový epoxid dle GSK-RAL, min. tl. 250 µm DN 80</t>
  </si>
  <si>
    <t>1799620850</t>
  </si>
  <si>
    <t>51</t>
  </si>
  <si>
    <t>552540470</t>
  </si>
  <si>
    <t>Trouby a tvarovky litinové tlakové kolena přírubová s patkou 90° zn. N tvárná litina dle ČSN EN 545 uvnitř i vně: práškový epoxid dle GSK-RAL, min. tl. 250 µm DN 80</t>
  </si>
  <si>
    <t>39868947</t>
  </si>
  <si>
    <t>2+1+1</t>
  </si>
  <si>
    <t>52</t>
  </si>
  <si>
    <t>552532350</t>
  </si>
  <si>
    <t>Trouby a tvarovky litinové tlakové trouby litinové přírubové (TP) trouba přírubová zn. FF do délky l=1000mm tvárná litina dle ČSN EN 545 uvnitř i vně: práškový epoxid dle GSK-RAL (EWS), min. tl. 250 µm DN 80, délka 200 mm</t>
  </si>
  <si>
    <t>-286426309</t>
  </si>
  <si>
    <t>53</t>
  </si>
  <si>
    <t>857261131</t>
  </si>
  <si>
    <t>Montáž litinových tvarovek na potrubí litinovém tlakovém jednoosých na potrubí z trub hrdlových v otevřeném výkopu, kanálu nebo v šachtě s integrovaným těsněním DN 100</t>
  </si>
  <si>
    <t>-1911154517</t>
  </si>
  <si>
    <t>54</t>
  </si>
  <si>
    <t>552539290</t>
  </si>
  <si>
    <t>Trouby a tvarovky litinové tlakové kolena hrdlová (K) MMK kolena hrdlová zn. MMK, MMQ tvárná litina dle ČSN EN 545 uvnitř i vně: práškový epoxid dle GSK-RAL, min. tl. 250 µm DN  100 - 30°</t>
  </si>
  <si>
    <t>-622167088</t>
  </si>
  <si>
    <t>55</t>
  </si>
  <si>
    <t>552539410</t>
  </si>
  <si>
    <t>Trouby a tvarovky litinové tlakové kolena hrdlová (K) MMK kolena hrdlová zn. MMK, MMQ tvárná litina dle ČSN EN 545 uvnitř i vně: práškový epoxid dle GSK-RAL, min. tl. 250 µm DN  100 - 45°</t>
  </si>
  <si>
    <t>-117085596</t>
  </si>
  <si>
    <t>56</t>
  </si>
  <si>
    <t>857262121</t>
  </si>
  <si>
    <t>Montáž litinových tvarovek na potrubí litinovém tlakovém jednoosých na potrubí z trub přírubových v otevřeném výkopu, kanálu nebo v šachtě DN 100</t>
  </si>
  <si>
    <t>386342358</t>
  </si>
  <si>
    <t>57</t>
  </si>
  <si>
    <t>552-R-001</t>
  </si>
  <si>
    <t>přechod přírubový,práškový epoxid, tl.250µm FFR-kus litinový délka 200 mm DN 100/80 mm</t>
  </si>
  <si>
    <t>1242028773</t>
  </si>
  <si>
    <t>58</t>
  </si>
  <si>
    <t>552-R-002</t>
  </si>
  <si>
    <t>spojka jištěná proti posunu hrdlo - příruba DN100</t>
  </si>
  <si>
    <t>563440468</t>
  </si>
  <si>
    <t>"pro všechny standardní materiály potrubí</t>
  </si>
  <si>
    <t>59</t>
  </si>
  <si>
    <t>552538930</t>
  </si>
  <si>
    <t>Trouby a tvarovky litinové tlakové tvarovky přírubové s hrdlem zn. EU tvárná litina dle ČSN EN 545 uvnitř i vně: práškový epoxid dle GSK-RAL, min. tl. 250 µm DN 100</t>
  </si>
  <si>
    <t>1317117180</t>
  </si>
  <si>
    <t>60</t>
  </si>
  <si>
    <t>552534900</t>
  </si>
  <si>
    <t>Trouby a tvarovky litinové tlakové tvarovky přírubové s hladkým koncem zn. F tvárná litina dle ČSN EN 545 uvnitř i vně: práškový epoxid dle GSK-RAL, min. tl. 250 µm DN 100</t>
  </si>
  <si>
    <t>670920722</t>
  </si>
  <si>
    <t>61</t>
  </si>
  <si>
    <t>857264121</t>
  </si>
  <si>
    <t>Montáž litinových tvarovek na potrubí litinovém tlakovém odbočných na potrubí z trub přírubových v otevřeném výkopu, kanálu nebo v šachtě DN 100</t>
  </si>
  <si>
    <t>1503998363</t>
  </si>
  <si>
    <t>62</t>
  </si>
  <si>
    <t>552535150</t>
  </si>
  <si>
    <t>Trouby a tvarovky litinové tlakové přírubové odbočky zn. T tvarovka přírubová s přírubuvou odbočkou zn.T tvárná litina dle ČSN EN 545 uvnitř i vně: práškový epoxid dle GSK-RAL, min. tl. 250 µm DN 100/80</t>
  </si>
  <si>
    <t>1087165531</t>
  </si>
  <si>
    <t>63</t>
  </si>
  <si>
    <t>552535160</t>
  </si>
  <si>
    <t>Trouby a tvarovky litinové tlakové přírubové odbočky zn. T tvarovka přírubová s přírubuvou odbočkou zn.T tvárná litina dle ČSN EN 545 uvnitř i vně: práškový epoxid dle GSK-RAL, min. tl. 250 µm DN 100/100</t>
  </si>
  <si>
    <t>-1266431982</t>
  </si>
  <si>
    <t>64</t>
  </si>
  <si>
    <t>857-R-001</t>
  </si>
  <si>
    <t>Přírubový spoj DN80 - komplet</t>
  </si>
  <si>
    <t>soubor</t>
  </si>
  <si>
    <t>232185850</t>
  </si>
  <si>
    <t>"dodávka, montáž - komplet</t>
  </si>
  <si>
    <t>"těsnění, šrouby, matice, podložky - netez</t>
  </si>
  <si>
    <t>"specifikace dle přílohy č. D.1.6</t>
  </si>
  <si>
    <t>10+6+6</t>
  </si>
  <si>
    <t>65</t>
  </si>
  <si>
    <t>857-R-002</t>
  </si>
  <si>
    <t>Přírubový spoj DN100 - komplet</t>
  </si>
  <si>
    <t>1822753442</t>
  </si>
  <si>
    <t>66</t>
  </si>
  <si>
    <t>871161141</t>
  </si>
  <si>
    <t>Montáž vodovodního potrubí z plastů v otevřeném výkopu z polyetylenu PE 100 svařovaných na tupo SDR 11/PN16 D 32 x 3,0 mm</t>
  </si>
  <si>
    <t>875707240</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</si>
  <si>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</si>
  <si>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42,5+6,5+23</t>
  </si>
  <si>
    <t>67</t>
  </si>
  <si>
    <t>286159260</t>
  </si>
  <si>
    <t>Trubky z polypropylénu a kombinované pro rozvod pitné a teplé užitkové vody trubka vodovodní tlaková RC protect (PE 100 RC) SDR 11 - PN 16 32x2,9 SDR 11 kotouče 100 m</t>
  </si>
  <si>
    <t>-1261636977</t>
  </si>
  <si>
    <t>Poznámka k položce:
barva modrá</t>
  </si>
  <si>
    <t>1,05*(42,5+6,5+23)</t>
  </si>
  <si>
    <t>68</t>
  </si>
  <si>
    <t>286530140</t>
  </si>
  <si>
    <t>Prvky kompletační z polyetylénu pro trubky elektrotvarovky PE ke svařování s potrubím PE PE100, SDR 11,  voda PN 16, plyn PN 10 elektrospojky typ LU D 32 mm</t>
  </si>
  <si>
    <t>1414488565</t>
  </si>
  <si>
    <t>Poznámka k položce:
WAVIN, kód výrobku: FF485702W</t>
  </si>
  <si>
    <t>17+4+9</t>
  </si>
  <si>
    <t>69</t>
  </si>
  <si>
    <t>286-R-001</t>
  </si>
  <si>
    <t>napojovací tvarovka ISO 6/4"/32</t>
  </si>
  <si>
    <t>-1593832626</t>
  </si>
  <si>
    <t>"vnitřní závit 1 1/2"</t>
  </si>
  <si>
    <t>"nástrčná tvarovka pro PE potrubí do PN16 pr. 32</t>
  </si>
  <si>
    <t>70</t>
  </si>
  <si>
    <t>891163111</t>
  </si>
  <si>
    <t>Montáž vodovodních armatur na potrubí ventilů hlavních pro přípojky DN 25</t>
  </si>
  <si>
    <t>-280635820</t>
  </si>
  <si>
    <t xml:space="preserve">Poznámka k souboru cen:_x000D_
1. V cenách jsou započteny i náklady: a) u šoupátek ceny -1111 na vytvoření otvorů ve stropech šachet pro prostup zemních souprav šoupátek, b) u hlavních ventilů ceny -3111 na osazení zemních souprav, c) u navrtávacích pasů ceny -9111 na jejich montáž a výkop montážních jamek; na opravu izolace ocelových trubek a na osazení zemních souprav. 2. V cenách nejsou započteny náklady na: a) dodání šoupátek,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</si>
  <si>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71</t>
  </si>
  <si>
    <t>422-R-001</t>
  </si>
  <si>
    <t>šoupátko pro domovní přípojky DN 1"</t>
  </si>
  <si>
    <t>1963185485</t>
  </si>
  <si>
    <t>72</t>
  </si>
  <si>
    <t>422-R-002</t>
  </si>
  <si>
    <t>zemní souprava pro šoupátko domovní přípojky</t>
  </si>
  <si>
    <t>-602900104</t>
  </si>
  <si>
    <t>73</t>
  </si>
  <si>
    <t>891241111</t>
  </si>
  <si>
    <t>Montáž vodovodních armatur na potrubí šoupátek v otevřeném výkopu nebo v šachtách s osazením zemní soupravy (bez poklopů) DN 80</t>
  </si>
  <si>
    <t>-858644731</t>
  </si>
  <si>
    <t>3+2+2</t>
  </si>
  <si>
    <t>74</t>
  </si>
  <si>
    <t>422-R-003</t>
  </si>
  <si>
    <t>uzavírací víkové přírubové šoupátko DN80 PN16</t>
  </si>
  <si>
    <t>1588696234</t>
  </si>
  <si>
    <t>"měkce těsnící, dlouhá stavební délka</t>
  </si>
  <si>
    <t>"specifikace dle D.1.1 a D.1.6</t>
  </si>
  <si>
    <t>75</t>
  </si>
  <si>
    <t>422-R-004</t>
  </si>
  <si>
    <t>zemní souprava teleskopická pro šoupátka DN80</t>
  </si>
  <si>
    <t>-159507794</t>
  </si>
  <si>
    <t>"pecifikace dle D.1.6</t>
  </si>
  <si>
    <t>76</t>
  </si>
  <si>
    <t>891247111</t>
  </si>
  <si>
    <t>Montáž vodovodních armatur na potrubí hydrantů podzemních (bez osazení poklopů) DN 80</t>
  </si>
  <si>
    <t>905592744</t>
  </si>
  <si>
    <t>77</t>
  </si>
  <si>
    <t>422-R-005</t>
  </si>
  <si>
    <t>hydrant podzemní DN80</t>
  </si>
  <si>
    <t>-1150174573</t>
  </si>
  <si>
    <t>"pro krytí 1,5 m</t>
  </si>
  <si>
    <t>"se samočinným vyprázdněním</t>
  </si>
  <si>
    <t>"a jednoduchým uzávěrem</t>
  </si>
  <si>
    <t>78</t>
  </si>
  <si>
    <t>891249111</t>
  </si>
  <si>
    <t>Montáž vodovodních armatur na potrubí navrtávacích pasů s ventilem Jt 1 Mpa, na potrubí z trub osinkocementových, litinových, ocelových nebo plastických hmot DN 80</t>
  </si>
  <si>
    <t>1344953505</t>
  </si>
  <si>
    <t>15+4+9</t>
  </si>
  <si>
    <t>79</t>
  </si>
  <si>
    <t>422-R-006</t>
  </si>
  <si>
    <t>univerzální uzávěrový navrtávací pas pro LT DN 80</t>
  </si>
  <si>
    <t>-1429193365</t>
  </si>
  <si>
    <t>"specifikace dle D.1.6</t>
  </si>
  <si>
    <t>"umožňující navrtávku pod tlakem</t>
  </si>
  <si>
    <t>80</t>
  </si>
  <si>
    <t>891261111</t>
  </si>
  <si>
    <t>Montáž vodovodních armatur na potrubí šoupátek v otevřeném výkopu nebo v šachtách s osazením zemní soupravy (bez poklopů) DN 100</t>
  </si>
  <si>
    <t>-1380758450</t>
  </si>
  <si>
    <t>81</t>
  </si>
  <si>
    <t>422-R-010</t>
  </si>
  <si>
    <t>uzavírací víkové přírubové šoupátko DN100 PN16</t>
  </si>
  <si>
    <t>778488061</t>
  </si>
  <si>
    <t>82</t>
  </si>
  <si>
    <t>422-R-011</t>
  </si>
  <si>
    <t>zemní souprava teleskopická pro šoupátka DN100</t>
  </si>
  <si>
    <t>-1586622569</t>
  </si>
  <si>
    <t>83</t>
  </si>
  <si>
    <t>891269111</t>
  </si>
  <si>
    <t>Montáž vodovodních armatur na potrubí navrtávacích pasů s ventilem Jt 1 Mpa, na potrubí z trub osinkocementových, litinových, ocelových nebo plastických hmot DN 100</t>
  </si>
  <si>
    <t>1347553161</t>
  </si>
  <si>
    <t>84</t>
  </si>
  <si>
    <t>422-R-012</t>
  </si>
  <si>
    <t>univerzální uzávěrový navrtávací pas pro LT DN100</t>
  </si>
  <si>
    <t>1284391935</t>
  </si>
  <si>
    <t>85</t>
  </si>
  <si>
    <t>892241111</t>
  </si>
  <si>
    <t>Tlakové zkoušky vodou na potrubí DN do 80</t>
  </si>
  <si>
    <t>1479030868</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</si>
  <si>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</si>
  <si>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139,8+83,2+92,2</t>
  </si>
  <si>
    <t>86</t>
  </si>
  <si>
    <t>892271111</t>
  </si>
  <si>
    <t>Tlakové zkoušky vodou na potrubí DN 100 nebo 125</t>
  </si>
  <si>
    <t>-2102515580</t>
  </si>
  <si>
    <t>186,1</t>
  </si>
  <si>
    <t>87</t>
  </si>
  <si>
    <t>892273121</t>
  </si>
  <si>
    <t>Proplach a desinfekce vodovodního potrubí DN od 80 do 125</t>
  </si>
  <si>
    <t>1063469920</t>
  </si>
  <si>
    <t xml:space="preserve">Poznámka k souboru cen:_x000D_
1. V cenách jsou započteny náklady na napuštění a vypuštění vody, dodání vody a desinfekčního prostředku a na bakteriologický rozbor vody. </t>
  </si>
  <si>
    <t>138,9+186,1+83,2+92,2</t>
  </si>
  <si>
    <t>88</t>
  </si>
  <si>
    <t>892372111</t>
  </si>
  <si>
    <t>Tlakové zkoušky vodou zabezpečení konců potrubí při tlakových zkouškách DN do 300</t>
  </si>
  <si>
    <t>-1501448031</t>
  </si>
  <si>
    <t>4+2+2</t>
  </si>
  <si>
    <t>89</t>
  </si>
  <si>
    <t>899401112</t>
  </si>
  <si>
    <t>Osazení poklopů litinových šoupátkových</t>
  </si>
  <si>
    <t>888755102</t>
  </si>
  <si>
    <t xml:space="preserve">Poznámka k souboru cen:_x000D_
1. V cenách osazení poklopů jsou započteny i náklady na jejich podezdění. 2. V cenách nejsou započteny náklady na dodání poklopů; tyto se oceňují ve specifikaci. Ztratné se nestanoví. </t>
  </si>
  <si>
    <t>8+17+2+4+2+9</t>
  </si>
  <si>
    <t>90</t>
  </si>
  <si>
    <t>422913520</t>
  </si>
  <si>
    <t>Díly (sestavy) k armaturám průmyslovým poklopy litinové, GGG-400 typ 504 - šoupátkový</t>
  </si>
  <si>
    <t>-2060023614</t>
  </si>
  <si>
    <t>8+2+2</t>
  </si>
  <si>
    <t>91</t>
  </si>
  <si>
    <t>422-R-007</t>
  </si>
  <si>
    <t>uliční poklop teleskopický pro armatury dom. přípojek</t>
  </si>
  <si>
    <t>1027779739</t>
  </si>
  <si>
    <t>92</t>
  </si>
  <si>
    <t>422-R-008</t>
  </si>
  <si>
    <t>betonový podklad pod poklop šoupátkový</t>
  </si>
  <si>
    <t>199890243</t>
  </si>
  <si>
    <t>93</t>
  </si>
  <si>
    <t>899401113</t>
  </si>
  <si>
    <t>Osazení poklopů litinových hydrantových</t>
  </si>
  <si>
    <t>959326642</t>
  </si>
  <si>
    <t>94</t>
  </si>
  <si>
    <t>422914520</t>
  </si>
  <si>
    <t>Díly (sestavy) k armaturám průmyslovým poklopy litinové, GGG-400 typ 522 - hydrantový  DN 80</t>
  </si>
  <si>
    <t>2137388587</t>
  </si>
  <si>
    <t>95</t>
  </si>
  <si>
    <t>422-R-009</t>
  </si>
  <si>
    <t>betonový podklad pod poklop hydrantový</t>
  </si>
  <si>
    <t>-419383968</t>
  </si>
  <si>
    <t>96</t>
  </si>
  <si>
    <t>283-R-001</t>
  </si>
  <si>
    <t>Fólie varovná PE š= 33 cm, včetně montáže</t>
  </si>
  <si>
    <t>-1857913843</t>
  </si>
  <si>
    <t>330+85+95</t>
  </si>
  <si>
    <t>97</t>
  </si>
  <si>
    <t>175-R-001</t>
  </si>
  <si>
    <t>Montáž ocelového lanka na potrubí</t>
  </si>
  <si>
    <t>-441451828</t>
  </si>
  <si>
    <t>98</t>
  </si>
  <si>
    <t>159-R-001</t>
  </si>
  <si>
    <t>lanko z nerez oceli pr. 3 mm, včetně upevnění</t>
  </si>
  <si>
    <t>-382450724</t>
  </si>
  <si>
    <t>99</t>
  </si>
  <si>
    <t>314-R-001</t>
  </si>
  <si>
    <t>napojovací vývod</t>
  </si>
  <si>
    <t>1759970519</t>
  </si>
  <si>
    <t>592276300</t>
  </si>
  <si>
    <t>Tvárnice meliorační a příkopové betonové a železobetonové desky meliorační TBM 50/50/10      50 x 50 x 10</t>
  </si>
  <si>
    <t>-1787719501</t>
  </si>
  <si>
    <t>"pod patková kolena, šoupátka, T kusy</t>
  </si>
  <si>
    <t>13+3+3</t>
  </si>
  <si>
    <t>101</t>
  </si>
  <si>
    <t>899713111</t>
  </si>
  <si>
    <t>Orientační tabulky na vodovodních a kanalizačních řadech na sloupku ocelovém nebo betonovém</t>
  </si>
  <si>
    <t>-537702846</t>
  </si>
  <si>
    <t xml:space="preserve">Poznámka k souboru cen:_x000D_
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 </t>
  </si>
  <si>
    <t>27+7+12</t>
  </si>
  <si>
    <t>102</t>
  </si>
  <si>
    <t>553-R-001</t>
  </si>
  <si>
    <t>ocelový sloupek dl. 2500 mm s bet. patkou a nátěrem</t>
  </si>
  <si>
    <t>1657038320</t>
  </si>
  <si>
    <t>103</t>
  </si>
  <si>
    <t>951-R-001</t>
  </si>
  <si>
    <t>Zaslepení konců potrubí</t>
  </si>
  <si>
    <t>-1813260398</t>
  </si>
  <si>
    <t>"zaslepení konců stávajícího nefunkčního potrubí</t>
  </si>
  <si>
    <t>"v místech rozpojení zálivkovou směsí</t>
  </si>
  <si>
    <t>1+15+2+2+4+2+9</t>
  </si>
  <si>
    <t>104</t>
  </si>
  <si>
    <t>977-R-001</t>
  </si>
  <si>
    <t>Demontáž hydrantové soupravy DN80</t>
  </si>
  <si>
    <t>-95519338</t>
  </si>
  <si>
    <t>"včetně poklopu</t>
  </si>
  <si>
    <t>"po demontáži předat objednateli</t>
  </si>
  <si>
    <t>105</t>
  </si>
  <si>
    <t>977-R-002</t>
  </si>
  <si>
    <t>Demontáž - rozpojení v místě napojení na stávající vodovod - komplet</t>
  </si>
  <si>
    <t>-1555811447</t>
  </si>
  <si>
    <t>"včetně všech souvisejících prací</t>
  </si>
  <si>
    <t>106</t>
  </si>
  <si>
    <t>977-R-003</t>
  </si>
  <si>
    <t>Demontáž navrtávacího pasu včetně uzávěru</t>
  </si>
  <si>
    <t>-366665479</t>
  </si>
  <si>
    <t>"stávající napojení vodovodních přípojek</t>
  </si>
  <si>
    <t>15+2+4+9</t>
  </si>
  <si>
    <t>Ostatní konstrukce a práce, bourání</t>
  </si>
  <si>
    <t>997</t>
  </si>
  <si>
    <t>Přesun sutě</t>
  </si>
  <si>
    <t>107</t>
  </si>
  <si>
    <t>997211511</t>
  </si>
  <si>
    <t>Vodorovná doprava suti nebo vybouraných hmot suti se složením a hrubým urovnáním, na vzdálenost do 1 km</t>
  </si>
  <si>
    <t>-2065875036</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</si>
  <si>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</si>
  <si>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138,764</t>
  </si>
  <si>
    <t>108</t>
  </si>
  <si>
    <t>997211519</t>
  </si>
  <si>
    <t>Vodorovná doprava suti nebo vybouraných hmot suti se složením a hrubým urovnáním, na vzdálenost Příplatek k ceně za každý další i započatý 1 km přes 1 km</t>
  </si>
  <si>
    <t>835783533</t>
  </si>
  <si>
    <t>4*138,764</t>
  </si>
  <si>
    <t>109</t>
  </si>
  <si>
    <t>997211611</t>
  </si>
  <si>
    <t>Nakládání suti nebo vybouraných hmot na dopravní prostředky pro vodorovnou dopravu suti</t>
  </si>
  <si>
    <t>-321770992</t>
  </si>
  <si>
    <t>110</t>
  </si>
  <si>
    <t>997221845</t>
  </si>
  <si>
    <t>Poplatek za uložení stavebního odpadu na skládce (skládkovné) z asfaltových povrchů</t>
  </si>
  <si>
    <t>642748106</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</si>
  <si>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</si>
  <si>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40,838</t>
  </si>
  <si>
    <t>111</t>
  </si>
  <si>
    <t>997221855</t>
  </si>
  <si>
    <t>Poplatek za uložení stavebního odpadu na skládce (skládkovné) z kameniva</t>
  </si>
  <si>
    <t>1250015874</t>
  </si>
  <si>
    <t>97,926</t>
  </si>
  <si>
    <t>998</t>
  </si>
  <si>
    <t>Přesun hmot</t>
  </si>
  <si>
    <t>112</t>
  </si>
  <si>
    <t>998273102</t>
  </si>
  <si>
    <t>Přesun hmot pro trubní vedení hloubené z trub litinových pro vodovody nebo kanalizace v otevřeném výkopu dopravní vzdálenost do 15 m</t>
  </si>
  <si>
    <t>1206043417</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</si>
  <si>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</si>
  <si>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27,625</t>
  </si>
  <si>
    <t>113</t>
  </si>
  <si>
    <t>998273124</t>
  </si>
  <si>
    <t>Přesun hmot pro trubní vedení hloubené z trub litinových Příplatek k cenám za zvětšený přesun přes vymezenou největší dopravní vzdálenost do 500 m</t>
  </si>
  <si>
    <t>1224147497</t>
  </si>
  <si>
    <t>IO 02 - Rekonstrukce stok B, B.1, B.2</t>
  </si>
  <si>
    <t>-1144032487</t>
  </si>
  <si>
    <t>"B</t>
  </si>
  <si>
    <t>13,2*1,2</t>
  </si>
  <si>
    <t>"dopojení přípojek</t>
  </si>
  <si>
    <t>2,3+1+2,5+3+2,5+1,3+2,2+06+1,3+0,5+1,4</t>
  </si>
  <si>
    <t>"B.1"</t>
  </si>
  <si>
    <t>1,3</t>
  </si>
  <si>
    <t>"B.2"</t>
  </si>
  <si>
    <t>4,3+1,2+1,5+0,5+1,2+1+1</t>
  </si>
  <si>
    <t>1313639876</t>
  </si>
  <si>
    <t>"stoka "B"</t>
  </si>
  <si>
    <t>6,8*1,2+50*1,2+227,2*1,1</t>
  </si>
  <si>
    <t>"rozšíření na šachty</t>
  </si>
  <si>
    <t>2*0,6*2,6+2*0,6*2,6+0,6*2,6+0,6*2,6+0,6*2,6</t>
  </si>
  <si>
    <t>0,6*2,6+0,6*2,6+2*0,6*2,6</t>
  </si>
  <si>
    <t>2,3+3,7+1,8+2,5+1,7+3+2,7+1,5+2,5+1,8+2,3+2+2,2</t>
  </si>
  <si>
    <t>2,2+2+2+2,1+2+2+3,4+4,4</t>
  </si>
  <si>
    <t>"stoka "B.1"</t>
  </si>
  <si>
    <t>1,3*1,2+63,8*1,2</t>
  </si>
  <si>
    <t>2*0,6*2,6</t>
  </si>
  <si>
    <t>1,9+3,5+3,3+2,2</t>
  </si>
  <si>
    <t>"stoka "B.2"</t>
  </si>
  <si>
    <t>88*1,2</t>
  </si>
  <si>
    <t>1,8+0,8+1,7+0,8+1,7+1,8+1,7+1,7+3,7+6,3</t>
  </si>
  <si>
    <t>-40448348</t>
  </si>
  <si>
    <t>"výměra dle položky 113107222</t>
  </si>
  <si>
    <t>608,2</t>
  </si>
  <si>
    <t>113202111</t>
  </si>
  <si>
    <t>Vytrhání obrub s vybouráním lože, s přemístěním hmot na skládku na vzdálenost do 3 m nebo s naložením na dopravní prostředek z krajníků nebo obrubníků stojatých</t>
  </si>
  <si>
    <t>100910112</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</si>
  <si>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</si>
  <si>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19*1,5+4*1,5+8*1,5</t>
  </si>
  <si>
    <t>649137911</t>
  </si>
  <si>
    <t>677137601</t>
  </si>
  <si>
    <t>-1168811820</t>
  </si>
  <si>
    <t>1883826612</t>
  </si>
  <si>
    <t>7*1,2</t>
  </si>
  <si>
    <t>1*1,2</t>
  </si>
  <si>
    <t>5*1,2</t>
  </si>
  <si>
    <t>319751113</t>
  </si>
  <si>
    <t>1090343889</t>
  </si>
  <si>
    <t>"stoka  "B.1"</t>
  </si>
  <si>
    <t>2*1,2</t>
  </si>
  <si>
    <t>119-R-001</t>
  </si>
  <si>
    <t>Křížení stávajícího oplocení</t>
  </si>
  <si>
    <t>689446202</t>
  </si>
  <si>
    <t>"statické zajištění stávajícího oplocení</t>
  </si>
  <si>
    <t>"v trase výkopu včetně případné demontáže</t>
  </si>
  <si>
    <t>"a zpětné montáže</t>
  </si>
  <si>
    <t>4+1</t>
  </si>
  <si>
    <t>119-R-002</t>
  </si>
  <si>
    <t>Statické zajištění sloupu</t>
  </si>
  <si>
    <t>1789040051</t>
  </si>
  <si>
    <t>357027021</t>
  </si>
  <si>
    <t>"stoka B.1 v šířce manipulačního pruhu 5 m</t>
  </si>
  <si>
    <t>0,3*26,9</t>
  </si>
  <si>
    <t>"části přípojek v soukromých zahradách</t>
  </si>
  <si>
    <t>0,3*(8,6+0,8+1,8+1,2+0,5)</t>
  </si>
  <si>
    <t>-1735806345</t>
  </si>
  <si>
    <t>1,2*2*2,7*24</t>
  </si>
  <si>
    <t>-116479470</t>
  </si>
  <si>
    <t>6,8*1,2*(2,05-0,25)</t>
  </si>
  <si>
    <t>13,2*1,2*(2-0,1)</t>
  </si>
  <si>
    <t>24,1*1,2*(2,15-0,25)</t>
  </si>
  <si>
    <t>28,4*1,2*(2,6-0,25)</t>
  </si>
  <si>
    <t>35,7*1,1*(2,8-0,25)</t>
  </si>
  <si>
    <t>45,4*1,1*(2,8-0,25)</t>
  </si>
  <si>
    <t>24,8*1,1*(2,75-0,25)</t>
  </si>
  <si>
    <t>45*1,1*(2,78-0,25)</t>
  </si>
  <si>
    <t>35,7*1,1*(2,88-0,25)</t>
  </si>
  <si>
    <t>38,1*1,1*(2,75-0,25)</t>
  </si>
  <si>
    <t>"rozšíření na šaxhty</t>
  </si>
  <si>
    <t>2*0,6*2,6*(2+2,5+2,7+2,85+2,7+2,57+2,92+2,7)</t>
  </si>
  <si>
    <t>2,3*2,5+3,7*2,45+1,6*2,5+2,5*2,57+1,7*2,53</t>
  </si>
  <si>
    <t>2,9*2,45+2,7*2,48+1,5*2,48+2,5*2,53+1,8*2,55</t>
  </si>
  <si>
    <t>2,3*2,6+1,9*2,32+2,2*2,41+2,2*2,45+2*2,61</t>
  </si>
  <si>
    <t>2,1*2,66+2,1*2,6+2*2,55+3,4*2,45+4,3*2,45</t>
  </si>
  <si>
    <t>"stoka "B.1</t>
  </si>
  <si>
    <t>1,3*1,2*(2,2-0,25)</t>
  </si>
  <si>
    <t>26,9*1,2*(3,1-0,3)</t>
  </si>
  <si>
    <t>2,3*1,2*(4,5-0,25)</t>
  </si>
  <si>
    <t>16,7*1,2*(2,1-0,25)</t>
  </si>
  <si>
    <t>44,8*1,2*(2,2-0,25)</t>
  </si>
  <si>
    <t>2*0,6*2,6*(4,25+1,95+1,8)</t>
  </si>
  <si>
    <t>3,2*1,75+3,5*1,95+3,3*1,95+3,3*1,8</t>
  </si>
  <si>
    <t>45*1,2*(2,5-0,25)</t>
  </si>
  <si>
    <t>43*1,2*(2,3-0,25)</t>
  </si>
  <si>
    <t>2*0,6*2,6*(2,23+1,8)</t>
  </si>
  <si>
    <t>0,8*2,26+3,2*2,28+1,3*2,26+2,9*2,28</t>
  </si>
  <si>
    <t>1,8*2,52+2,7*2,54+3,7*1,8+6,3*1,8</t>
  </si>
  <si>
    <t>151101102</t>
  </si>
  <si>
    <t>Zřízení pažení a rozepření stěn rýh pro podzemní vedení pro všechny šířky rýhy příložné pro jakoukoliv mezerovitost, hloubky do 4 m</t>
  </si>
  <si>
    <t>1627990121</t>
  </si>
  <si>
    <t>2*6,8*2,05</t>
  </si>
  <si>
    <t>2*13,2*2</t>
  </si>
  <si>
    <t>2*24,1*2,15</t>
  </si>
  <si>
    <t>2*28,4*2,6</t>
  </si>
  <si>
    <t>2*35,7*2,8</t>
  </si>
  <si>
    <t>2*45,4*2,8</t>
  </si>
  <si>
    <t>2*24,8*2,75</t>
  </si>
  <si>
    <t>2*45*2,78</t>
  </si>
  <si>
    <t>2*35,7*2,88</t>
  </si>
  <si>
    <t>2*38,1*2,75</t>
  </si>
  <si>
    <t>2*(1,2+2,6)*(2+2,5+2,7+2,85+2,7+2,57+2,92+2,7)</t>
  </si>
  <si>
    <t>2*2,3*2,5+2*3,7*2,45+2*1,6*2,5+2*2,5*2,57+2*1,7*2,53</t>
  </si>
  <si>
    <t>2*2,9*2,45+2*2,7*2,48+2*1,5*2,48+2*2,5*2,53+2*1,8*2,55</t>
  </si>
  <si>
    <t>2*2,3*2,6+2*1,9*2,32+2*2,2*2,41+2*2,2*2,45+2*2*2,61</t>
  </si>
  <si>
    <t>2*2,1*2,66+2*2,1*2,6+2*2*2,55+2*3,4*2,45+2*4,3*2,45</t>
  </si>
  <si>
    <t>2*1,3*2,2</t>
  </si>
  <si>
    <t>2*26,9*3,1</t>
  </si>
  <si>
    <t>2*2,3*4,5</t>
  </si>
  <si>
    <t>2*16,7*2,1</t>
  </si>
  <si>
    <t>2*44,8*2,2</t>
  </si>
  <si>
    <t>2*(1,2+2,6)*(4,25+1,95+1,8)</t>
  </si>
  <si>
    <t>2*3,2*1,75+2*3,5*1,95+2*3,3*1,95+2*3,3*1,8</t>
  </si>
  <si>
    <t>2*45*2,5</t>
  </si>
  <si>
    <t>2*43*2,3</t>
  </si>
  <si>
    <t>2*(1,2+2,6)*(2,23+1,8)</t>
  </si>
  <si>
    <t>2*0,8*2,26+2*3,2*2,28+2*1,3*2,26+2*2,9*2,28</t>
  </si>
  <si>
    <t>2*1,8*2,52+2*2,7*2,54+2*3,7*1,8+2*6,3*1,8</t>
  </si>
  <si>
    <t>151101112</t>
  </si>
  <si>
    <t>Odstranění pažení a rozepření stěn rýh pro podzemní vedení s uložením materiálu na vzdálenost do 3 m od kraje výkopu příložné, hloubky přes 2 do 4 m</t>
  </si>
  <si>
    <t>1934925083</t>
  </si>
  <si>
    <t>"výměra dle položky 151101102</t>
  </si>
  <si>
    <t>3106,036</t>
  </si>
  <si>
    <t>-1912904943</t>
  </si>
  <si>
    <t>1578,141</t>
  </si>
  <si>
    <t>1048089620</t>
  </si>
  <si>
    <t>"vytěžená kubatura na skládku - 100% výkopku</t>
  </si>
  <si>
    <t>1578,141-95,431</t>
  </si>
  <si>
    <t>1936453068</t>
  </si>
  <si>
    <t>1482,71</t>
  </si>
  <si>
    <t>841558625</t>
  </si>
  <si>
    <t>1482,71*1,67</t>
  </si>
  <si>
    <t>362024122</t>
  </si>
  <si>
    <t>"zásyp štěrkodrtí v komunikaci</t>
  </si>
  <si>
    <t>6,8*1,2*(2,05-0,45)</t>
  </si>
  <si>
    <t>24,1*1,2*(2,15-0,45)</t>
  </si>
  <si>
    <t>28,4*1,2*(2,6-0,45)</t>
  </si>
  <si>
    <t>35,7*1,1*(2,8-0,45)</t>
  </si>
  <si>
    <t>45,4*1,1*(2,8-0,45)</t>
  </si>
  <si>
    <t>24,8*1,1*(2,75-0,45)</t>
  </si>
  <si>
    <t>45*1,1*(2,78-0,45)</t>
  </si>
  <si>
    <t>35,7*1,1*(2,88-0,45)</t>
  </si>
  <si>
    <t>38,1*1,1*(2,75-0,45)</t>
  </si>
  <si>
    <t>2*0,6*2,6*(1,8+2,3+2,5+2,65+2,5+2,37+2,72+2,5)</t>
  </si>
  <si>
    <t>2,3*2,2+3,7*2,25+1,6*2,3+2,5*2,37+1,5*2,33</t>
  </si>
  <si>
    <t>2,9*2,25+2,7*2,28+1,5*2,28+2,5*2,33+1,8*2,35</t>
  </si>
  <si>
    <t>2,3*2,4+1,9*2,12+2,2*2,21+2,2*2,25+2*2,41</t>
  </si>
  <si>
    <t>2,1*2,46+2,1*2,4+2*2,35+3,4*2,25+4,3*2,25</t>
  </si>
  <si>
    <t>"odpočet šachet</t>
  </si>
  <si>
    <t>-3,14*0,62*0,62*(1,8+2,3+2,5+2,65+2,5+2,37+2,72+2,5)</t>
  </si>
  <si>
    <t>"odpočet potrubí</t>
  </si>
  <si>
    <t>-3,14*0,15*0,15*284</t>
  </si>
  <si>
    <t>-3,14*0,075*0,075*(2,3+3,7+1,6+2,5+1,5)</t>
  </si>
  <si>
    <t>-3,14*0,075*0,075*(2,9+2,7+1,5+2,5+1,8)</t>
  </si>
  <si>
    <t>-3,14*0,075*0,075*(2,3+1,9+2,2+2,2+2)</t>
  </si>
  <si>
    <t>-3,14*0,075*0,075*(2,1+2,1+2+3,4+4,3)</t>
  </si>
  <si>
    <t>"odpočet betonového sedla</t>
  </si>
  <si>
    <t>-0,207*284</t>
  </si>
  <si>
    <t>"odpočet lože</t>
  </si>
  <si>
    <t>-0,1*47,5</t>
  </si>
  <si>
    <t>"odpočet obsypu</t>
  </si>
  <si>
    <t>-0,347*284</t>
  </si>
  <si>
    <t>-0,175*47,5</t>
  </si>
  <si>
    <t>1,3*1,2*(2,2-0,45)</t>
  </si>
  <si>
    <t>2,3*1,2*(4,5-0,45)</t>
  </si>
  <si>
    <t>16,7*1,2*(2,1-0,45)</t>
  </si>
  <si>
    <t>44,8*1,2*(2,2-0,45)</t>
  </si>
  <si>
    <t>2*0,6*2,6*(4,05+1,75+1,6)</t>
  </si>
  <si>
    <t>3,2*1,55+3,5*1,75+3,3*1,75+3,3*1,6</t>
  </si>
  <si>
    <t>-3,14*0,62*0,62*(4,05+1,75+1,6)</t>
  </si>
  <si>
    <t>-3,14*0,15*0,15*65,1</t>
  </si>
  <si>
    <t>-3,14*0,075*0,075*(3,2+3,5+3,3+3,3)</t>
  </si>
  <si>
    <t>"odpočet sedla</t>
  </si>
  <si>
    <t>-0,207*65,1</t>
  </si>
  <si>
    <t>-0,1*(3,2+3,5+3,3+3,3)</t>
  </si>
  <si>
    <t>-0,347*65,1</t>
  </si>
  <si>
    <t>-0,175*(3,2+3,5+3,3+3,3)</t>
  </si>
  <si>
    <t>45*1,2*(2,5-0,45)</t>
  </si>
  <si>
    <t>43*1,2*(2,3-0,45)</t>
  </si>
  <si>
    <t>2*0,6*2,6*(2,03+1,6)</t>
  </si>
  <si>
    <t>0,8*2,06+3,2*2,08+1,3*2,06+2,7*2,08</t>
  </si>
  <si>
    <t>1,8*2,32+2,7*2,34+3,7*1,6+6,3*1,6</t>
  </si>
  <si>
    <t>-3,14*0,62*0,62*(2,03+1,6)</t>
  </si>
  <si>
    <t xml:space="preserve">"odpočet potrubí </t>
  </si>
  <si>
    <t>-3,14*0,15*0,15*88</t>
  </si>
  <si>
    <t>-3,14*0,075*0,075*(08+3,2+1,3+2,7+1,8+2,7+3,7+6,3)</t>
  </si>
  <si>
    <t>"odpočet bet. sedla</t>
  </si>
  <si>
    <t>-0,207*88</t>
  </si>
  <si>
    <t>-0,347*88</t>
  </si>
  <si>
    <t>"nezpevněné plochy - zásyp výkopkem</t>
  </si>
  <si>
    <t>-3,14*0,15*0,15*(13,2+26,9)</t>
  </si>
  <si>
    <t>-0,207*(13,2+26,9)</t>
  </si>
  <si>
    <t>-0,347*(13,2+26,9)</t>
  </si>
  <si>
    <t>-1506397614</t>
  </si>
  <si>
    <t>999,617*2</t>
  </si>
  <si>
    <t>908420979</t>
  </si>
  <si>
    <t>"stoka "B", "B.1", "B.2"</t>
  </si>
  <si>
    <t>(297,2+92+88)*0,347</t>
  </si>
  <si>
    <t>-6*1,24*0,347</t>
  </si>
  <si>
    <t>1152415576</t>
  </si>
  <si>
    <t>163,006*2</t>
  </si>
  <si>
    <t>1715618118</t>
  </si>
  <si>
    <t>"travnaté povrchy</t>
  </si>
  <si>
    <t>51,83+39,8</t>
  </si>
  <si>
    <t>-1115684613</t>
  </si>
  <si>
    <t>51,83</t>
  </si>
  <si>
    <t>-1820883036</t>
  </si>
  <si>
    <t>"travnaté povrchy - ZPF</t>
  </si>
  <si>
    <t>39,8</t>
  </si>
  <si>
    <t>-1069868904</t>
  </si>
  <si>
    <t>-1048213077</t>
  </si>
  <si>
    <t>91,63*0,03</t>
  </si>
  <si>
    <t>-428088301</t>
  </si>
  <si>
    <t>91,63</t>
  </si>
  <si>
    <t>1176484212</t>
  </si>
  <si>
    <t>1653943815</t>
  </si>
  <si>
    <t>-1957648806</t>
  </si>
  <si>
    <t>1750356178</t>
  </si>
  <si>
    <t>451315111</t>
  </si>
  <si>
    <t>Podkladní nebo vyrovnávací vrstva z betonu prostého tř. C 25/30, ve vrstvě do 100 mm</t>
  </si>
  <si>
    <t>537415067</t>
  </si>
  <si>
    <t xml:space="preserve">Poznámka k souboru cen:_x000D_
1. V ceně nejsou započteny náklady na úpravu úložné spáry; tyto práce se oceňují cenou 967 04-1111 - úprava úložné spáry v části B 01 tohoto katalogu. </t>
  </si>
  <si>
    <t>"pod revizní šachty</t>
  </si>
  <si>
    <t>(9+3+2)*1,8*1,8</t>
  </si>
  <si>
    <t>1086837401</t>
  </si>
  <si>
    <t>151,8*0,1</t>
  </si>
  <si>
    <t>452312131</t>
  </si>
  <si>
    <t>Podkladní a zajišťovací konstrukce z betonu prostého v otevřeném výkopu sedlové lože pod potrubí z betonu tř. C 12/15</t>
  </si>
  <si>
    <t>74819164</t>
  </si>
  <si>
    <t>"stoka "B", ".1", "B.2"</t>
  </si>
  <si>
    <t>(297,2+92+88)*0,207</t>
  </si>
  <si>
    <t>452351101</t>
  </si>
  <si>
    <t>Bednění podkladních a zajišťovacích konstrukcí v otevřeném výkopu desek nebo sedlových loží pod potrubí, stoky a drobné objekty</t>
  </si>
  <si>
    <t>1959247464</t>
  </si>
  <si>
    <t>"stoka "C"</t>
  </si>
  <si>
    <t>2*(297,2+92+88)*0,189</t>
  </si>
  <si>
    <t>-662791964</t>
  </si>
  <si>
    <t>"podklaní vrstva místní živičné komunikace</t>
  </si>
  <si>
    <t>949577190</t>
  </si>
  <si>
    <t>1742093520</t>
  </si>
  <si>
    <t>"2x - celkem 100 mm</t>
  </si>
  <si>
    <t>2*608,2</t>
  </si>
  <si>
    <t>1405063582</t>
  </si>
  <si>
    <t>831362121</t>
  </si>
  <si>
    <t>Montáž potrubí z trub kameninových hrdlových s integrovaným těsněním v otevřeném výkopu ve sklonu do 20 % DN 250</t>
  </si>
  <si>
    <t>573918168</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</si>
  <si>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</si>
  <si>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spádiště</t>
  </si>
  <si>
    <t>1,7</t>
  </si>
  <si>
    <t>597107020</t>
  </si>
  <si>
    <t>Trouby kameninové kanalizační hrdlové trouby kameninové glazované s integrovaným spojem stavební délka 2,50 m DN 250 mm     tř.160  C glazovaná uvnitř</t>
  </si>
  <si>
    <t>2098676041</t>
  </si>
  <si>
    <t>1,7*1,05</t>
  </si>
  <si>
    <t>831262191</t>
  </si>
  <si>
    <t>Montáž potrubí z trub kameninových hrdlových s integrovaným těsněním Příplatek k cenám za práce v otevřeném výkopu ve sklonu přes 20 %, pro DN od 100 do 300</t>
  </si>
  <si>
    <t>CS ÚRS 2016 02</t>
  </si>
  <si>
    <t>1122711637</t>
  </si>
  <si>
    <t>831372121</t>
  </si>
  <si>
    <t>Montáž potrubí z trub kameninových hrdlových s integrovaným těsněním v otevřeném výkopu ve sklonu do 20 % DN 300</t>
  </si>
  <si>
    <t>-703576215</t>
  </si>
  <si>
    <t>297,2+92+88</t>
  </si>
  <si>
    <t>597107110</t>
  </si>
  <si>
    <t>Trouby kameninové kanalizační hrdlové trouby kameninové glazované s integrovaným spojem stavební délka 2,50 m DN 300 mm     tř.160  C</t>
  </si>
  <si>
    <t>196709100</t>
  </si>
  <si>
    <t>477,2*1,015</t>
  </si>
  <si>
    <t>837362221</t>
  </si>
  <si>
    <t>Montáž kameninových tvarovek na potrubí z trub kameninových v otevřeném výkopu s integrovaným těsněním jednoosých DN 250</t>
  </si>
  <si>
    <t>298653609</t>
  </si>
  <si>
    <t xml:space="preserve">Poznámka k souboru cen:_x000D_
1. Ceny jsou určeny pro montáž tvarovek v otevřeném výkopu jakéhokoliv sklonu. 2. Pro volbu ceny u odbočných tvarovek je rozhodující DN hlavního řadu; u jednoosých větší DN. 3. V cenách nejsou započteny náklady na dodání tvarovek a těsnícího materiálu, který je součástí tvarovek. Tyto náklady se oceňují ve specifikaci. </t>
  </si>
  <si>
    <t>597110290</t>
  </si>
  <si>
    <t>Tvarovky kameninové kanalizační hrdlové s integrovaným spojem kolena DN 250 mm     90°    C tř. 160</t>
  </si>
  <si>
    <t>688443118</t>
  </si>
  <si>
    <t>837371221</t>
  </si>
  <si>
    <t>Montáž kameninových tvarovek na potrubí z trub kameninových v otevřeném výkopu s integrovaným těsněním odbočných DN 300</t>
  </si>
  <si>
    <t>768798376</t>
  </si>
  <si>
    <t>1+36</t>
  </si>
  <si>
    <t>597115700</t>
  </si>
  <si>
    <t>Tvarovky kameninové kanalizační hrdlové s integrovaným spojem odbočky jednoduché šikmé (úhel 45°) DN 300/150 mm  L = 50 cm  C/F tř.160/-</t>
  </si>
  <si>
    <t>2001933616</t>
  </si>
  <si>
    <t>"pro dopojení přípojek</t>
  </si>
  <si>
    <t>"profil a materiál stávajících přípojek nebyl ověřen</t>
  </si>
  <si>
    <t>597117740</t>
  </si>
  <si>
    <t>Tvarovky kameninové kanalizační hrdlové s integrovaným spojem odbočky jednoduché kolmé (úhel 90°) DN 300/200 mm  L = 60 cm  C/F tř.240/160</t>
  </si>
  <si>
    <t>-1677926601</t>
  </si>
  <si>
    <t>"pro spádiště</t>
  </si>
  <si>
    <t>871315221</t>
  </si>
  <si>
    <t>Kanalizační potrubí z tvrdého PVC systém KG v otevřeném výkopu ve sklonu do 20 %, tuhost třídy SN 8 DN 150</t>
  </si>
  <si>
    <t>1029730575</t>
  </si>
  <si>
    <t xml:space="preserve">Poznámka k souboru cen:_x000D_
1. V cenách jsou započteny i náklady na dodání trub včetně gumového těsnění. 2. Použití trub dle tuhostí: a) třída SN 4: kanalizační řady, přípojky, odvodňování pozemků b) třída SN 8: vysoké teplotní a mechanické zatížení. </t>
  </si>
  <si>
    <t>"dodávka včetně těsnění, montáž - komplet</t>
  </si>
  <si>
    <t>(135,3+27)*1,05</t>
  </si>
  <si>
    <t>871355221</t>
  </si>
  <si>
    <t>Kanalizační potrubí z tvrdého PVC [KG systém] v otevřeném výkopu ve sklonu do 20 %, tuhost třídy SN 8 DN 200</t>
  </si>
  <si>
    <t>-2035559018</t>
  </si>
  <si>
    <t>11,9*1,05</t>
  </si>
  <si>
    <t>871365221</t>
  </si>
  <si>
    <t>Kanalizační potrubí z tvrdého PVC [KG systém] v otevřeném výkopu ve sklonu do 20 %, tuhost třídy SN 8 DN 250</t>
  </si>
  <si>
    <t>-1800504418</t>
  </si>
  <si>
    <t>3,3*1,05</t>
  </si>
  <si>
    <t>877315211</t>
  </si>
  <si>
    <t>Montáž tvarovek na kanalizačním potrubí z trub z plastu z tvrdého PVC systém KG nebo z polypropylenu systém KG 2000 v otevřeném výkopu jednoosých DN 150</t>
  </si>
  <si>
    <t>869059118</t>
  </si>
  <si>
    <t xml:space="preserve">Poznámka k souboru cen:_x000D_
1. V cenách nejsou započteny náklady na dodání tvarovek. Tvarovky se oceňují ve ve specifikaci. </t>
  </si>
  <si>
    <t>117</t>
  </si>
  <si>
    <t>286113610</t>
  </si>
  <si>
    <t>Trubky z polyvinylchloridu kanalizace domovní a uliční KG - Systém (PVC) PipeLife kolena KGB KGB 150x45°</t>
  </si>
  <si>
    <t>1417978241</t>
  </si>
  <si>
    <t>286113590</t>
  </si>
  <si>
    <t>Trubky z polyvinylchloridu kanalizace domovní a uliční KG - Systém (PVC) PipeLife kolena KGB KGB 150x15°</t>
  </si>
  <si>
    <t>266012810</t>
  </si>
  <si>
    <t>286-R-002</t>
  </si>
  <si>
    <t>Přechodová manžeta pro spojení trub betonových a PVC DN150</t>
  </si>
  <si>
    <t>-1475027290</t>
  </si>
  <si>
    <t>286-R-003</t>
  </si>
  <si>
    <t>Přechodová manžeta pro spojení trub KT a PVC DN150</t>
  </si>
  <si>
    <t>2080577121</t>
  </si>
  <si>
    <t>877355211</t>
  </si>
  <si>
    <t>Montáž tvarovek na kanalizačním potrubí z trub z plastu z tvrdého PVC [systém KG] nebo z polypropylenu [systém KG 2000] v otevřeném výkopu jednoosých DN 200</t>
  </si>
  <si>
    <t>-779832851</t>
  </si>
  <si>
    <t>286113640</t>
  </si>
  <si>
    <t>koleno kanalizace plastové KG 200x15°</t>
  </si>
  <si>
    <t>-907721903</t>
  </si>
  <si>
    <t>286113660</t>
  </si>
  <si>
    <t>koleno kanalizace plastové KG 200x45°</t>
  </si>
  <si>
    <t>-1169204934</t>
  </si>
  <si>
    <t>877365211</t>
  </si>
  <si>
    <t>Montáž tvarovek na kanalizačním potrubí z trub z plastu z tvrdého PVC [systém KG] nebo z polypropylenu [systém KG 2000] v otevřeném výkopu jednoosých DN 250</t>
  </si>
  <si>
    <t>1897045418</t>
  </si>
  <si>
    <t>286113710</t>
  </si>
  <si>
    <t>koleno kanalizace plastové KG 250x45°</t>
  </si>
  <si>
    <t>158637976</t>
  </si>
  <si>
    <t>892372121</t>
  </si>
  <si>
    <t>Tlakové zkoušky vzduchem těsnícími vaky ucpávkovými DN 300</t>
  </si>
  <si>
    <t>úsek</t>
  </si>
  <si>
    <t>1187098915</t>
  </si>
  <si>
    <t xml:space="preserve">Poznámka k souboru cen:_x000D_
1. Ceny zkoušek jsou vztaženy na úsek stoky mezi dvěma šachtami bez ohledu na druh potrubí. 2. V cenách jsou započteny i náklady na: a) montáž a demontáž těsnících vaků pro zabezpečení konců zkoušeného úseku potrubí, naplnění a vypuštění vzduchu zkoušeného úseku stoky, b) vystavení zkušebního protokolu. 3. V cenách nejsou započteny náklady na: a) utěsnění kanalizačních přípojek. b) zkoušky vstupních a revizních šachet. </t>
  </si>
  <si>
    <t>892-R-001</t>
  </si>
  <si>
    <t>Zkouška vodotěsnosti revizních šachet</t>
  </si>
  <si>
    <t>-314557430</t>
  </si>
  <si>
    <t>"včetně zajištění zkušebního media - komplet</t>
  </si>
  <si>
    <t>892-R-002</t>
  </si>
  <si>
    <t>Utěsnění kanalizačních přípojek pro zkoušku vodotěsnosti</t>
  </si>
  <si>
    <t>-218324692</t>
  </si>
  <si>
    <t>"montáž, dodávka - komplet</t>
  </si>
  <si>
    <t>894411121</t>
  </si>
  <si>
    <t>Zřízení šachet kanalizačních z betonových dílců výšky vstupu do 1,50 m s obložením dna betonem tř. C 25/30, na potrubí DN přes 200 do 300</t>
  </si>
  <si>
    <t>-1327384190</t>
  </si>
  <si>
    <t xml:space="preserve">Poznámka k souboru cen:_x000D_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dno, šachtové a skružová těsnění); tyto se oceňují ve specifikaci. </t>
  </si>
  <si>
    <t>dle tabulky šchet</t>
  </si>
  <si>
    <t>592243370</t>
  </si>
  <si>
    <t>Prefabrikáty pro vstupní šachty a drenážní šachtice (betonové a železobetonové) šachty pro odpadní kanály a potrubí uložená v zemi dno šachty kanalizační přímé V - průměr odtoku TBZ-Q.1  100/60 V max.40    100 / 60 x 40</t>
  </si>
  <si>
    <t>569022010</t>
  </si>
  <si>
    <t>přesná specifikace dle tabulky šachet</t>
  </si>
  <si>
    <t>592243380</t>
  </si>
  <si>
    <t>Prefabrikáty pro vstupní šachty a drenážní šachtice (betonové a železobetonové) šachty pro odpadní kanály a potrubí uložená v zemi dno šachty kanalizační přímé V - průměr odtoku TBZ-Q.1  100/80 V max.50    100 / 80 x 50</t>
  </si>
  <si>
    <t>-641124454</t>
  </si>
  <si>
    <t>592-R-003</t>
  </si>
  <si>
    <t>dno betonové spadišťové šachty Š10 - obkld čedičem</t>
  </si>
  <si>
    <t>262494020</t>
  </si>
  <si>
    <t>592243390</t>
  </si>
  <si>
    <t>Prefabrikáty pro vstupní šachty a drenážní šachtice (betonové a železobetonové) šachty pro odpadní kanály a potrubí uložená v zemi dno šachty kanalizační přímé V - průměr odtoku TBZ-Q.1  100/100 V max.60  100 /100 x 60</t>
  </si>
  <si>
    <t>1861918070</t>
  </si>
  <si>
    <t>592241600</t>
  </si>
  <si>
    <t>Prefabrikáty pro vstupní šachty a drenážní šachtice (betonové a železobetonové) šachty pro odpadní kanály a potrubí uložená v zemi skruže s ocelovými stupadly s PE povlakem TBS-Q 1000/250/120 SP  100 x 25 x 12</t>
  </si>
  <si>
    <t>2003342499</t>
  </si>
  <si>
    <t>592241610</t>
  </si>
  <si>
    <t>Prefabrikáty pro vstupní šachty a drenážní šachtice (betonové a železobetonové) šachty pro odpadní kanály a potrubí uložená v zemi skruže s ocelovými stupadly s PE povlakem TBS-Q 1000/500/120 SP  100 x 50 x 12</t>
  </si>
  <si>
    <t>-1942330401</t>
  </si>
  <si>
    <t>592241620</t>
  </si>
  <si>
    <t>Prefabrikáty pro vstupní šachty a drenážní šachtice (betonové a železobetonové) šachty pro odpadní kanály a potrubí uložená v zemi skruže s ocelovými stupadly s PE povlakem TBH-Q 1000/1000/120 SP100 x 100 x 12</t>
  </si>
  <si>
    <t>416294926</t>
  </si>
  <si>
    <t>592-R-004</t>
  </si>
  <si>
    <t>skruž betonová spadišťové šachty Š10 1000/1000/120 - obklad čedičem</t>
  </si>
  <si>
    <t>-1876268303</t>
  </si>
  <si>
    <t>592243120</t>
  </si>
  <si>
    <t>Prefabrikáty pro vstupní šachty a drenážní šachtice (betonové a železobetonové) šachty pro odpadní kanály a potrubí uložená v zemi konus šachetní (síla stěny 12 cm) KPS - kapsové plastové stupadlo TBR-Q.1 100-63/58/12 KPS     100 x 62,5 x 58</t>
  </si>
  <si>
    <t>-359417695</t>
  </si>
  <si>
    <t>592-R-002</t>
  </si>
  <si>
    <t>prstenec šachetní betonový vyrovnávací TBW-Q.1 63/4 62,5 x 12 x 4 cm</t>
  </si>
  <si>
    <t>-1940955653</t>
  </si>
  <si>
    <t>592243200</t>
  </si>
  <si>
    <t>Prefabrikáty pro vstupní šachty a drenážní šachtice (betonové a železobetonové) šachty pro odpadní kanály a potrubí uložená v zemi vyrovnávací prstence TBW-Q.1 63/6    62,5 x 12 x 6</t>
  </si>
  <si>
    <t>-323318564</t>
  </si>
  <si>
    <t>592243210</t>
  </si>
  <si>
    <t>Prefabrikáty pro vstupní šachty a drenážní šachtice (betonové a železobetonové) šachty pro odpadní kanály a potrubí uložená v zemi vyrovnávací prstence TBW-Q.1 63/8    62,5 x 12 x 8</t>
  </si>
  <si>
    <t>1615994445</t>
  </si>
  <si>
    <t>592243230</t>
  </si>
  <si>
    <t>Prefabrikáty pro vstupní šachty a drenážní šachtice (betonové a železobetonové) šachty pro odpadní kanály a potrubí uložená v zemi vyrovnávací prstence TBW-Q.1 63/10  62,5 x 12 x 10</t>
  </si>
  <si>
    <t>485096912</t>
  </si>
  <si>
    <t>592-R-001</t>
  </si>
  <si>
    <t>prstenec šachetní betonový vyrovnávací TBW-Q.1 63/12 62,5 x 12 x 12 cm</t>
  </si>
  <si>
    <t>-1104355187</t>
  </si>
  <si>
    <t>592243480</t>
  </si>
  <si>
    <t>Prefabrikáty pro vstupní šachty a drenážní šachtice (betonové a železobetonové) šachty pro odpadní kanály a potrubí uložená v zemi těsnění elastomerové pro spojení šachetních dílů EMT DN 1000</t>
  </si>
  <si>
    <t>-1555993172</t>
  </si>
  <si>
    <t>894811245</t>
  </si>
  <si>
    <t>Revizní šachta z tvrdého PVC v otevřeném výkopu systém RV typ pravý/přímý/levý (DN šachty/DN trubního vedení) DN 400/160, odolnost vnějšímu tlaku 40 t, hloubka od 1860 do 2230 mm</t>
  </si>
  <si>
    <t>261223647</t>
  </si>
  <si>
    <t xml:space="preserve">Poznámka k souboru cen:_x000D_
1. V cenách jsou započteny náklady na dodání a montáž šachtového dna, trouby šachty a teleskopu. 2. V cenách je započteno i fixování šachty obsypem. Objem obsypu se neodečítá od objemu zásypu rýhy. 3. V cenách nejsou započteny náklady na dodání lapače splavenin. Lapač splavenin se oceňuje ve specifikaci. Ztratné lze dohodnout ve výši 1 %. </t>
  </si>
  <si>
    <t>894811247</t>
  </si>
  <si>
    <t>Revizní šachta z tvrdého PVC v otevřeném výkopu systém RV typ pravý/přímý/levý (DN šachty/DN trubního vedení) DN 400/160, odolnost vnějšímu tlaku 40 t, hloubka od 2360 do 2730 mm</t>
  </si>
  <si>
    <t>-1364510815</t>
  </si>
  <si>
    <t>895941111</t>
  </si>
  <si>
    <t>Zřízení vpusti kanalizační uliční z betonových dílců typ UV-50 normální</t>
  </si>
  <si>
    <t>259247049</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</si>
  <si>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</si>
  <si>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592238210</t>
  </si>
  <si>
    <t>Prefabrikáty pro uliční vpusti betonové a železobetonové TBV-Q 660/180 /prstenec/ 18 x 66 x 10</t>
  </si>
  <si>
    <t>85539282</t>
  </si>
  <si>
    <t>592238230</t>
  </si>
  <si>
    <t>Prefabrikáty pro uliční vpusti betonové a železobetonové TBV-Q 500/626 D /dno/     62,6 x 49,5 x 5</t>
  </si>
  <si>
    <t>274576351</t>
  </si>
  <si>
    <t>592238240</t>
  </si>
  <si>
    <t>Prefabrikáty pro uliční vpusti betonové a železobetonové TBV-Q 500/590/200 V /skruž/ 59 x 50 x 5</t>
  </si>
  <si>
    <t>-987314649</t>
  </si>
  <si>
    <t>592238250</t>
  </si>
  <si>
    <t>Prefabrikáty pro uliční vpusti betonové a železobetonové TBV-Q 500/290 /skruž/           29 x 50 x 5</t>
  </si>
  <si>
    <t>-1213456034</t>
  </si>
  <si>
    <t>592238260</t>
  </si>
  <si>
    <t>Prefabrikáty pro uliční vpusti betonové a železobetonové TBV-Q 500/590 /skruž/           59 x 50 x 5</t>
  </si>
  <si>
    <t>-1768616950</t>
  </si>
  <si>
    <t>592238740</t>
  </si>
  <si>
    <t>Prefabrikáty pro uliční vpusti dílce betonové pro uliční vpusti vpusť dešťová uliční s rámem koš pozink. C3 DIN 4052, vysoký, rám 500/300</t>
  </si>
  <si>
    <t>1271570173</t>
  </si>
  <si>
    <t>899101111</t>
  </si>
  <si>
    <t>Osazení poklopů litinových a ocelových včetně rámů hmotnosti jednotlivě do 50 kg</t>
  </si>
  <si>
    <t>407837682</t>
  </si>
  <si>
    <t>552-R-005</t>
  </si>
  <si>
    <t>poklop litinový DN425 40t doteleskopu</t>
  </si>
  <si>
    <t>ks</t>
  </si>
  <si>
    <t>1836375658</t>
  </si>
  <si>
    <t>899102111</t>
  </si>
  <si>
    <t>Osazení poklopů litinových a ocelových včetně rámů hmotnosti jednotlivě přes 50 do 100 kg</t>
  </si>
  <si>
    <t>-188328636</t>
  </si>
  <si>
    <t xml:space="preserve">Poznámka k souboru cen:_x000D_
1. Cena -1111 lze použít i pro osazení rektifikačních kroužků nebo rámečků. 2. V cenách nejsou započteny náklady na dodání poklopů včetně rámů; tyto náklady se oceňují ve specifikaci. </t>
  </si>
  <si>
    <t>"pro revizní šachty na stoce "B", "B.1", "B.2"</t>
  </si>
  <si>
    <t>552-R-003</t>
  </si>
  <si>
    <t>poklop šachtový (celolitinový) s rámem DN600 D400 bez odvětrání</t>
  </si>
  <si>
    <t>1940682301</t>
  </si>
  <si>
    <t>552-R-004</t>
  </si>
  <si>
    <t>poklop šachtový (celolizinový) s rámem DN600 s odvětráním</t>
  </si>
  <si>
    <t>676236580</t>
  </si>
  <si>
    <t>899202111</t>
  </si>
  <si>
    <t>Osazení mříží litinových včetně rámů a košů na bahno hmotnosti jednotlivě přes 50 do 100 kg</t>
  </si>
  <si>
    <t>1568491586</t>
  </si>
  <si>
    <t xml:space="preserve">Poznámka k souboru cen:_x000D_
1. V cenách nejsou započteny náklady na dodání mříží, rámů a košů na bahno; tyto náklady se oceňují ve specifikaci. </t>
  </si>
  <si>
    <t>440-R-001</t>
  </si>
  <si>
    <t>Vtoková mříž 500x500, rám litinový D400</t>
  </si>
  <si>
    <t>186014156</t>
  </si>
  <si>
    <t>899623171</t>
  </si>
  <si>
    <t>Obetonování potrubí nebo zdiva stok betonem prostým v otevřeném výkopu, beton tř. C 25/30</t>
  </si>
  <si>
    <t>-288354984</t>
  </si>
  <si>
    <t xml:space="preserve">Poznámka k souboru cen:_x000D_
1. Obetonování zdiva stok ve štole se oceňuje cenami souboru cen 359 31-02 Výplň za rubem cihelného zdiva stok části A 03 tohoto katalogu. </t>
  </si>
  <si>
    <t>"spádiště</t>
  </si>
  <si>
    <t>0,9*0,6*3</t>
  </si>
  <si>
    <t>916231213</t>
  </si>
  <si>
    <t>Osazení chodníkového obrubníku betonového se zřízením lože, s vyplněním a zatřením spár cementovou maltou stojatého s boční opěrou z betonu prostého tř. C 12/15, do lože z betonu prostého téže značky</t>
  </si>
  <si>
    <t>-91471025</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</si>
  <si>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</si>
  <si>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46,5</t>
  </si>
  <si>
    <t>592174500</t>
  </si>
  <si>
    <t>Obrubníky betonové a železobetonové chodníkové ABO    1-15    100 x 15 x 30</t>
  </si>
  <si>
    <t>1314366608</t>
  </si>
  <si>
    <t>46,5*1,05</t>
  </si>
  <si>
    <t>916991121</t>
  </si>
  <si>
    <t>Lože pod obrubníky, krajníky nebo obruby z dlažebních kostek z betonu prostého tř. C 12/15</t>
  </si>
  <si>
    <t>-1522704431</t>
  </si>
  <si>
    <t>0,3*46,5</t>
  </si>
  <si>
    <t>969-R-001</t>
  </si>
  <si>
    <t>Zaslepení konců stávajícího potrubí</t>
  </si>
  <si>
    <t>1232397379</t>
  </si>
  <si>
    <t>"v miatech rozpojení - přípojky, šachty</t>
  </si>
  <si>
    <t>46*3,14*0,15*0,15*0,5</t>
  </si>
  <si>
    <t>969-R-002</t>
  </si>
  <si>
    <t>Vybourání šachty kanalizační prefabrikované DN1000</t>
  </si>
  <si>
    <t>-1862220871</t>
  </si>
  <si>
    <t>"dodávka, montáž komplet</t>
  </si>
  <si>
    <t>"šachty na stávající betonové stoce DN300</t>
  </si>
  <si>
    <t>"včetně likvidace</t>
  </si>
  <si>
    <t>"včetně odvozu a uložení na skládku</t>
  </si>
  <si>
    <t>969-R-003</t>
  </si>
  <si>
    <t>Vybourání stávající dešťové uliční vpusti</t>
  </si>
  <si>
    <t>1649084943</t>
  </si>
  <si>
    <t>969-R-004</t>
  </si>
  <si>
    <t>Napojení do stávající šachty</t>
  </si>
  <si>
    <t>-1118340699</t>
  </si>
  <si>
    <t>"úprava otvoru, těsnění, úprava kynety</t>
  </si>
  <si>
    <t>"včetně všech souvisejicích prací</t>
  </si>
  <si>
    <t>799539459</t>
  </si>
  <si>
    <t>212,063</t>
  </si>
  <si>
    <t>1950657093</t>
  </si>
  <si>
    <t>4*212,063</t>
  </si>
  <si>
    <t>-540193610</t>
  </si>
  <si>
    <t>79687937</t>
  </si>
  <si>
    <t>59,604</t>
  </si>
  <si>
    <t>114</t>
  </si>
  <si>
    <t>836003551</t>
  </si>
  <si>
    <t>142,927+9,533</t>
  </si>
  <si>
    <t>115</t>
  </si>
  <si>
    <t>998275101</t>
  </si>
  <si>
    <t>Přesun hmot pro trubní vedení hloubené z trub kameninových pro kanalizace v otevřeném výkopu dopravní vzdálenost do 15 m</t>
  </si>
  <si>
    <t>2048982226</t>
  </si>
  <si>
    <t>186,754</t>
  </si>
  <si>
    <t>116</t>
  </si>
  <si>
    <t>998275124</t>
  </si>
  <si>
    <t>Přesun hmot pro trubní vedení hloubené z trub kameninových Příplatek k cenám za zvětšený přesun přes vymezenou největší dopravní vzdálenost do 500 m</t>
  </si>
  <si>
    <t>-1467913226</t>
  </si>
  <si>
    <t>185,754</t>
  </si>
  <si>
    <t>VORN - Vedlejší a ostatní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</si>
  <si>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</si>
  <si>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</si>
  <si>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</si>
  <si>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</si>
  <si>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</si>
  <si>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VRN</t>
  </si>
  <si>
    <t>Vedlejší rozpočtové náklady</t>
  </si>
  <si>
    <t>VRN1</t>
  </si>
  <si>
    <t>Průzkumné, geodetické a projektové práce</t>
  </si>
  <si>
    <t>012103000</t>
  </si>
  <si>
    <t>Průzkumné, geodetické a projektové práce geodetické práce před výstavbou</t>
  </si>
  <si>
    <t>Kč</t>
  </si>
  <si>
    <t>CS ÚRS 2014 02</t>
  </si>
  <si>
    <t>1024</t>
  </si>
  <si>
    <t>-79521320</t>
  </si>
  <si>
    <t>"- vytýčení inženýrských sítí dotčených nebo</t>
  </si>
  <si>
    <t>"souvisejících se stavbou</t>
  </si>
  <si>
    <t>"- vytýčení hlavních bodů stavby</t>
  </si>
  <si>
    <t>"před zahájením stsvebních prací</t>
  </si>
  <si>
    <t>012303000</t>
  </si>
  <si>
    <t>Průzkumné, geodetické a projektové práce geodetické práce po výstavbě</t>
  </si>
  <si>
    <t>385655568</t>
  </si>
  <si>
    <t>"- zaměření skutečného provedení</t>
  </si>
  <si>
    <t>01320300R</t>
  </si>
  <si>
    <t>Pasportizace objektů</t>
  </si>
  <si>
    <t>1977112833</t>
  </si>
  <si>
    <t>"- fotodokumentace před zahájením</t>
  </si>
  <si>
    <t>"a po ukončení stavby</t>
  </si>
  <si>
    <t>013254000</t>
  </si>
  <si>
    <t>Průzkumné, geodetické a projektové práce projektové práce dokumentace stavby (výkresová a textová) skutečného provedení stavby</t>
  </si>
  <si>
    <t>-1633067375</t>
  </si>
  <si>
    <t>VRN3</t>
  </si>
  <si>
    <t>Zařízení staveniště</t>
  </si>
  <si>
    <t>031002000</t>
  </si>
  <si>
    <t>Hlavní tituly průvodních činností a nákladů zařízení staveniště související (přípravné) práce</t>
  </si>
  <si>
    <t>-1278224141</t>
  </si>
  <si>
    <t>032903000</t>
  </si>
  <si>
    <t>Zařízení staveniště vybavení staveniště náklady na provoz a údržbu vybavení staveniště</t>
  </si>
  <si>
    <t>-2041479260</t>
  </si>
  <si>
    <t>034403000</t>
  </si>
  <si>
    <t>Zařízení staveniště zabezpečení staveniště dopravní značení na staveništi</t>
  </si>
  <si>
    <t>-919392626</t>
  </si>
  <si>
    <t>039103000</t>
  </si>
  <si>
    <t>Zařízení staveniště zrušení zařízení staveniště rozebrání, bourání a odvoz</t>
  </si>
  <si>
    <t>2038776716</t>
  </si>
  <si>
    <t>VRN4</t>
  </si>
  <si>
    <t>Inženýrská činnost</t>
  </si>
  <si>
    <t>043002000</t>
  </si>
  <si>
    <t>Hlavní tituly průvodních činností a nákladů inženýrská činnost zkoušky a ostatní měření</t>
  </si>
  <si>
    <t>-2080202675</t>
  </si>
  <si>
    <t>"- kontrola únosnosti pláně</t>
  </si>
  <si>
    <t>"- hydrantová zkouška</t>
  </si>
  <si>
    <t>"- zkouška ovladatelnosti armatur vodovodu</t>
  </si>
  <si>
    <t>"- odběr a rozbor vzorků vody</t>
  </si>
  <si>
    <t>"- kamerová prohlídka kanalizace se záznamem</t>
  </si>
  <si>
    <t>044002000</t>
  </si>
  <si>
    <t>Hlavní tituly průvodních činností a nákladů inženýrská činnost revize</t>
  </si>
  <si>
    <t>1584650402</t>
  </si>
  <si>
    <t>"- revizní zkouška signalizačního vodiče</t>
  </si>
  <si>
    <t>VRN9</t>
  </si>
  <si>
    <t>Ostatní náklady</t>
  </si>
  <si>
    <t>091003001R</t>
  </si>
  <si>
    <t>Ohrazení a osvětlení výkopů. provizorní přemostění</t>
  </si>
  <si>
    <t>1293454595</t>
  </si>
  <si>
    <t>091003002R</t>
  </si>
  <si>
    <t>Uvedení dotčených ploch do původního stavu</t>
  </si>
  <si>
    <t>1271209164</t>
  </si>
  <si>
    <t>091003003R</t>
  </si>
  <si>
    <t>Oprava, údržba a průběžné čištění všech dotčených komunikací po dobu stavby</t>
  </si>
  <si>
    <t>2017122773</t>
  </si>
  <si>
    <t>091003004R</t>
  </si>
  <si>
    <t>Ostatní náklady související s provedením stavby (dle doplnění a ocenění dodavatele)</t>
  </si>
  <si>
    <t>771377471</t>
  </si>
  <si>
    <t>091003005R</t>
  </si>
  <si>
    <t>Poplatky za zvl. užívání komunikace a zábor veřejného prostranství</t>
  </si>
  <si>
    <t>-797991089</t>
  </si>
  <si>
    <t>"včetně uzavření dohody o vstupu na pozemky</t>
  </si>
  <si>
    <t>"s vlastníkem pozemku</t>
  </si>
  <si>
    <t>091003006R</t>
  </si>
  <si>
    <t>Čerpání odpadní vody během výstavby</t>
  </si>
  <si>
    <t>294781579</t>
  </si>
  <si>
    <t>"včetně zajištění čerpadel, elektrické energie</t>
  </si>
  <si>
    <t>"převedení vody potrubím nebo hadicí</t>
  </si>
  <si>
    <t>"po celou dobu realizace</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</si>
  <si>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</si>
  <si>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</si>
  <si>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</si>
  <si>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</si>
  <si>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</si>
  <si>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</si>
  <si>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</si>
  <si>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</si>
  <si>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</si>
  <si>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</si>
  <si>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</si>
  <si>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</si>
  <si>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</si>
  <si>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</si>
  <si>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</si>
  <si>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</si>
  <si>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</si>
  <si>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</si>
  <si>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</si>
  <si>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</si>
  <si>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</si>
  <si>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</si>
  <si>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Vedlejší a ostatní náklady</t>
  </si>
  <si>
    <t>OST</t>
  </si>
  <si>
    <t>Ostatní</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</si>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</sst>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3" x14ac:knownFonts="1">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9" fillId="0" borderId="0" applyNumberFormat="0" applyFill="0" applyBorder="0" applyAlignment="0" applyProtection="0"/>
    <xf numFmtId="0" fontId="44" fillId="0" borderId="0" applyAlignment="0">
      <alignment vertical="top" wrapText="1"/>
      <protection locked="0"/>
    </xf>
  </cellStyleXfs>
  <cellXfs count="41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2" borderId="0" xfId="0" applyFont="1" applyFill="1" applyAlignment="1">
      <alignment horizontal="left" vertical="center"/>
    </xf>
    <xf numFmtId="0" fontId="0" fillId="2" borderId="0" xfId="0" applyFill="1"/>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5"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9"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7" fillId="0" borderId="19" xfId="0" applyFont="1" applyBorder="1" applyAlignment="1" applyProtection="1">
      <alignment horizontal="center" vertical="center" wrapText="1"/>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7"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8"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4"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horizontal="center" vertical="center"/>
    </xf>
    <xf numFmtId="0" fontId="4" fillId="0" borderId="4" xfId="0" applyFont="1" applyBorder="1" applyAlignment="1">
      <alignment vertical="center"/>
    </xf>
    <xf numFmtId="4" fontId="27" fillId="0" borderId="17"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8" xfId="0" applyNumberFormat="1" applyFont="1" applyBorder="1" applyAlignment="1" applyProtection="1">
      <alignment vertical="center"/>
    </xf>
    <xf numFmtId="0" fontId="4" fillId="0" borderId="0" xfId="0" applyFont="1" applyAlignment="1">
      <alignment horizontal="left"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29" fillId="0" borderId="17"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8" xfId="0" applyNumberFormat="1" applyFont="1" applyBorder="1" applyAlignment="1" applyProtection="1">
      <alignment vertical="center"/>
    </xf>
    <xf numFmtId="0" fontId="5" fillId="0" borderId="0" xfId="0" applyFont="1" applyAlignment="1">
      <alignment horizontal="left" vertical="center"/>
    </xf>
    <xf numFmtId="4" fontId="29" fillId="0" borderId="22" xfId="0" applyNumberFormat="1" applyFont="1" applyBorder="1" applyAlignment="1" applyProtection="1">
      <alignment vertical="center"/>
    </xf>
    <xf numFmtId="4" fontId="29" fillId="0" borderId="23" xfId="0" applyNumberFormat="1" applyFont="1" applyBorder="1" applyAlignment="1" applyProtection="1">
      <alignment vertical="center"/>
    </xf>
    <xf numFmtId="166"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30" fillId="0" borderId="0" xfId="0" applyFont="1" applyBorder="1" applyAlignment="1" applyProtection="1">
      <alignment horizontal="lef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7" fillId="0" borderId="4" xfId="0" applyFont="1" applyBorder="1" applyAlignment="1" applyProtection="1">
      <alignment vertical="center"/>
    </xf>
    <xf numFmtId="0" fontId="7" fillId="0" borderId="0" xfId="0" applyFont="1" applyBorder="1" applyAlignment="1" applyProtection="1">
      <alignment vertical="center"/>
    </xf>
    <xf numFmtId="0" fontId="7" fillId="0" borderId="23" xfId="0" applyFont="1" applyBorder="1" applyAlignment="1" applyProtection="1">
      <alignment horizontal="left" vertical="center"/>
    </xf>
    <xf numFmtId="0" fontId="7" fillId="0" borderId="23" xfId="0" applyFont="1" applyBorder="1" applyAlignment="1" applyProtection="1">
      <alignment vertical="center"/>
    </xf>
    <xf numFmtId="0" fontId="7" fillId="0" borderId="23" xfId="0" applyFont="1" applyBorder="1" applyAlignment="1" applyProtection="1">
      <alignment vertical="center"/>
      <protection locked="0"/>
    </xf>
    <xf numFmtId="4" fontId="7" fillId="0" borderId="23" xfId="0" applyNumberFormat="1" applyFont="1" applyBorder="1" applyAlignment="1" applyProtection="1">
      <alignment vertical="center"/>
    </xf>
    <xf numFmtId="0" fontId="7" fillId="0" borderId="5"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4" xfId="0" applyBorder="1"/>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31"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32" fillId="0" borderId="15" xfId="0" applyNumberFormat="1" applyFont="1" applyBorder="1" applyAlignment="1" applyProtection="1"/>
    <xf numFmtId="166" fontId="32" fillId="0" borderId="16"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7"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8"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36"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34" fillId="0" borderId="0" xfId="0" applyFont="1" applyBorder="1" applyAlignment="1" applyProtection="1">
      <alignment horizontal="left" vertical="center"/>
    </xf>
    <xf numFmtId="0" fontId="37" fillId="0" borderId="0" xfId="0" applyFont="1" applyBorder="1" applyAlignment="1" applyProtection="1">
      <alignment horizontal="left" vertical="center"/>
    </xf>
    <xf numFmtId="0" fontId="37"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7" xfId="0" applyFont="1" applyBorder="1" applyAlignment="1" applyProtection="1">
      <alignment vertical="center"/>
    </xf>
    <xf numFmtId="0" fontId="11" fillId="0" borderId="0" xfId="0" applyFont="1" applyBorder="1" applyAlignment="1" applyProtection="1">
      <alignment vertical="center"/>
    </xf>
    <xf numFmtId="0" fontId="11" fillId="0" borderId="18"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7" xfId="0" applyFont="1" applyBorder="1" applyAlignment="1" applyProtection="1">
      <alignment vertical="center"/>
    </xf>
    <xf numFmtId="0" fontId="12" fillId="0" borderId="0" xfId="0" applyFont="1" applyBorder="1" applyAlignment="1" applyProtection="1">
      <alignment vertical="center"/>
    </xf>
    <xf numFmtId="0" fontId="12" fillId="0" borderId="18" xfId="0" applyFont="1" applyBorder="1" applyAlignment="1" applyProtection="1">
      <alignment vertical="center"/>
    </xf>
    <xf numFmtId="0" fontId="12" fillId="0" borderId="0" xfId="0" applyFont="1" applyAlignment="1">
      <alignment horizontal="left" vertical="center"/>
    </xf>
    <xf numFmtId="0" fontId="38" fillId="0" borderId="27" xfId="0" applyFont="1" applyBorder="1" applyAlignment="1" applyProtection="1">
      <alignment horizontal="center" vertical="center"/>
    </xf>
    <xf numFmtId="49" fontId="38" fillId="0" borderId="27" xfId="0" applyNumberFormat="1" applyFont="1" applyBorder="1" applyAlignment="1" applyProtection="1">
      <alignment horizontal="left" vertical="center" wrapText="1"/>
    </xf>
    <xf numFmtId="0" fontId="38" fillId="0" borderId="27" xfId="0" applyFont="1" applyBorder="1" applyAlignment="1" applyProtection="1">
      <alignment horizontal="left" vertical="center" wrapText="1"/>
    </xf>
    <xf numFmtId="0" fontId="38" fillId="0" borderId="27" xfId="0" applyFont="1" applyBorder="1" applyAlignment="1" applyProtection="1">
      <alignment horizontal="center" vertical="center" wrapText="1"/>
    </xf>
    <xf numFmtId="167" fontId="38" fillId="0" borderId="27" xfId="0" applyNumberFormat="1" applyFont="1" applyBorder="1" applyAlignment="1" applyProtection="1">
      <alignment vertical="center"/>
    </xf>
    <xf numFmtId="4" fontId="38" fillId="3" borderId="27" xfId="0" applyNumberFormat="1" applyFont="1" applyFill="1" applyBorder="1" applyAlignment="1" applyProtection="1">
      <alignment vertical="center"/>
      <protection locked="0"/>
    </xf>
    <xf numFmtId="4" fontId="38" fillId="0" borderId="27" xfId="0" applyNumberFormat="1" applyFont="1" applyBorder="1" applyAlignment="1" applyProtection="1">
      <alignment vertical="center"/>
    </xf>
    <xf numFmtId="0" fontId="38" fillId="0" borderId="4" xfId="0" applyFont="1" applyBorder="1" applyAlignment="1">
      <alignment vertical="center"/>
    </xf>
    <xf numFmtId="0" fontId="38" fillId="3" borderId="27"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37" fillId="0" borderId="0" xfId="0" applyFont="1" applyAlignment="1" applyProtection="1">
      <alignment horizontal="left" vertical="center"/>
    </xf>
    <xf numFmtId="0" fontId="37"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11" fillId="0" borderId="22" xfId="0" applyFont="1" applyBorder="1" applyAlignment="1" applyProtection="1">
      <alignment vertical="center"/>
    </xf>
    <xf numFmtId="0" fontId="11" fillId="0" borderId="23" xfId="0" applyFont="1" applyBorder="1" applyAlignment="1" applyProtection="1">
      <alignment vertical="center"/>
    </xf>
    <xf numFmtId="0" fontId="11" fillId="0" borderId="24" xfId="0" applyFont="1" applyBorder="1" applyAlignment="1" applyProtection="1">
      <alignment vertical="center"/>
    </xf>
    <xf numFmtId="0" fontId="18"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9"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21"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0" fontId="24"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17"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7" fillId="0" borderId="0" xfId="0" applyFont="1" applyAlignment="1" applyProtection="1">
      <alignment horizontal="left" vertical="center" wrapText="1"/>
    </xf>
    <xf numFmtId="0" fontId="39" fillId="2" borderId="0" xfId="1" applyFill="1"/>
    <xf numFmtId="0" fontId="40" fillId="0" borderId="0" xfId="1" applyFont="1" applyAlignment="1">
      <alignment horizontal="center" vertical="center"/>
    </xf>
    <xf numFmtId="0" fontId="41" fillId="2" borderId="0" xfId="0" applyFont="1" applyFill="1" applyAlignment="1">
      <alignment horizontal="left" vertical="center"/>
    </xf>
    <xf numFmtId="0" fontId="42" fillId="2" borderId="0" xfId="0" applyFont="1" applyFill="1" applyAlignment="1">
      <alignment vertical="center"/>
    </xf>
    <xf numFmtId="0" fontId="43" fillId="2" borderId="0" xfId="1" applyFont="1" applyFill="1" applyAlignment="1">
      <alignment vertical="center"/>
    </xf>
    <xf numFmtId="0" fontId="13" fillId="2" borderId="0" xfId="0" applyFont="1" applyFill="1" applyAlignment="1" applyProtection="1">
      <alignment horizontal="left" vertical="center"/>
    </xf>
    <xf numFmtId="0" fontId="42" fillId="2" borderId="0" xfId="0" applyFont="1" applyFill="1" applyAlignment="1" applyProtection="1">
      <alignment vertical="center"/>
    </xf>
    <xf numFmtId="0" fontId="41" fillId="2" borderId="0" xfId="0" applyFont="1" applyFill="1" applyAlignment="1" applyProtection="1">
      <alignment horizontal="left" vertical="center"/>
    </xf>
    <xf numFmtId="0" fontId="43" fillId="2" borderId="0" xfId="1" applyFont="1" applyFill="1" applyAlignment="1" applyProtection="1">
      <alignment vertical="center"/>
    </xf>
    <xf numFmtId="0" fontId="43" fillId="2" borderId="0" xfId="1" applyFont="1" applyFill="1" applyAlignment="1">
      <alignment vertical="center"/>
    </xf>
    <xf numFmtId="0" fontId="42" fillId="2" borderId="0" xfId="0" applyFont="1" applyFill="1" applyAlignment="1" applyProtection="1">
      <alignment vertical="center"/>
      <protection locked="0"/>
    </xf>
    <xf numFmtId="0" fontId="44" fillId="0" borderId="0" xfId="2" applyAlignment="1">
      <alignment vertical="top"/>
      <protection locked="0"/>
    </xf>
    <xf numFmtId="0" fontId="45" fillId="0" borderId="28" xfId="2" applyFont="1" applyBorder="1" applyAlignment="1">
      <alignment vertical="center" wrapText="1"/>
      <protection locked="0"/>
    </xf>
    <xf numFmtId="0" fontId="45" fillId="0" borderId="29" xfId="2" applyFont="1" applyBorder="1" applyAlignment="1">
      <alignment vertical="center" wrapText="1"/>
      <protection locked="0"/>
    </xf>
    <xf numFmtId="0" fontId="45" fillId="0" borderId="30" xfId="2" applyFont="1" applyBorder="1" applyAlignment="1">
      <alignment vertical="center" wrapText="1"/>
      <protection locked="0"/>
    </xf>
    <xf numFmtId="0" fontId="45" fillId="0" borderId="31" xfId="2" applyFont="1" applyBorder="1" applyAlignment="1">
      <alignment horizontal="center" vertical="center" wrapText="1"/>
      <protection locked="0"/>
    </xf>
    <xf numFmtId="0" fontId="46" fillId="0" borderId="0" xfId="2" applyFont="1" applyBorder="1" applyAlignment="1">
      <alignment horizontal="center" vertical="center" wrapText="1"/>
      <protection locked="0"/>
    </xf>
    <xf numFmtId="0" fontId="45" fillId="0" borderId="32" xfId="2" applyFont="1" applyBorder="1" applyAlignment="1">
      <alignment horizontal="center" vertical="center" wrapText="1"/>
      <protection locked="0"/>
    </xf>
    <xf numFmtId="0" fontId="44" fillId="0" borderId="0" xfId="2" applyAlignment="1">
      <alignment horizontal="center" vertical="center"/>
      <protection locked="0"/>
    </xf>
    <xf numFmtId="0" fontId="45" fillId="0" borderId="31" xfId="2" applyFont="1" applyBorder="1" applyAlignment="1">
      <alignment vertical="center" wrapText="1"/>
      <protection locked="0"/>
    </xf>
    <xf numFmtId="0" fontId="47" fillId="0" borderId="33" xfId="2" applyFont="1" applyBorder="1" applyAlignment="1">
      <alignment horizontal="left" wrapText="1"/>
      <protection locked="0"/>
    </xf>
    <xf numFmtId="0" fontId="45" fillId="0" borderId="32" xfId="2" applyFont="1" applyBorder="1" applyAlignment="1">
      <alignment vertical="center" wrapText="1"/>
      <protection locked="0"/>
    </xf>
    <xf numFmtId="0" fontId="47" fillId="0" borderId="0" xfId="2" applyFont="1" applyBorder="1" applyAlignment="1">
      <alignment horizontal="left" vertical="center" wrapText="1"/>
      <protection locked="0"/>
    </xf>
    <xf numFmtId="0" fontId="48" fillId="0" borderId="0" xfId="2" applyFont="1" applyBorder="1" applyAlignment="1">
      <alignment horizontal="left" vertical="center" wrapText="1"/>
      <protection locked="0"/>
    </xf>
    <xf numFmtId="0" fontId="48" fillId="0" borderId="31" xfId="2" applyFont="1" applyBorder="1" applyAlignment="1">
      <alignment vertical="center" wrapText="1"/>
      <protection locked="0"/>
    </xf>
    <xf numFmtId="0" fontId="48" fillId="0" borderId="0" xfId="2" applyFont="1" applyBorder="1" applyAlignment="1">
      <alignment horizontal="left" vertical="center" wrapText="1"/>
      <protection locked="0"/>
    </xf>
    <xf numFmtId="0" fontId="48" fillId="0" borderId="0" xfId="2" applyFont="1" applyBorder="1" applyAlignment="1">
      <alignment vertical="center" wrapText="1"/>
      <protection locked="0"/>
    </xf>
    <xf numFmtId="0" fontId="48" fillId="0" borderId="0" xfId="2" applyFont="1" applyBorder="1" applyAlignment="1">
      <alignment vertical="center"/>
      <protection locked="0"/>
    </xf>
    <xf numFmtId="0" fontId="48" fillId="0" borderId="0" xfId="2" applyFont="1" applyBorder="1" applyAlignment="1">
      <alignment horizontal="left" vertical="center"/>
      <protection locked="0"/>
    </xf>
    <xf numFmtId="49" fontId="48" fillId="0" borderId="0" xfId="2" applyNumberFormat="1" applyFont="1" applyBorder="1" applyAlignment="1">
      <alignment horizontal="left" vertical="center" wrapText="1"/>
      <protection locked="0"/>
    </xf>
    <xf numFmtId="49" fontId="48" fillId="0" borderId="0" xfId="2" applyNumberFormat="1" applyFont="1" applyBorder="1" applyAlignment="1">
      <alignment vertical="center" wrapText="1"/>
      <protection locked="0"/>
    </xf>
    <xf numFmtId="0" fontId="45" fillId="0" borderId="34" xfId="2" applyFont="1" applyBorder="1" applyAlignment="1">
      <alignment vertical="center" wrapText="1"/>
      <protection locked="0"/>
    </xf>
    <xf numFmtId="0" fontId="51" fillId="0" borderId="33" xfId="2" applyFont="1" applyBorder="1" applyAlignment="1">
      <alignment vertical="center" wrapText="1"/>
      <protection locked="0"/>
    </xf>
    <xf numFmtId="0" fontId="45" fillId="0" borderId="35" xfId="2" applyFont="1" applyBorder="1" applyAlignment="1">
      <alignment vertical="center" wrapText="1"/>
      <protection locked="0"/>
    </xf>
    <xf numFmtId="0" fontId="45" fillId="0" borderId="0" xfId="2" applyFont="1" applyBorder="1" applyAlignment="1">
      <alignment vertical="top"/>
      <protection locked="0"/>
    </xf>
    <xf numFmtId="0" fontId="45" fillId="0" borderId="0" xfId="2" applyFont="1" applyAlignment="1">
      <alignment vertical="top"/>
      <protection locked="0"/>
    </xf>
    <xf numFmtId="0" fontId="45" fillId="0" borderId="28" xfId="2" applyFont="1" applyBorder="1" applyAlignment="1">
      <alignment horizontal="left" vertical="center"/>
      <protection locked="0"/>
    </xf>
    <xf numFmtId="0" fontId="45" fillId="0" borderId="29" xfId="2" applyFont="1" applyBorder="1" applyAlignment="1">
      <alignment horizontal="left" vertical="center"/>
      <protection locked="0"/>
    </xf>
    <xf numFmtId="0" fontId="45" fillId="0" borderId="30" xfId="2" applyFont="1" applyBorder="1" applyAlignment="1">
      <alignment horizontal="left" vertical="center"/>
      <protection locked="0"/>
    </xf>
    <xf numFmtId="0" fontId="45" fillId="0" borderId="31" xfId="2" applyFont="1" applyBorder="1" applyAlignment="1">
      <alignment horizontal="left" vertical="center"/>
      <protection locked="0"/>
    </xf>
    <xf numFmtId="0" fontId="46" fillId="0" borderId="0" xfId="2" applyFont="1" applyBorder="1" applyAlignment="1">
      <alignment horizontal="center" vertical="center"/>
      <protection locked="0"/>
    </xf>
    <xf numFmtId="0" fontId="45" fillId="0" borderId="32" xfId="2" applyFont="1" applyBorder="1" applyAlignment="1">
      <alignment horizontal="left" vertical="center"/>
      <protection locked="0"/>
    </xf>
    <xf numFmtId="0" fontId="47" fillId="0" borderId="0" xfId="2" applyFont="1" applyBorder="1" applyAlignment="1">
      <alignment horizontal="left" vertical="center"/>
      <protection locked="0"/>
    </xf>
    <xf numFmtId="0" fontId="52" fillId="0" borderId="0" xfId="2" applyFont="1" applyAlignment="1">
      <alignment horizontal="left" vertical="center"/>
      <protection locked="0"/>
    </xf>
    <xf numFmtId="0" fontId="47" fillId="0" borderId="33" xfId="2" applyFont="1" applyBorder="1" applyAlignment="1">
      <alignment horizontal="left" vertical="center"/>
      <protection locked="0"/>
    </xf>
    <xf numFmtId="0" fontId="47" fillId="0" borderId="33" xfId="2" applyFont="1" applyBorder="1" applyAlignment="1">
      <alignment horizontal="center" vertical="center"/>
      <protection locked="0"/>
    </xf>
    <xf numFmtId="0" fontId="52" fillId="0" borderId="33" xfId="2" applyFont="1" applyBorder="1" applyAlignment="1">
      <alignment horizontal="left" vertical="center"/>
      <protection locked="0"/>
    </xf>
    <xf numFmtId="0" fontId="50" fillId="0" borderId="0" xfId="2" applyFont="1" applyBorder="1" applyAlignment="1">
      <alignment horizontal="left" vertical="center"/>
      <protection locked="0"/>
    </xf>
    <xf numFmtId="0" fontId="48" fillId="0" borderId="0" xfId="2" applyFont="1" applyAlignment="1">
      <alignment horizontal="left" vertical="center"/>
      <protection locked="0"/>
    </xf>
    <xf numFmtId="0" fontId="48" fillId="0" borderId="0" xfId="2" applyFont="1" applyBorder="1" applyAlignment="1">
      <alignment horizontal="center" vertical="center"/>
      <protection locked="0"/>
    </xf>
    <xf numFmtId="0" fontId="48" fillId="0" borderId="31" xfId="2" applyFont="1" applyBorder="1" applyAlignment="1">
      <alignment horizontal="left" vertical="center"/>
      <protection locked="0"/>
    </xf>
    <xf numFmtId="0" fontId="48" fillId="0" borderId="0" xfId="2" applyFont="1" applyFill="1" applyBorder="1" applyAlignment="1">
      <alignment horizontal="left" vertical="center"/>
      <protection locked="0"/>
    </xf>
    <xf numFmtId="0" fontId="48" fillId="0" borderId="0" xfId="2" applyFont="1" applyFill="1" applyBorder="1" applyAlignment="1">
      <alignment horizontal="center" vertical="center"/>
      <protection locked="0"/>
    </xf>
    <xf numFmtId="0" fontId="45" fillId="0" borderId="34" xfId="2" applyFont="1" applyBorder="1" applyAlignment="1">
      <alignment horizontal="left" vertical="center"/>
      <protection locked="0"/>
    </xf>
    <xf numFmtId="0" fontId="51" fillId="0" borderId="33" xfId="2" applyFont="1" applyBorder="1" applyAlignment="1">
      <alignment horizontal="left" vertical="center"/>
      <protection locked="0"/>
    </xf>
    <xf numFmtId="0" fontId="45" fillId="0" borderId="35" xfId="2" applyFont="1" applyBorder="1" applyAlignment="1">
      <alignment horizontal="left" vertical="center"/>
      <protection locked="0"/>
    </xf>
    <xf numFmtId="0" fontId="45" fillId="0" borderId="0" xfId="2" applyFont="1" applyBorder="1" applyAlignment="1">
      <alignment horizontal="left" vertical="center"/>
      <protection locked="0"/>
    </xf>
    <xf numFmtId="0" fontId="51" fillId="0" borderId="0" xfId="2" applyFont="1" applyBorder="1" applyAlignment="1">
      <alignment horizontal="left" vertical="center"/>
      <protection locked="0"/>
    </xf>
    <xf numFmtId="0" fontId="52" fillId="0" borderId="0" xfId="2" applyFont="1" applyBorder="1" applyAlignment="1">
      <alignment horizontal="left" vertical="center"/>
      <protection locked="0"/>
    </xf>
    <xf numFmtId="0" fontId="48" fillId="0" borderId="33" xfId="2" applyFont="1" applyBorder="1" applyAlignment="1">
      <alignment horizontal="left" vertical="center"/>
      <protection locked="0"/>
    </xf>
    <xf numFmtId="0" fontId="45" fillId="0" borderId="0" xfId="2" applyFont="1" applyBorder="1" applyAlignment="1">
      <alignment horizontal="left" vertical="center" wrapText="1"/>
      <protection locked="0"/>
    </xf>
    <xf numFmtId="0" fontId="48" fillId="0" borderId="0" xfId="2" applyFont="1" applyBorder="1" applyAlignment="1">
      <alignment horizontal="center" vertical="center" wrapText="1"/>
      <protection locked="0"/>
    </xf>
    <xf numFmtId="0" fontId="45" fillId="0" borderId="28" xfId="2" applyFont="1" applyBorder="1" applyAlignment="1">
      <alignment horizontal="left" vertical="center" wrapText="1"/>
      <protection locked="0"/>
    </xf>
    <xf numFmtId="0" fontId="45" fillId="0" borderId="29" xfId="2" applyFont="1" applyBorder="1" applyAlignment="1">
      <alignment horizontal="left" vertical="center" wrapText="1"/>
      <protection locked="0"/>
    </xf>
    <xf numFmtId="0" fontId="45" fillId="0" borderId="30" xfId="2" applyFont="1" applyBorder="1" applyAlignment="1">
      <alignment horizontal="left" vertical="center" wrapText="1"/>
      <protection locked="0"/>
    </xf>
    <xf numFmtId="0" fontId="45" fillId="0" borderId="31" xfId="2" applyFont="1" applyBorder="1" applyAlignment="1">
      <alignment horizontal="left" vertical="center" wrapText="1"/>
      <protection locked="0"/>
    </xf>
    <xf numFmtId="0" fontId="45" fillId="0" borderId="32" xfId="2" applyFont="1" applyBorder="1" applyAlignment="1">
      <alignment horizontal="left" vertical="center" wrapText="1"/>
      <protection locked="0"/>
    </xf>
    <xf numFmtId="0" fontId="52" fillId="0" borderId="31" xfId="2" applyFont="1" applyBorder="1" applyAlignment="1">
      <alignment horizontal="left" vertical="center" wrapText="1"/>
      <protection locked="0"/>
    </xf>
    <xf numFmtId="0" fontId="52" fillId="0" borderId="32" xfId="2" applyFont="1" applyBorder="1" applyAlignment="1">
      <alignment horizontal="left" vertical="center" wrapText="1"/>
      <protection locked="0"/>
    </xf>
    <xf numFmtId="0" fontId="48" fillId="0" borderId="31" xfId="2" applyFont="1" applyBorder="1" applyAlignment="1">
      <alignment horizontal="left" vertical="center" wrapText="1"/>
      <protection locked="0"/>
    </xf>
    <xf numFmtId="0" fontId="48" fillId="0" borderId="32" xfId="2" applyFont="1" applyBorder="1" applyAlignment="1">
      <alignment horizontal="left" vertical="center" wrapText="1"/>
      <protection locked="0"/>
    </xf>
    <xf numFmtId="0" fontId="48" fillId="0" borderId="32" xfId="2" applyFont="1" applyBorder="1" applyAlignment="1">
      <alignment horizontal="left" vertical="center"/>
      <protection locked="0"/>
    </xf>
    <xf numFmtId="0" fontId="48" fillId="0" borderId="34" xfId="2" applyFont="1" applyBorder="1" applyAlignment="1">
      <alignment horizontal="left" vertical="center" wrapText="1"/>
      <protection locked="0"/>
    </xf>
    <xf numFmtId="0" fontId="48" fillId="0" borderId="33" xfId="2" applyFont="1" applyBorder="1" applyAlignment="1">
      <alignment horizontal="left" vertical="center" wrapText="1"/>
      <protection locked="0"/>
    </xf>
    <xf numFmtId="0" fontId="48" fillId="0" borderId="35" xfId="2" applyFont="1" applyBorder="1" applyAlignment="1">
      <alignment horizontal="left" vertical="center" wrapText="1"/>
      <protection locked="0"/>
    </xf>
    <xf numFmtId="0" fontId="48" fillId="0" borderId="0" xfId="2" applyFont="1" applyBorder="1" applyAlignment="1">
      <alignment horizontal="left" vertical="top"/>
      <protection locked="0"/>
    </xf>
    <xf numFmtId="0" fontId="48" fillId="0" borderId="0" xfId="2" applyFont="1" applyBorder="1" applyAlignment="1">
      <alignment horizontal="center" vertical="top"/>
      <protection locked="0"/>
    </xf>
    <xf numFmtId="0" fontId="48" fillId="0" borderId="34" xfId="2" applyFont="1" applyBorder="1" applyAlignment="1">
      <alignment horizontal="left" vertical="center"/>
      <protection locked="0"/>
    </xf>
    <xf numFmtId="0" fontId="48" fillId="0" borderId="35" xfId="2" applyFont="1" applyBorder="1" applyAlignment="1">
      <alignment horizontal="left" vertical="center"/>
      <protection locked="0"/>
    </xf>
    <xf numFmtId="0" fontId="52" fillId="0" borderId="0" xfId="2" applyFont="1" applyAlignment="1">
      <alignment vertical="center"/>
      <protection locked="0"/>
    </xf>
    <xf numFmtId="0" fontId="47" fillId="0" borderId="0" xfId="2" applyFont="1" applyBorder="1" applyAlignment="1">
      <alignment vertical="center"/>
      <protection locked="0"/>
    </xf>
    <xf numFmtId="0" fontId="52" fillId="0" borderId="33" xfId="2" applyFont="1" applyBorder="1" applyAlignment="1">
      <alignment vertical="center"/>
      <protection locked="0"/>
    </xf>
    <xf numFmtId="0" fontId="47" fillId="0" borderId="33" xfId="2" applyFont="1" applyBorder="1" applyAlignment="1">
      <alignment vertical="center"/>
      <protection locked="0"/>
    </xf>
    <xf numFmtId="0" fontId="44" fillId="0" borderId="0" xfId="2" applyBorder="1" applyAlignment="1">
      <alignment vertical="top"/>
      <protection locked="0"/>
    </xf>
    <xf numFmtId="49" fontId="48" fillId="0" borderId="0" xfId="2" applyNumberFormat="1" applyFont="1" applyBorder="1" applyAlignment="1">
      <alignment horizontal="left" vertical="center"/>
      <protection locked="0"/>
    </xf>
    <xf numFmtId="0" fontId="44" fillId="0" borderId="33" xfId="2" applyBorder="1" applyAlignment="1">
      <alignment vertical="top"/>
      <protection locked="0"/>
    </xf>
    <xf numFmtId="0" fontId="47" fillId="0" borderId="33" xfId="2" applyFont="1" applyBorder="1" applyAlignment="1">
      <alignment horizontal="left"/>
      <protection locked="0"/>
    </xf>
    <xf numFmtId="0" fontId="52" fillId="0" borderId="33" xfId="2" applyFont="1" applyBorder="1" applyAlignment="1">
      <protection locked="0"/>
    </xf>
    <xf numFmtId="0" fontId="47" fillId="0" borderId="33" xfId="2" applyFont="1" applyBorder="1" applyAlignment="1">
      <alignment horizontal="left"/>
      <protection locked="0"/>
    </xf>
    <xf numFmtId="0" fontId="48" fillId="0" borderId="0" xfId="2" applyFont="1" applyBorder="1" applyAlignment="1">
      <alignment horizontal="left" vertical="center"/>
      <protection locked="0"/>
    </xf>
    <xf numFmtId="0" fontId="45" fillId="0" borderId="31" xfId="2" applyFont="1" applyBorder="1" applyAlignment="1">
      <alignment vertical="top"/>
      <protection locked="0"/>
    </xf>
    <xf numFmtId="0" fontId="48" fillId="0" borderId="0" xfId="2" applyFont="1" applyBorder="1" applyAlignment="1">
      <alignment horizontal="left" vertical="top"/>
      <protection locked="0"/>
    </xf>
    <xf numFmtId="0" fontId="45" fillId="0" borderId="32" xfId="2" applyFont="1" applyBorder="1" applyAlignment="1">
      <alignment vertical="top"/>
      <protection locked="0"/>
    </xf>
    <xf numFmtId="0" fontId="45" fillId="0" borderId="0" xfId="2" applyFont="1" applyBorder="1" applyAlignment="1">
      <alignment horizontal="center" vertical="center"/>
      <protection locked="0"/>
    </xf>
    <xf numFmtId="0" fontId="45" fillId="0" borderId="0" xfId="2" applyFont="1" applyBorder="1" applyAlignment="1">
      <alignment horizontal="left" vertical="top"/>
      <protection locked="0"/>
    </xf>
    <xf numFmtId="0" fontId="45" fillId="0" borderId="34" xfId="2" applyFont="1" applyBorder="1" applyAlignment="1">
      <alignment vertical="top"/>
      <protection locked="0"/>
    </xf>
    <xf numFmtId="0" fontId="45" fillId="0" borderId="33" xfId="2" applyFont="1" applyBorder="1" applyAlignment="1">
      <alignment vertical="top"/>
      <protection locked="0"/>
    </xf>
    <xf numFmtId="0" fontId="45"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file:///C:\KrosData\System\Temp\rad735DF.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Data\System\Temp\rad08180.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Data\System\Temp\radE51A2.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Data\System\Temp\rad54B8D.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114300</xdr:colOff>
      <xdr:row>1</xdr:row>
      <xdr:rowOff>0</xdr:rowOff>
    </xdr:to>
    <xdr:pic>
      <xdr:nvPicPr>
        <xdr:cNvPr id="2" name="Obrázek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4EA66B9-C490-4946-BA85-7B3E62E85DFE}"/>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1381125" cy="1381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4EEDE03-CE63-48E1-9098-589AAC067A3F}"/>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679124C-B31C-4BF9-8964-0BCEF177D0B0}"/>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190EE06F-450F-4CCD-B4CF-63A7B4BCF9FF}"/>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324" t="s">
        <v>0</v>
      </c>
      <c r="B1" s="325"/>
      <c r="C1" s="325"/>
      <c r="D1" s="326" t="s">
        <v>1</v>
      </c>
      <c r="E1" s="325"/>
      <c r="F1" s="325"/>
      <c r="G1" s="325"/>
      <c r="H1" s="325"/>
      <c r="I1" s="325"/>
      <c r="J1" s="325"/>
      <c r="K1" s="327" t="s">
        <v>1486</v>
      </c>
      <c r="L1" s="327"/>
      <c r="M1" s="327"/>
      <c r="N1" s="327"/>
      <c r="O1" s="327"/>
      <c r="P1" s="327"/>
      <c r="Q1" s="327"/>
      <c r="R1" s="327"/>
      <c r="S1" s="327"/>
      <c r="T1" s="325"/>
      <c r="U1" s="325"/>
      <c r="V1" s="325"/>
      <c r="W1" s="327" t="s">
        <v>1487</v>
      </c>
      <c r="X1" s="327"/>
      <c r="Y1" s="327"/>
      <c r="Z1" s="327"/>
      <c r="AA1" s="327"/>
      <c r="AB1" s="327"/>
      <c r="AC1" s="327"/>
      <c r="AD1" s="327"/>
      <c r="AE1" s="327"/>
      <c r="AF1" s="327"/>
      <c r="AG1" s="327"/>
      <c r="AH1" s="327"/>
      <c r="AI1" s="319"/>
      <c r="AJ1" s="17"/>
      <c r="AK1" s="17"/>
      <c r="AL1" s="17"/>
      <c r="AM1" s="17"/>
      <c r="AN1" s="17"/>
      <c r="AO1" s="17"/>
      <c r="AP1" s="17"/>
      <c r="AQ1" s="17"/>
      <c r="AR1" s="17"/>
      <c r="AS1" s="17"/>
      <c r="AT1" s="17"/>
      <c r="AU1" s="17"/>
      <c r="AV1" s="17"/>
      <c r="AW1" s="17"/>
      <c r="AX1" s="17"/>
      <c r="AY1" s="17"/>
      <c r="AZ1" s="17"/>
      <c r="BA1" s="16" t="s">
        <v>2</v>
      </c>
      <c r="BB1" s="16" t="s">
        <v>3</v>
      </c>
      <c r="BC1" s="17"/>
      <c r="BD1" s="17"/>
      <c r="BE1" s="17"/>
      <c r="BF1" s="17"/>
      <c r="BG1" s="17"/>
      <c r="BH1" s="17"/>
      <c r="BI1" s="17"/>
      <c r="BJ1" s="17"/>
      <c r="BK1" s="17"/>
      <c r="BL1" s="17"/>
      <c r="BM1" s="17"/>
      <c r="BN1" s="17"/>
      <c r="BO1" s="17"/>
      <c r="BP1" s="17"/>
      <c r="BQ1" s="17"/>
      <c r="BR1" s="17"/>
      <c r="BT1" s="18" t="s">
        <v>4</v>
      </c>
      <c r="BU1" s="18" t="s">
        <v>4</v>
      </c>
      <c r="BV1" s="18" t="s">
        <v>5</v>
      </c>
    </row>
    <row r="2" spans="1:74" ht="36.950000000000003" customHeight="1" x14ac:dyDescent="0.3">
      <c r="AR2" s="273"/>
      <c r="AS2" s="273"/>
      <c r="AT2" s="273"/>
      <c r="AU2" s="273"/>
      <c r="AV2" s="273"/>
      <c r="AW2" s="273"/>
      <c r="AX2" s="273"/>
      <c r="AY2" s="273"/>
      <c r="AZ2" s="273"/>
      <c r="BA2" s="273"/>
      <c r="BB2" s="273"/>
      <c r="BC2" s="273"/>
      <c r="BD2" s="273"/>
      <c r="BE2" s="273"/>
      <c r="BS2" s="19" t="s">
        <v>6</v>
      </c>
      <c r="BT2" s="19" t="s">
        <v>7</v>
      </c>
    </row>
    <row r="3" spans="1:74" ht="6.95" customHeight="1" x14ac:dyDescent="0.3">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2"/>
      <c r="BS3" s="19" t="s">
        <v>6</v>
      </c>
      <c r="BT3" s="19" t="s">
        <v>8</v>
      </c>
    </row>
    <row r="4" spans="1:74" ht="36.950000000000003" customHeight="1" x14ac:dyDescent="0.3">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6"/>
      <c r="AS4" s="27" t="s">
        <v>10</v>
      </c>
      <c r="BE4" s="28" t="s">
        <v>11</v>
      </c>
      <c r="BS4" s="19" t="s">
        <v>12</v>
      </c>
    </row>
    <row r="5" spans="1:74" ht="14.45" customHeight="1" x14ac:dyDescent="0.3">
      <c r="B5" s="23"/>
      <c r="C5" s="24"/>
      <c r="D5" s="29" t="s">
        <v>13</v>
      </c>
      <c r="E5" s="24"/>
      <c r="F5" s="24"/>
      <c r="G5" s="24"/>
      <c r="H5" s="24"/>
      <c r="I5" s="24"/>
      <c r="J5" s="24"/>
      <c r="K5" s="276" t="s">
        <v>14</v>
      </c>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4"/>
      <c r="AQ5" s="26"/>
      <c r="BE5" s="272" t="s">
        <v>15</v>
      </c>
      <c r="BS5" s="19" t="s">
        <v>6</v>
      </c>
    </row>
    <row r="6" spans="1:74" ht="36.950000000000003" customHeight="1" x14ac:dyDescent="0.3">
      <c r="B6" s="23"/>
      <c r="C6" s="24"/>
      <c r="D6" s="31" t="s">
        <v>16</v>
      </c>
      <c r="E6" s="24"/>
      <c r="F6" s="24"/>
      <c r="G6" s="24"/>
      <c r="H6" s="24"/>
      <c r="I6" s="24"/>
      <c r="J6" s="24"/>
      <c r="K6" s="278" t="s">
        <v>17</v>
      </c>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c r="AP6" s="24"/>
      <c r="AQ6" s="26"/>
      <c r="BE6" s="273"/>
      <c r="BS6" s="19" t="s">
        <v>18</v>
      </c>
    </row>
    <row r="7" spans="1:74" ht="14.45" customHeight="1" x14ac:dyDescent="0.3">
      <c r="B7" s="23"/>
      <c r="C7" s="24"/>
      <c r="D7" s="32" t="s">
        <v>19</v>
      </c>
      <c r="E7" s="24"/>
      <c r="F7" s="24"/>
      <c r="G7" s="24"/>
      <c r="H7" s="24"/>
      <c r="I7" s="24"/>
      <c r="J7" s="24"/>
      <c r="K7" s="30"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2" t="s">
        <v>21</v>
      </c>
      <c r="AL7" s="24"/>
      <c r="AM7" s="24"/>
      <c r="AN7" s="30" t="s">
        <v>22</v>
      </c>
      <c r="AO7" s="24"/>
      <c r="AP7" s="24"/>
      <c r="AQ7" s="26"/>
      <c r="BE7" s="273"/>
      <c r="BS7" s="19" t="s">
        <v>23</v>
      </c>
    </row>
    <row r="8" spans="1:74" ht="14.45" customHeight="1" x14ac:dyDescent="0.3">
      <c r="B8" s="23"/>
      <c r="C8" s="24"/>
      <c r="D8" s="32" t="s">
        <v>24</v>
      </c>
      <c r="E8" s="24"/>
      <c r="F8" s="24"/>
      <c r="G8" s="24"/>
      <c r="H8" s="24"/>
      <c r="I8" s="24"/>
      <c r="J8" s="24"/>
      <c r="K8" s="30" t="s">
        <v>25</v>
      </c>
      <c r="L8" s="24"/>
      <c r="M8" s="24"/>
      <c r="N8" s="24"/>
      <c r="O8" s="24"/>
      <c r="P8" s="24"/>
      <c r="Q8" s="24"/>
      <c r="R8" s="24"/>
      <c r="S8" s="24"/>
      <c r="T8" s="24"/>
      <c r="U8" s="24"/>
      <c r="V8" s="24"/>
      <c r="W8" s="24"/>
      <c r="X8" s="24"/>
      <c r="Y8" s="24"/>
      <c r="Z8" s="24"/>
      <c r="AA8" s="24"/>
      <c r="AB8" s="24"/>
      <c r="AC8" s="24"/>
      <c r="AD8" s="24"/>
      <c r="AE8" s="24"/>
      <c r="AF8" s="24"/>
      <c r="AG8" s="24"/>
      <c r="AH8" s="24"/>
      <c r="AI8" s="24"/>
      <c r="AJ8" s="24"/>
      <c r="AK8" s="32" t="s">
        <v>26</v>
      </c>
      <c r="AL8" s="24"/>
      <c r="AM8" s="24"/>
      <c r="AN8" s="33" t="s">
        <v>27</v>
      </c>
      <c r="AO8" s="24"/>
      <c r="AP8" s="24"/>
      <c r="AQ8" s="26"/>
      <c r="BE8" s="273"/>
      <c r="BS8" s="19" t="s">
        <v>28</v>
      </c>
    </row>
    <row r="9" spans="1:74" ht="14.45" customHeight="1" x14ac:dyDescent="0.3">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6"/>
      <c r="BE9" s="273"/>
      <c r="BS9" s="19" t="s">
        <v>29</v>
      </c>
    </row>
    <row r="10" spans="1:74" ht="14.45" customHeight="1" x14ac:dyDescent="0.3">
      <c r="B10" s="23"/>
      <c r="C10" s="24"/>
      <c r="D10" s="32"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2" t="s">
        <v>31</v>
      </c>
      <c r="AL10" s="24"/>
      <c r="AM10" s="24"/>
      <c r="AN10" s="30" t="s">
        <v>32</v>
      </c>
      <c r="AO10" s="24"/>
      <c r="AP10" s="24"/>
      <c r="AQ10" s="26"/>
      <c r="BE10" s="273"/>
      <c r="BS10" s="19" t="s">
        <v>18</v>
      </c>
    </row>
    <row r="11" spans="1:74" ht="18.399999999999999" customHeight="1" x14ac:dyDescent="0.3">
      <c r="B11" s="23"/>
      <c r="C11" s="24"/>
      <c r="D11" s="24"/>
      <c r="E11" s="30"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2" t="s">
        <v>34</v>
      </c>
      <c r="AL11" s="24"/>
      <c r="AM11" s="24"/>
      <c r="AN11" s="30" t="s">
        <v>35</v>
      </c>
      <c r="AO11" s="24"/>
      <c r="AP11" s="24"/>
      <c r="AQ11" s="26"/>
      <c r="BE11" s="273"/>
      <c r="BS11" s="19" t="s">
        <v>18</v>
      </c>
    </row>
    <row r="12" spans="1:74" ht="6.95" customHeight="1" x14ac:dyDescent="0.3">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6"/>
      <c r="BE12" s="273"/>
      <c r="BS12" s="19" t="s">
        <v>18</v>
      </c>
    </row>
    <row r="13" spans="1:74" ht="14.45" customHeight="1" x14ac:dyDescent="0.3">
      <c r="B13" s="23"/>
      <c r="C13" s="24"/>
      <c r="D13" s="32" t="s">
        <v>36</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2" t="s">
        <v>31</v>
      </c>
      <c r="AL13" s="24"/>
      <c r="AM13" s="24"/>
      <c r="AN13" s="34" t="s">
        <v>37</v>
      </c>
      <c r="AO13" s="24"/>
      <c r="AP13" s="24"/>
      <c r="AQ13" s="26"/>
      <c r="BE13" s="273"/>
      <c r="BS13" s="19" t="s">
        <v>18</v>
      </c>
    </row>
    <row r="14" spans="1:74" x14ac:dyDescent="0.3">
      <c r="B14" s="23"/>
      <c r="C14" s="24"/>
      <c r="D14" s="24"/>
      <c r="E14" s="279" t="s">
        <v>37</v>
      </c>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32" t="s">
        <v>34</v>
      </c>
      <c r="AL14" s="24"/>
      <c r="AM14" s="24"/>
      <c r="AN14" s="34" t="s">
        <v>37</v>
      </c>
      <c r="AO14" s="24"/>
      <c r="AP14" s="24"/>
      <c r="AQ14" s="26"/>
      <c r="BE14" s="273"/>
      <c r="BS14" s="19" t="s">
        <v>18</v>
      </c>
    </row>
    <row r="15" spans="1:74" ht="6.95" customHeight="1" x14ac:dyDescent="0.3">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6"/>
      <c r="BE15" s="273"/>
      <c r="BS15" s="19" t="s">
        <v>4</v>
      </c>
    </row>
    <row r="16" spans="1:74" ht="14.45" customHeight="1" x14ac:dyDescent="0.3">
      <c r="B16" s="23"/>
      <c r="C16" s="24"/>
      <c r="D16" s="32" t="s">
        <v>38</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2" t="s">
        <v>31</v>
      </c>
      <c r="AL16" s="24"/>
      <c r="AM16" s="24"/>
      <c r="AN16" s="30" t="s">
        <v>39</v>
      </c>
      <c r="AO16" s="24"/>
      <c r="AP16" s="24"/>
      <c r="AQ16" s="26"/>
      <c r="BE16" s="273"/>
      <c r="BS16" s="19" t="s">
        <v>4</v>
      </c>
    </row>
    <row r="17" spans="2:71" ht="18.399999999999999" customHeight="1" x14ac:dyDescent="0.3">
      <c r="B17" s="23"/>
      <c r="C17" s="24"/>
      <c r="D17" s="24"/>
      <c r="E17" s="30" t="s">
        <v>40</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2" t="s">
        <v>34</v>
      </c>
      <c r="AL17" s="24"/>
      <c r="AM17" s="24"/>
      <c r="AN17" s="30" t="s">
        <v>41</v>
      </c>
      <c r="AO17" s="24"/>
      <c r="AP17" s="24"/>
      <c r="AQ17" s="26"/>
      <c r="BE17" s="273"/>
      <c r="BS17" s="19" t="s">
        <v>42</v>
      </c>
    </row>
    <row r="18" spans="2:71" ht="6.95" customHeight="1" x14ac:dyDescent="0.3">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6"/>
      <c r="BE18" s="273"/>
      <c r="BS18" s="19" t="s">
        <v>6</v>
      </c>
    </row>
    <row r="19" spans="2:71" ht="14.45" customHeight="1" x14ac:dyDescent="0.3">
      <c r="B19" s="23"/>
      <c r="C19" s="24"/>
      <c r="D19" s="32" t="s">
        <v>43</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6"/>
      <c r="BE19" s="273"/>
      <c r="BS19" s="19" t="s">
        <v>6</v>
      </c>
    </row>
    <row r="20" spans="2:71" ht="22.5" customHeight="1" x14ac:dyDescent="0.3">
      <c r="B20" s="23"/>
      <c r="C20" s="24"/>
      <c r="D20" s="24"/>
      <c r="E20" s="280" t="s">
        <v>22</v>
      </c>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4"/>
      <c r="AP20" s="24"/>
      <c r="AQ20" s="26"/>
      <c r="BE20" s="273"/>
      <c r="BS20" s="19" t="s">
        <v>4</v>
      </c>
    </row>
    <row r="21" spans="2:71" ht="6.95" customHeight="1" x14ac:dyDescent="0.3">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6"/>
      <c r="BE21" s="273"/>
    </row>
    <row r="22" spans="2:71" ht="6.95" customHeight="1" x14ac:dyDescent="0.3">
      <c r="B22" s="23"/>
      <c r="C22" s="24"/>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24"/>
      <c r="AQ22" s="26"/>
      <c r="BE22" s="273"/>
    </row>
    <row r="23" spans="2:71" s="1" customFormat="1" ht="25.9" customHeight="1" x14ac:dyDescent="0.3">
      <c r="B23" s="36"/>
      <c r="C23" s="37"/>
      <c r="D23" s="38" t="s">
        <v>44</v>
      </c>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281">
        <f>ROUND(AG51,2)</f>
        <v>0</v>
      </c>
      <c r="AL23" s="282"/>
      <c r="AM23" s="282"/>
      <c r="AN23" s="282"/>
      <c r="AO23" s="282"/>
      <c r="AP23" s="37"/>
      <c r="AQ23" s="40"/>
      <c r="BE23" s="274"/>
    </row>
    <row r="24" spans="2:71" s="1" customFormat="1" ht="6.95" customHeight="1" x14ac:dyDescent="0.3">
      <c r="B24" s="36"/>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40"/>
      <c r="BE24" s="274"/>
    </row>
    <row r="25" spans="2:71" s="1" customFormat="1" ht="13.5" x14ac:dyDescent="0.3">
      <c r="B25" s="36"/>
      <c r="C25" s="37"/>
      <c r="D25" s="37"/>
      <c r="E25" s="37"/>
      <c r="F25" s="37"/>
      <c r="G25" s="37"/>
      <c r="H25" s="37"/>
      <c r="I25" s="37"/>
      <c r="J25" s="37"/>
      <c r="K25" s="37"/>
      <c r="L25" s="283" t="s">
        <v>45</v>
      </c>
      <c r="M25" s="284"/>
      <c r="N25" s="284"/>
      <c r="O25" s="284"/>
      <c r="P25" s="37"/>
      <c r="Q25" s="37"/>
      <c r="R25" s="37"/>
      <c r="S25" s="37"/>
      <c r="T25" s="37"/>
      <c r="U25" s="37"/>
      <c r="V25" s="37"/>
      <c r="W25" s="283" t="s">
        <v>46</v>
      </c>
      <c r="X25" s="284"/>
      <c r="Y25" s="284"/>
      <c r="Z25" s="284"/>
      <c r="AA25" s="284"/>
      <c r="AB25" s="284"/>
      <c r="AC25" s="284"/>
      <c r="AD25" s="284"/>
      <c r="AE25" s="284"/>
      <c r="AF25" s="37"/>
      <c r="AG25" s="37"/>
      <c r="AH25" s="37"/>
      <c r="AI25" s="37"/>
      <c r="AJ25" s="37"/>
      <c r="AK25" s="283" t="s">
        <v>47</v>
      </c>
      <c r="AL25" s="284"/>
      <c r="AM25" s="284"/>
      <c r="AN25" s="284"/>
      <c r="AO25" s="284"/>
      <c r="AP25" s="37"/>
      <c r="AQ25" s="40"/>
      <c r="BE25" s="274"/>
    </row>
    <row r="26" spans="2:71" s="2" customFormat="1" ht="14.45" customHeight="1" x14ac:dyDescent="0.3">
      <c r="B26" s="42"/>
      <c r="C26" s="43"/>
      <c r="D26" s="44" t="s">
        <v>48</v>
      </c>
      <c r="E26" s="43"/>
      <c r="F26" s="44" t="s">
        <v>49</v>
      </c>
      <c r="G26" s="43"/>
      <c r="H26" s="43"/>
      <c r="I26" s="43"/>
      <c r="J26" s="43"/>
      <c r="K26" s="43"/>
      <c r="L26" s="285">
        <v>0.21</v>
      </c>
      <c r="M26" s="286"/>
      <c r="N26" s="286"/>
      <c r="O26" s="286"/>
      <c r="P26" s="43"/>
      <c r="Q26" s="43"/>
      <c r="R26" s="43"/>
      <c r="S26" s="43"/>
      <c r="T26" s="43"/>
      <c r="U26" s="43"/>
      <c r="V26" s="43"/>
      <c r="W26" s="287">
        <f>ROUND(AZ51,2)</f>
        <v>0</v>
      </c>
      <c r="X26" s="286"/>
      <c r="Y26" s="286"/>
      <c r="Z26" s="286"/>
      <c r="AA26" s="286"/>
      <c r="AB26" s="286"/>
      <c r="AC26" s="286"/>
      <c r="AD26" s="286"/>
      <c r="AE26" s="286"/>
      <c r="AF26" s="43"/>
      <c r="AG26" s="43"/>
      <c r="AH26" s="43"/>
      <c r="AI26" s="43"/>
      <c r="AJ26" s="43"/>
      <c r="AK26" s="287">
        <f>ROUND(AV51,2)</f>
        <v>0</v>
      </c>
      <c r="AL26" s="286"/>
      <c r="AM26" s="286"/>
      <c r="AN26" s="286"/>
      <c r="AO26" s="286"/>
      <c r="AP26" s="43"/>
      <c r="AQ26" s="45"/>
      <c r="BE26" s="275"/>
    </row>
    <row r="27" spans="2:71" s="2" customFormat="1" ht="14.45" customHeight="1" x14ac:dyDescent="0.3">
      <c r="B27" s="42"/>
      <c r="C27" s="43"/>
      <c r="D27" s="43"/>
      <c r="E27" s="43"/>
      <c r="F27" s="44" t="s">
        <v>50</v>
      </c>
      <c r="G27" s="43"/>
      <c r="H27" s="43"/>
      <c r="I27" s="43"/>
      <c r="J27" s="43"/>
      <c r="K27" s="43"/>
      <c r="L27" s="285">
        <v>0.15</v>
      </c>
      <c r="M27" s="286"/>
      <c r="N27" s="286"/>
      <c r="O27" s="286"/>
      <c r="P27" s="43"/>
      <c r="Q27" s="43"/>
      <c r="R27" s="43"/>
      <c r="S27" s="43"/>
      <c r="T27" s="43"/>
      <c r="U27" s="43"/>
      <c r="V27" s="43"/>
      <c r="W27" s="287">
        <f>ROUND(BA51,2)</f>
        <v>0</v>
      </c>
      <c r="X27" s="286"/>
      <c r="Y27" s="286"/>
      <c r="Z27" s="286"/>
      <c r="AA27" s="286"/>
      <c r="AB27" s="286"/>
      <c r="AC27" s="286"/>
      <c r="AD27" s="286"/>
      <c r="AE27" s="286"/>
      <c r="AF27" s="43"/>
      <c r="AG27" s="43"/>
      <c r="AH27" s="43"/>
      <c r="AI27" s="43"/>
      <c r="AJ27" s="43"/>
      <c r="AK27" s="287">
        <f>ROUND(AW51,2)</f>
        <v>0</v>
      </c>
      <c r="AL27" s="286"/>
      <c r="AM27" s="286"/>
      <c r="AN27" s="286"/>
      <c r="AO27" s="286"/>
      <c r="AP27" s="43"/>
      <c r="AQ27" s="45"/>
      <c r="BE27" s="275"/>
    </row>
    <row r="28" spans="2:71" s="2" customFormat="1" ht="14.45" hidden="1" customHeight="1" x14ac:dyDescent="0.3">
      <c r="B28" s="42"/>
      <c r="C28" s="43"/>
      <c r="D28" s="43"/>
      <c r="E28" s="43"/>
      <c r="F28" s="44" t="s">
        <v>51</v>
      </c>
      <c r="G28" s="43"/>
      <c r="H28" s="43"/>
      <c r="I28" s="43"/>
      <c r="J28" s="43"/>
      <c r="K28" s="43"/>
      <c r="L28" s="285">
        <v>0.21</v>
      </c>
      <c r="M28" s="286"/>
      <c r="N28" s="286"/>
      <c r="O28" s="286"/>
      <c r="P28" s="43"/>
      <c r="Q28" s="43"/>
      <c r="R28" s="43"/>
      <c r="S28" s="43"/>
      <c r="T28" s="43"/>
      <c r="U28" s="43"/>
      <c r="V28" s="43"/>
      <c r="W28" s="287">
        <f>ROUND(BB51,2)</f>
        <v>0</v>
      </c>
      <c r="X28" s="286"/>
      <c r="Y28" s="286"/>
      <c r="Z28" s="286"/>
      <c r="AA28" s="286"/>
      <c r="AB28" s="286"/>
      <c r="AC28" s="286"/>
      <c r="AD28" s="286"/>
      <c r="AE28" s="286"/>
      <c r="AF28" s="43"/>
      <c r="AG28" s="43"/>
      <c r="AH28" s="43"/>
      <c r="AI28" s="43"/>
      <c r="AJ28" s="43"/>
      <c r="AK28" s="287">
        <v>0</v>
      </c>
      <c r="AL28" s="286"/>
      <c r="AM28" s="286"/>
      <c r="AN28" s="286"/>
      <c r="AO28" s="286"/>
      <c r="AP28" s="43"/>
      <c r="AQ28" s="45"/>
      <c r="BE28" s="275"/>
    </row>
    <row r="29" spans="2:71" s="2" customFormat="1" ht="14.45" hidden="1" customHeight="1" x14ac:dyDescent="0.3">
      <c r="B29" s="42"/>
      <c r="C29" s="43"/>
      <c r="D29" s="43"/>
      <c r="E29" s="43"/>
      <c r="F29" s="44" t="s">
        <v>52</v>
      </c>
      <c r="G29" s="43"/>
      <c r="H29" s="43"/>
      <c r="I29" s="43"/>
      <c r="J29" s="43"/>
      <c r="K29" s="43"/>
      <c r="L29" s="285">
        <v>0.15</v>
      </c>
      <c r="M29" s="286"/>
      <c r="N29" s="286"/>
      <c r="O29" s="286"/>
      <c r="P29" s="43"/>
      <c r="Q29" s="43"/>
      <c r="R29" s="43"/>
      <c r="S29" s="43"/>
      <c r="T29" s="43"/>
      <c r="U29" s="43"/>
      <c r="V29" s="43"/>
      <c r="W29" s="287">
        <f>ROUND(BC51,2)</f>
        <v>0</v>
      </c>
      <c r="X29" s="286"/>
      <c r="Y29" s="286"/>
      <c r="Z29" s="286"/>
      <c r="AA29" s="286"/>
      <c r="AB29" s="286"/>
      <c r="AC29" s="286"/>
      <c r="AD29" s="286"/>
      <c r="AE29" s="286"/>
      <c r="AF29" s="43"/>
      <c r="AG29" s="43"/>
      <c r="AH29" s="43"/>
      <c r="AI29" s="43"/>
      <c r="AJ29" s="43"/>
      <c r="AK29" s="287">
        <v>0</v>
      </c>
      <c r="AL29" s="286"/>
      <c r="AM29" s="286"/>
      <c r="AN29" s="286"/>
      <c r="AO29" s="286"/>
      <c r="AP29" s="43"/>
      <c r="AQ29" s="45"/>
      <c r="BE29" s="275"/>
    </row>
    <row r="30" spans="2:71" s="2" customFormat="1" ht="14.45" hidden="1" customHeight="1" x14ac:dyDescent="0.3">
      <c r="B30" s="42"/>
      <c r="C30" s="43"/>
      <c r="D30" s="43"/>
      <c r="E30" s="43"/>
      <c r="F30" s="44" t="s">
        <v>53</v>
      </c>
      <c r="G30" s="43"/>
      <c r="H30" s="43"/>
      <c r="I30" s="43"/>
      <c r="J30" s="43"/>
      <c r="K30" s="43"/>
      <c r="L30" s="285">
        <v>0</v>
      </c>
      <c r="M30" s="286"/>
      <c r="N30" s="286"/>
      <c r="O30" s="286"/>
      <c r="P30" s="43"/>
      <c r="Q30" s="43"/>
      <c r="R30" s="43"/>
      <c r="S30" s="43"/>
      <c r="T30" s="43"/>
      <c r="U30" s="43"/>
      <c r="V30" s="43"/>
      <c r="W30" s="287">
        <f>ROUND(BD51,2)</f>
        <v>0</v>
      </c>
      <c r="X30" s="286"/>
      <c r="Y30" s="286"/>
      <c r="Z30" s="286"/>
      <c r="AA30" s="286"/>
      <c r="AB30" s="286"/>
      <c r="AC30" s="286"/>
      <c r="AD30" s="286"/>
      <c r="AE30" s="286"/>
      <c r="AF30" s="43"/>
      <c r="AG30" s="43"/>
      <c r="AH30" s="43"/>
      <c r="AI30" s="43"/>
      <c r="AJ30" s="43"/>
      <c r="AK30" s="287">
        <v>0</v>
      </c>
      <c r="AL30" s="286"/>
      <c r="AM30" s="286"/>
      <c r="AN30" s="286"/>
      <c r="AO30" s="286"/>
      <c r="AP30" s="43"/>
      <c r="AQ30" s="45"/>
      <c r="BE30" s="275"/>
    </row>
    <row r="31" spans="2:71" s="1" customFormat="1" ht="6.95" customHeight="1" x14ac:dyDescent="0.3">
      <c r="B31" s="36"/>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40"/>
      <c r="BE31" s="274"/>
    </row>
    <row r="32" spans="2:71" s="1" customFormat="1" ht="25.9" customHeight="1" x14ac:dyDescent="0.3">
      <c r="B32" s="36"/>
      <c r="C32" s="46"/>
      <c r="D32" s="47" t="s">
        <v>54</v>
      </c>
      <c r="E32" s="48"/>
      <c r="F32" s="48"/>
      <c r="G32" s="48"/>
      <c r="H32" s="48"/>
      <c r="I32" s="48"/>
      <c r="J32" s="48"/>
      <c r="K32" s="48"/>
      <c r="L32" s="48"/>
      <c r="M32" s="48"/>
      <c r="N32" s="48"/>
      <c r="O32" s="48"/>
      <c r="P32" s="48"/>
      <c r="Q32" s="48"/>
      <c r="R32" s="48"/>
      <c r="S32" s="48"/>
      <c r="T32" s="49" t="s">
        <v>55</v>
      </c>
      <c r="U32" s="48"/>
      <c r="V32" s="48"/>
      <c r="W32" s="48"/>
      <c r="X32" s="288" t="s">
        <v>56</v>
      </c>
      <c r="Y32" s="289"/>
      <c r="Z32" s="289"/>
      <c r="AA32" s="289"/>
      <c r="AB32" s="289"/>
      <c r="AC32" s="48"/>
      <c r="AD32" s="48"/>
      <c r="AE32" s="48"/>
      <c r="AF32" s="48"/>
      <c r="AG32" s="48"/>
      <c r="AH32" s="48"/>
      <c r="AI32" s="48"/>
      <c r="AJ32" s="48"/>
      <c r="AK32" s="290">
        <f>SUM(AK23:AK30)</f>
        <v>0</v>
      </c>
      <c r="AL32" s="289"/>
      <c r="AM32" s="289"/>
      <c r="AN32" s="289"/>
      <c r="AO32" s="291"/>
      <c r="AP32" s="46"/>
      <c r="AQ32" s="50"/>
      <c r="BE32" s="274"/>
    </row>
    <row r="33" spans="2:56" s="1" customFormat="1" ht="6.95" customHeight="1" x14ac:dyDescent="0.3">
      <c r="B33" s="36"/>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40"/>
    </row>
    <row r="34" spans="2:56" s="1" customFormat="1" ht="6.95" customHeight="1" x14ac:dyDescent="0.3">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5" customHeight="1" x14ac:dyDescent="0.3">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6"/>
    </row>
    <row r="39" spans="2:56" s="1" customFormat="1" ht="36.950000000000003" customHeight="1" x14ac:dyDescent="0.3">
      <c r="B39" s="36"/>
      <c r="C39" s="57" t="s">
        <v>57</v>
      </c>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6"/>
    </row>
    <row r="40" spans="2:56" s="1" customFormat="1" ht="6.95" customHeight="1" x14ac:dyDescent="0.3">
      <c r="B40" s="36"/>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6"/>
    </row>
    <row r="41" spans="2:56" s="3" customFormat="1" ht="14.45" customHeight="1" x14ac:dyDescent="0.3">
      <c r="B41" s="59"/>
      <c r="C41" s="60" t="s">
        <v>13</v>
      </c>
      <c r="D41" s="61"/>
      <c r="E41" s="61"/>
      <c r="F41" s="61"/>
      <c r="G41" s="61"/>
      <c r="H41" s="61"/>
      <c r="I41" s="61"/>
      <c r="J41" s="61"/>
      <c r="K41" s="61"/>
      <c r="L41" s="61" t="str">
        <f>K5</f>
        <v>VZ-P-2016002</v>
      </c>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2"/>
    </row>
    <row r="42" spans="2:56" s="4" customFormat="1" ht="36.950000000000003" customHeight="1" x14ac:dyDescent="0.3">
      <c r="B42" s="63"/>
      <c r="C42" s="64" t="s">
        <v>16</v>
      </c>
      <c r="D42" s="65"/>
      <c r="E42" s="65"/>
      <c r="F42" s="65"/>
      <c r="G42" s="65"/>
      <c r="H42" s="65"/>
      <c r="I42" s="65"/>
      <c r="J42" s="65"/>
      <c r="K42" s="65"/>
      <c r="L42" s="292" t="str">
        <f>K6</f>
        <v>Troubelice - rekonstrukce vodovodních řadů a stoky B</v>
      </c>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c r="AJ42" s="293"/>
      <c r="AK42" s="293"/>
      <c r="AL42" s="293"/>
      <c r="AM42" s="293"/>
      <c r="AN42" s="293"/>
      <c r="AO42" s="293"/>
      <c r="AP42" s="65"/>
      <c r="AQ42" s="65"/>
      <c r="AR42" s="66"/>
    </row>
    <row r="43" spans="2:56" s="1" customFormat="1" ht="6.95" customHeight="1" x14ac:dyDescent="0.3">
      <c r="B43" s="36"/>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6"/>
    </row>
    <row r="44" spans="2:56" s="1" customFormat="1" x14ac:dyDescent="0.3">
      <c r="B44" s="36"/>
      <c r="C44" s="60" t="s">
        <v>24</v>
      </c>
      <c r="D44" s="58"/>
      <c r="E44" s="58"/>
      <c r="F44" s="58"/>
      <c r="G44" s="58"/>
      <c r="H44" s="58"/>
      <c r="I44" s="58"/>
      <c r="J44" s="58"/>
      <c r="K44" s="58"/>
      <c r="L44" s="67" t="str">
        <f>IF(K8="","",K8)</f>
        <v>Troubelice - Sídliště</v>
      </c>
      <c r="M44" s="58"/>
      <c r="N44" s="58"/>
      <c r="O44" s="58"/>
      <c r="P44" s="58"/>
      <c r="Q44" s="58"/>
      <c r="R44" s="58"/>
      <c r="S44" s="58"/>
      <c r="T44" s="58"/>
      <c r="U44" s="58"/>
      <c r="V44" s="58"/>
      <c r="W44" s="58"/>
      <c r="X44" s="58"/>
      <c r="Y44" s="58"/>
      <c r="Z44" s="58"/>
      <c r="AA44" s="58"/>
      <c r="AB44" s="58"/>
      <c r="AC44" s="58"/>
      <c r="AD44" s="58"/>
      <c r="AE44" s="58"/>
      <c r="AF44" s="58"/>
      <c r="AG44" s="58"/>
      <c r="AH44" s="58"/>
      <c r="AI44" s="60" t="s">
        <v>26</v>
      </c>
      <c r="AJ44" s="58"/>
      <c r="AK44" s="58"/>
      <c r="AL44" s="58"/>
      <c r="AM44" s="294" t="str">
        <f>IF(AN8= "","",AN8)</f>
        <v>27.6.2016</v>
      </c>
      <c r="AN44" s="295"/>
      <c r="AO44" s="58"/>
      <c r="AP44" s="58"/>
      <c r="AQ44" s="58"/>
      <c r="AR44" s="56"/>
    </row>
    <row r="45" spans="2:56" s="1" customFormat="1" ht="6.95" customHeight="1" x14ac:dyDescent="0.3">
      <c r="B45" s="36"/>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6"/>
    </row>
    <row r="46" spans="2:56" s="1" customFormat="1" x14ac:dyDescent="0.3">
      <c r="B46" s="36"/>
      <c r="C46" s="60" t="s">
        <v>30</v>
      </c>
      <c r="D46" s="58"/>
      <c r="E46" s="58"/>
      <c r="F46" s="58"/>
      <c r="G46" s="58"/>
      <c r="H46" s="58"/>
      <c r="I46" s="58"/>
      <c r="J46" s="58"/>
      <c r="K46" s="58"/>
      <c r="L46" s="61" t="str">
        <f>IF(E11= "","",E11)</f>
        <v>Vodohospodářská společnost Olomouc, a.s.</v>
      </c>
      <c r="M46" s="58"/>
      <c r="N46" s="58"/>
      <c r="O46" s="58"/>
      <c r="P46" s="58"/>
      <c r="Q46" s="58"/>
      <c r="R46" s="58"/>
      <c r="S46" s="58"/>
      <c r="T46" s="58"/>
      <c r="U46" s="58"/>
      <c r="V46" s="58"/>
      <c r="W46" s="58"/>
      <c r="X46" s="58"/>
      <c r="Y46" s="58"/>
      <c r="Z46" s="58"/>
      <c r="AA46" s="58"/>
      <c r="AB46" s="58"/>
      <c r="AC46" s="58"/>
      <c r="AD46" s="58"/>
      <c r="AE46" s="58"/>
      <c r="AF46" s="58"/>
      <c r="AG46" s="58"/>
      <c r="AH46" s="58"/>
      <c r="AI46" s="60" t="s">
        <v>38</v>
      </c>
      <c r="AJ46" s="58"/>
      <c r="AK46" s="58"/>
      <c r="AL46" s="58"/>
      <c r="AM46" s="296" t="str">
        <f>IF(E17="","",E17)</f>
        <v>Ing. Petr Poštulka</v>
      </c>
      <c r="AN46" s="295"/>
      <c r="AO46" s="295"/>
      <c r="AP46" s="295"/>
      <c r="AQ46" s="58"/>
      <c r="AR46" s="56"/>
      <c r="AS46" s="297" t="s">
        <v>58</v>
      </c>
      <c r="AT46" s="298"/>
      <c r="AU46" s="69"/>
      <c r="AV46" s="69"/>
      <c r="AW46" s="69"/>
      <c r="AX46" s="69"/>
      <c r="AY46" s="69"/>
      <c r="AZ46" s="69"/>
      <c r="BA46" s="69"/>
      <c r="BB46" s="69"/>
      <c r="BC46" s="69"/>
      <c r="BD46" s="70"/>
    </row>
    <row r="47" spans="2:56" s="1" customFormat="1" x14ac:dyDescent="0.3">
      <c r="B47" s="36"/>
      <c r="C47" s="60" t="s">
        <v>36</v>
      </c>
      <c r="D47" s="58"/>
      <c r="E47" s="58"/>
      <c r="F47" s="58"/>
      <c r="G47" s="58"/>
      <c r="H47" s="58"/>
      <c r="I47" s="58"/>
      <c r="J47" s="58"/>
      <c r="K47" s="58"/>
      <c r="L47" s="61" t="str">
        <f>IF(E14= "Vyplň údaj","",E14)</f>
        <v/>
      </c>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6"/>
      <c r="AS47" s="299"/>
      <c r="AT47" s="300"/>
      <c r="AU47" s="71"/>
      <c r="AV47" s="71"/>
      <c r="AW47" s="71"/>
      <c r="AX47" s="71"/>
      <c r="AY47" s="71"/>
      <c r="AZ47" s="71"/>
      <c r="BA47" s="71"/>
      <c r="BB47" s="71"/>
      <c r="BC47" s="71"/>
      <c r="BD47" s="72"/>
    </row>
    <row r="48" spans="2:56" s="1" customFormat="1" ht="10.9" customHeight="1" x14ac:dyDescent="0.3">
      <c r="B48" s="36"/>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6"/>
      <c r="AS48" s="301"/>
      <c r="AT48" s="284"/>
      <c r="AU48" s="37"/>
      <c r="AV48" s="37"/>
      <c r="AW48" s="37"/>
      <c r="AX48" s="37"/>
      <c r="AY48" s="37"/>
      <c r="AZ48" s="37"/>
      <c r="BA48" s="37"/>
      <c r="BB48" s="37"/>
      <c r="BC48" s="37"/>
      <c r="BD48" s="74"/>
    </row>
    <row r="49" spans="1:91" s="1" customFormat="1" ht="29.25" customHeight="1" x14ac:dyDescent="0.3">
      <c r="B49" s="36"/>
      <c r="C49" s="302" t="s">
        <v>59</v>
      </c>
      <c r="D49" s="303"/>
      <c r="E49" s="303"/>
      <c r="F49" s="303"/>
      <c r="G49" s="303"/>
      <c r="H49" s="75"/>
      <c r="I49" s="304" t="s">
        <v>60</v>
      </c>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5" t="s">
        <v>61</v>
      </c>
      <c r="AH49" s="303"/>
      <c r="AI49" s="303"/>
      <c r="AJ49" s="303"/>
      <c r="AK49" s="303"/>
      <c r="AL49" s="303"/>
      <c r="AM49" s="303"/>
      <c r="AN49" s="304" t="s">
        <v>62</v>
      </c>
      <c r="AO49" s="303"/>
      <c r="AP49" s="303"/>
      <c r="AQ49" s="76" t="s">
        <v>63</v>
      </c>
      <c r="AR49" s="56"/>
      <c r="AS49" s="77" t="s">
        <v>64</v>
      </c>
      <c r="AT49" s="78" t="s">
        <v>65</v>
      </c>
      <c r="AU49" s="78" t="s">
        <v>66</v>
      </c>
      <c r="AV49" s="78" t="s">
        <v>67</v>
      </c>
      <c r="AW49" s="78" t="s">
        <v>68</v>
      </c>
      <c r="AX49" s="78" t="s">
        <v>69</v>
      </c>
      <c r="AY49" s="78" t="s">
        <v>70</v>
      </c>
      <c r="AZ49" s="78" t="s">
        <v>71</v>
      </c>
      <c r="BA49" s="78" t="s">
        <v>72</v>
      </c>
      <c r="BB49" s="78" t="s">
        <v>73</v>
      </c>
      <c r="BC49" s="78" t="s">
        <v>74</v>
      </c>
      <c r="BD49" s="79" t="s">
        <v>75</v>
      </c>
    </row>
    <row r="50" spans="1:91" s="1" customFormat="1" ht="10.9" customHeight="1" x14ac:dyDescent="0.3">
      <c r="B50" s="36"/>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6"/>
      <c r="AS50" s="80"/>
      <c r="AT50" s="81"/>
      <c r="AU50" s="81"/>
      <c r="AV50" s="81"/>
      <c r="AW50" s="81"/>
      <c r="AX50" s="81"/>
      <c r="AY50" s="81"/>
      <c r="AZ50" s="81"/>
      <c r="BA50" s="81"/>
      <c r="BB50" s="81"/>
      <c r="BC50" s="81"/>
      <c r="BD50" s="82"/>
    </row>
    <row r="51" spans="1:91" s="4" customFormat="1" ht="32.450000000000003" customHeight="1" x14ac:dyDescent="0.3">
      <c r="B51" s="63"/>
      <c r="C51" s="83" t="s">
        <v>76</v>
      </c>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313">
        <f>ROUND(AG52+AG54+AG56,2)</f>
        <v>0</v>
      </c>
      <c r="AH51" s="313"/>
      <c r="AI51" s="313"/>
      <c r="AJ51" s="313"/>
      <c r="AK51" s="313"/>
      <c r="AL51" s="313"/>
      <c r="AM51" s="313"/>
      <c r="AN51" s="314">
        <f t="shared" ref="AN51:AN57" si="0">SUM(AG51,AT51)</f>
        <v>0</v>
      </c>
      <c r="AO51" s="314"/>
      <c r="AP51" s="314"/>
      <c r="AQ51" s="85" t="s">
        <v>22</v>
      </c>
      <c r="AR51" s="66"/>
      <c r="AS51" s="86">
        <f>ROUND(AS52+AS54+AS56,2)</f>
        <v>0</v>
      </c>
      <c r="AT51" s="87">
        <f t="shared" ref="AT51:AT57" si="1">ROUND(SUM(AV51:AW51),2)</f>
        <v>0</v>
      </c>
      <c r="AU51" s="88">
        <f>ROUND(AU52+AU54+AU56,5)</f>
        <v>0</v>
      </c>
      <c r="AV51" s="87">
        <f>ROUND(AZ51*L26,2)</f>
        <v>0</v>
      </c>
      <c r="AW51" s="87">
        <f>ROUND(BA51*L27,2)</f>
        <v>0</v>
      </c>
      <c r="AX51" s="87">
        <f>ROUND(BB51*L26,2)</f>
        <v>0</v>
      </c>
      <c r="AY51" s="87">
        <f>ROUND(BC51*L27,2)</f>
        <v>0</v>
      </c>
      <c r="AZ51" s="87">
        <f>ROUND(AZ52+AZ54+AZ56,2)</f>
        <v>0</v>
      </c>
      <c r="BA51" s="87">
        <f>ROUND(BA52+BA54+BA56,2)</f>
        <v>0</v>
      </c>
      <c r="BB51" s="87">
        <f>ROUND(BB52+BB54+BB56,2)</f>
        <v>0</v>
      </c>
      <c r="BC51" s="87">
        <f>ROUND(BC52+BC54+BC56,2)</f>
        <v>0</v>
      </c>
      <c r="BD51" s="89">
        <f>ROUND(BD52+BD54+BD56,2)</f>
        <v>0</v>
      </c>
      <c r="BS51" s="90" t="s">
        <v>77</v>
      </c>
      <c r="BT51" s="90" t="s">
        <v>78</v>
      </c>
      <c r="BU51" s="91" t="s">
        <v>79</v>
      </c>
      <c r="BV51" s="90" t="s">
        <v>80</v>
      </c>
      <c r="BW51" s="90" t="s">
        <v>5</v>
      </c>
      <c r="BX51" s="90" t="s">
        <v>81</v>
      </c>
      <c r="CL51" s="90" t="s">
        <v>20</v>
      </c>
    </row>
    <row r="52" spans="1:91" s="5" customFormat="1" ht="22.5" customHeight="1" x14ac:dyDescent="0.3">
      <c r="B52" s="92"/>
      <c r="C52" s="93"/>
      <c r="D52" s="309" t="s">
        <v>82</v>
      </c>
      <c r="E52" s="307"/>
      <c r="F52" s="307"/>
      <c r="G52" s="307"/>
      <c r="H52" s="307"/>
      <c r="I52" s="94"/>
      <c r="J52" s="309" t="s">
        <v>83</v>
      </c>
      <c r="K52" s="307"/>
      <c r="L52" s="307"/>
      <c r="M52" s="307"/>
      <c r="N52" s="307"/>
      <c r="O52" s="307"/>
      <c r="P52" s="307"/>
      <c r="Q52" s="307"/>
      <c r="R52" s="307"/>
      <c r="S52" s="307"/>
      <c r="T52" s="307"/>
      <c r="U52" s="307"/>
      <c r="V52" s="307"/>
      <c r="W52" s="307"/>
      <c r="X52" s="307"/>
      <c r="Y52" s="307"/>
      <c r="Z52" s="307"/>
      <c r="AA52" s="307"/>
      <c r="AB52" s="307"/>
      <c r="AC52" s="307"/>
      <c r="AD52" s="307"/>
      <c r="AE52" s="307"/>
      <c r="AF52" s="307"/>
      <c r="AG52" s="308">
        <f>ROUND(AG53,2)</f>
        <v>0</v>
      </c>
      <c r="AH52" s="307"/>
      <c r="AI52" s="307"/>
      <c r="AJ52" s="307"/>
      <c r="AK52" s="307"/>
      <c r="AL52" s="307"/>
      <c r="AM52" s="307"/>
      <c r="AN52" s="306">
        <f t="shared" si="0"/>
        <v>0</v>
      </c>
      <c r="AO52" s="307"/>
      <c r="AP52" s="307"/>
      <c r="AQ52" s="95" t="s">
        <v>84</v>
      </c>
      <c r="AR52" s="96"/>
      <c r="AS52" s="97">
        <f>ROUND(AS53,2)</f>
        <v>0</v>
      </c>
      <c r="AT52" s="98">
        <f t="shared" si="1"/>
        <v>0</v>
      </c>
      <c r="AU52" s="99">
        <f>ROUND(AU53,5)</f>
        <v>0</v>
      </c>
      <c r="AV52" s="98">
        <f>ROUND(AZ52*L26,2)</f>
        <v>0</v>
      </c>
      <c r="AW52" s="98">
        <f>ROUND(BA52*L27,2)</f>
        <v>0</v>
      </c>
      <c r="AX52" s="98">
        <f>ROUND(BB52*L26,2)</f>
        <v>0</v>
      </c>
      <c r="AY52" s="98">
        <f>ROUND(BC52*L27,2)</f>
        <v>0</v>
      </c>
      <c r="AZ52" s="98">
        <f>ROUND(AZ53,2)</f>
        <v>0</v>
      </c>
      <c r="BA52" s="98">
        <f>ROUND(BA53,2)</f>
        <v>0</v>
      </c>
      <c r="BB52" s="98">
        <f>ROUND(BB53,2)</f>
        <v>0</v>
      </c>
      <c r="BC52" s="98">
        <f>ROUND(BC53,2)</f>
        <v>0</v>
      </c>
      <c r="BD52" s="100">
        <f>ROUND(BD53,2)</f>
        <v>0</v>
      </c>
      <c r="BS52" s="101" t="s">
        <v>77</v>
      </c>
      <c r="BT52" s="101" t="s">
        <v>23</v>
      </c>
      <c r="BU52" s="101" t="s">
        <v>79</v>
      </c>
      <c r="BV52" s="101" t="s">
        <v>80</v>
      </c>
      <c r="BW52" s="101" t="s">
        <v>85</v>
      </c>
      <c r="BX52" s="101" t="s">
        <v>5</v>
      </c>
      <c r="CL52" s="101" t="s">
        <v>86</v>
      </c>
      <c r="CM52" s="101" t="s">
        <v>87</v>
      </c>
    </row>
    <row r="53" spans="1:91" s="6" customFormat="1" ht="22.5" customHeight="1" x14ac:dyDescent="0.3">
      <c r="A53" s="320" t="s">
        <v>1488</v>
      </c>
      <c r="B53" s="102"/>
      <c r="C53" s="103"/>
      <c r="D53" s="103"/>
      <c r="E53" s="312" t="s">
        <v>82</v>
      </c>
      <c r="F53" s="311"/>
      <c r="G53" s="311"/>
      <c r="H53" s="311"/>
      <c r="I53" s="311"/>
      <c r="J53" s="103"/>
      <c r="K53" s="312" t="s">
        <v>83</v>
      </c>
      <c r="L53" s="311"/>
      <c r="M53" s="311"/>
      <c r="N53" s="311"/>
      <c r="O53" s="311"/>
      <c r="P53" s="311"/>
      <c r="Q53" s="311"/>
      <c r="R53" s="311"/>
      <c r="S53" s="311"/>
      <c r="T53" s="311"/>
      <c r="U53" s="311"/>
      <c r="V53" s="311"/>
      <c r="W53" s="311"/>
      <c r="X53" s="311"/>
      <c r="Y53" s="311"/>
      <c r="Z53" s="311"/>
      <c r="AA53" s="311"/>
      <c r="AB53" s="311"/>
      <c r="AC53" s="311"/>
      <c r="AD53" s="311"/>
      <c r="AE53" s="311"/>
      <c r="AF53" s="311"/>
      <c r="AG53" s="310">
        <f>'IO 01 - Rekonstrukce vodo...'!J29</f>
        <v>0</v>
      </c>
      <c r="AH53" s="311"/>
      <c r="AI53" s="311"/>
      <c r="AJ53" s="311"/>
      <c r="AK53" s="311"/>
      <c r="AL53" s="311"/>
      <c r="AM53" s="311"/>
      <c r="AN53" s="310">
        <f t="shared" si="0"/>
        <v>0</v>
      </c>
      <c r="AO53" s="311"/>
      <c r="AP53" s="311"/>
      <c r="AQ53" s="104" t="s">
        <v>88</v>
      </c>
      <c r="AR53" s="105"/>
      <c r="AS53" s="106">
        <v>0</v>
      </c>
      <c r="AT53" s="107">
        <f t="shared" si="1"/>
        <v>0</v>
      </c>
      <c r="AU53" s="108">
        <f>'IO 01 - Rekonstrukce vodo...'!P90</f>
        <v>0</v>
      </c>
      <c r="AV53" s="107">
        <f>'IO 01 - Rekonstrukce vodo...'!J32</f>
        <v>0</v>
      </c>
      <c r="AW53" s="107">
        <f>'IO 01 - Rekonstrukce vodo...'!J33</f>
        <v>0</v>
      </c>
      <c r="AX53" s="107">
        <f>'IO 01 - Rekonstrukce vodo...'!J34</f>
        <v>0</v>
      </c>
      <c r="AY53" s="107">
        <f>'IO 01 - Rekonstrukce vodo...'!J35</f>
        <v>0</v>
      </c>
      <c r="AZ53" s="107">
        <f>'IO 01 - Rekonstrukce vodo...'!F32</f>
        <v>0</v>
      </c>
      <c r="BA53" s="107">
        <f>'IO 01 - Rekonstrukce vodo...'!F33</f>
        <v>0</v>
      </c>
      <c r="BB53" s="107">
        <f>'IO 01 - Rekonstrukce vodo...'!F34</f>
        <v>0</v>
      </c>
      <c r="BC53" s="107">
        <f>'IO 01 - Rekonstrukce vodo...'!F35</f>
        <v>0</v>
      </c>
      <c r="BD53" s="109">
        <f>'IO 01 - Rekonstrukce vodo...'!F36</f>
        <v>0</v>
      </c>
      <c r="BT53" s="110" t="s">
        <v>87</v>
      </c>
      <c r="BV53" s="110" t="s">
        <v>80</v>
      </c>
      <c r="BW53" s="110" t="s">
        <v>89</v>
      </c>
      <c r="BX53" s="110" t="s">
        <v>85</v>
      </c>
      <c r="CL53" s="110" t="s">
        <v>86</v>
      </c>
    </row>
    <row r="54" spans="1:91" s="5" customFormat="1" ht="22.5" customHeight="1" x14ac:dyDescent="0.3">
      <c r="B54" s="92"/>
      <c r="C54" s="93"/>
      <c r="D54" s="309" t="s">
        <v>90</v>
      </c>
      <c r="E54" s="307"/>
      <c r="F54" s="307"/>
      <c r="G54" s="307"/>
      <c r="H54" s="307"/>
      <c r="I54" s="94"/>
      <c r="J54" s="309" t="s">
        <v>91</v>
      </c>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8">
        <f>ROUND(AG55,2)</f>
        <v>0</v>
      </c>
      <c r="AH54" s="307"/>
      <c r="AI54" s="307"/>
      <c r="AJ54" s="307"/>
      <c r="AK54" s="307"/>
      <c r="AL54" s="307"/>
      <c r="AM54" s="307"/>
      <c r="AN54" s="306">
        <f t="shared" si="0"/>
        <v>0</v>
      </c>
      <c r="AO54" s="307"/>
      <c r="AP54" s="307"/>
      <c r="AQ54" s="95" t="s">
        <v>84</v>
      </c>
      <c r="AR54" s="96"/>
      <c r="AS54" s="97">
        <f>ROUND(AS55,2)</f>
        <v>0</v>
      </c>
      <c r="AT54" s="98">
        <f t="shared" si="1"/>
        <v>0</v>
      </c>
      <c r="AU54" s="99">
        <f>ROUND(AU55,5)</f>
        <v>0</v>
      </c>
      <c r="AV54" s="98">
        <f>ROUND(AZ54*L26,2)</f>
        <v>0</v>
      </c>
      <c r="AW54" s="98">
        <f>ROUND(BA54*L27,2)</f>
        <v>0</v>
      </c>
      <c r="AX54" s="98">
        <f>ROUND(BB54*L26,2)</f>
        <v>0</v>
      </c>
      <c r="AY54" s="98">
        <f>ROUND(BC54*L27,2)</f>
        <v>0</v>
      </c>
      <c r="AZ54" s="98">
        <f>ROUND(AZ55,2)</f>
        <v>0</v>
      </c>
      <c r="BA54" s="98">
        <f>ROUND(BA55,2)</f>
        <v>0</v>
      </c>
      <c r="BB54" s="98">
        <f>ROUND(BB55,2)</f>
        <v>0</v>
      </c>
      <c r="BC54" s="98">
        <f>ROUND(BC55,2)</f>
        <v>0</v>
      </c>
      <c r="BD54" s="100">
        <f>ROUND(BD55,2)</f>
        <v>0</v>
      </c>
      <c r="BS54" s="101" t="s">
        <v>77</v>
      </c>
      <c r="BT54" s="101" t="s">
        <v>23</v>
      </c>
      <c r="BU54" s="101" t="s">
        <v>79</v>
      </c>
      <c r="BV54" s="101" t="s">
        <v>80</v>
      </c>
      <c r="BW54" s="101" t="s">
        <v>92</v>
      </c>
      <c r="BX54" s="101" t="s">
        <v>5</v>
      </c>
      <c r="CL54" s="101" t="s">
        <v>93</v>
      </c>
      <c r="CM54" s="101" t="s">
        <v>87</v>
      </c>
    </row>
    <row r="55" spans="1:91" s="6" customFormat="1" ht="22.5" customHeight="1" x14ac:dyDescent="0.3">
      <c r="A55" s="320" t="s">
        <v>1488</v>
      </c>
      <c r="B55" s="102"/>
      <c r="C55" s="103"/>
      <c r="D55" s="103"/>
      <c r="E55" s="312" t="s">
        <v>90</v>
      </c>
      <c r="F55" s="311"/>
      <c r="G55" s="311"/>
      <c r="H55" s="311"/>
      <c r="I55" s="311"/>
      <c r="J55" s="103"/>
      <c r="K55" s="312" t="s">
        <v>91</v>
      </c>
      <c r="L55" s="311"/>
      <c r="M55" s="311"/>
      <c r="N55" s="311"/>
      <c r="O55" s="311"/>
      <c r="P55" s="311"/>
      <c r="Q55" s="311"/>
      <c r="R55" s="311"/>
      <c r="S55" s="311"/>
      <c r="T55" s="311"/>
      <c r="U55" s="311"/>
      <c r="V55" s="311"/>
      <c r="W55" s="311"/>
      <c r="X55" s="311"/>
      <c r="Y55" s="311"/>
      <c r="Z55" s="311"/>
      <c r="AA55" s="311"/>
      <c r="AB55" s="311"/>
      <c r="AC55" s="311"/>
      <c r="AD55" s="311"/>
      <c r="AE55" s="311"/>
      <c r="AF55" s="311"/>
      <c r="AG55" s="310">
        <f>'IO 02 - Rekonstrukce stok...'!J29</f>
        <v>0</v>
      </c>
      <c r="AH55" s="311"/>
      <c r="AI55" s="311"/>
      <c r="AJ55" s="311"/>
      <c r="AK55" s="311"/>
      <c r="AL55" s="311"/>
      <c r="AM55" s="311"/>
      <c r="AN55" s="310">
        <f t="shared" si="0"/>
        <v>0</v>
      </c>
      <c r="AO55" s="311"/>
      <c r="AP55" s="311"/>
      <c r="AQ55" s="104" t="s">
        <v>88</v>
      </c>
      <c r="AR55" s="105"/>
      <c r="AS55" s="106">
        <v>0</v>
      </c>
      <c r="AT55" s="107">
        <f t="shared" si="1"/>
        <v>0</v>
      </c>
      <c r="AU55" s="108">
        <f>'IO 02 - Rekonstrukce stok...'!P90</f>
        <v>0</v>
      </c>
      <c r="AV55" s="107">
        <f>'IO 02 - Rekonstrukce stok...'!J32</f>
        <v>0</v>
      </c>
      <c r="AW55" s="107">
        <f>'IO 02 - Rekonstrukce stok...'!J33</f>
        <v>0</v>
      </c>
      <c r="AX55" s="107">
        <f>'IO 02 - Rekonstrukce stok...'!J34</f>
        <v>0</v>
      </c>
      <c r="AY55" s="107">
        <f>'IO 02 - Rekonstrukce stok...'!J35</f>
        <v>0</v>
      </c>
      <c r="AZ55" s="107">
        <f>'IO 02 - Rekonstrukce stok...'!F32</f>
        <v>0</v>
      </c>
      <c r="BA55" s="107">
        <f>'IO 02 - Rekonstrukce stok...'!F33</f>
        <v>0</v>
      </c>
      <c r="BB55" s="107">
        <f>'IO 02 - Rekonstrukce stok...'!F34</f>
        <v>0</v>
      </c>
      <c r="BC55" s="107">
        <f>'IO 02 - Rekonstrukce stok...'!F35</f>
        <v>0</v>
      </c>
      <c r="BD55" s="109">
        <f>'IO 02 - Rekonstrukce stok...'!F36</f>
        <v>0</v>
      </c>
      <c r="BT55" s="110" t="s">
        <v>87</v>
      </c>
      <c r="BV55" s="110" t="s">
        <v>80</v>
      </c>
      <c r="BW55" s="110" t="s">
        <v>94</v>
      </c>
      <c r="BX55" s="110" t="s">
        <v>92</v>
      </c>
      <c r="CL55" s="110" t="s">
        <v>93</v>
      </c>
    </row>
    <row r="56" spans="1:91" s="5" customFormat="1" ht="22.5" customHeight="1" x14ac:dyDescent="0.3">
      <c r="B56" s="92"/>
      <c r="C56" s="93"/>
      <c r="D56" s="309" t="s">
        <v>95</v>
      </c>
      <c r="E56" s="307"/>
      <c r="F56" s="307"/>
      <c r="G56" s="307"/>
      <c r="H56" s="307"/>
      <c r="I56" s="94"/>
      <c r="J56" s="309" t="s">
        <v>96</v>
      </c>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8">
        <f>ROUND(AG57,2)</f>
        <v>0</v>
      </c>
      <c r="AH56" s="307"/>
      <c r="AI56" s="307"/>
      <c r="AJ56" s="307"/>
      <c r="AK56" s="307"/>
      <c r="AL56" s="307"/>
      <c r="AM56" s="307"/>
      <c r="AN56" s="306">
        <f t="shared" si="0"/>
        <v>0</v>
      </c>
      <c r="AO56" s="307"/>
      <c r="AP56" s="307"/>
      <c r="AQ56" s="95" t="s">
        <v>97</v>
      </c>
      <c r="AR56" s="96"/>
      <c r="AS56" s="97">
        <f>ROUND(AS57,2)</f>
        <v>0</v>
      </c>
      <c r="AT56" s="98">
        <f t="shared" si="1"/>
        <v>0</v>
      </c>
      <c r="AU56" s="99">
        <f>ROUND(AU57,5)</f>
        <v>0</v>
      </c>
      <c r="AV56" s="98">
        <f>ROUND(AZ56*L26,2)</f>
        <v>0</v>
      </c>
      <c r="AW56" s="98">
        <f>ROUND(BA56*L27,2)</f>
        <v>0</v>
      </c>
      <c r="AX56" s="98">
        <f>ROUND(BB56*L26,2)</f>
        <v>0</v>
      </c>
      <c r="AY56" s="98">
        <f>ROUND(BC56*L27,2)</f>
        <v>0</v>
      </c>
      <c r="AZ56" s="98">
        <f>ROUND(AZ57,2)</f>
        <v>0</v>
      </c>
      <c r="BA56" s="98">
        <f>ROUND(BA57,2)</f>
        <v>0</v>
      </c>
      <c r="BB56" s="98">
        <f>ROUND(BB57,2)</f>
        <v>0</v>
      </c>
      <c r="BC56" s="98">
        <f>ROUND(BC57,2)</f>
        <v>0</v>
      </c>
      <c r="BD56" s="100">
        <f>ROUND(BD57,2)</f>
        <v>0</v>
      </c>
      <c r="BS56" s="101" t="s">
        <v>77</v>
      </c>
      <c r="BT56" s="101" t="s">
        <v>23</v>
      </c>
      <c r="BU56" s="101" t="s">
        <v>79</v>
      </c>
      <c r="BV56" s="101" t="s">
        <v>80</v>
      </c>
      <c r="BW56" s="101" t="s">
        <v>98</v>
      </c>
      <c r="BX56" s="101" t="s">
        <v>5</v>
      </c>
      <c r="CL56" s="101" t="s">
        <v>20</v>
      </c>
      <c r="CM56" s="101" t="s">
        <v>87</v>
      </c>
    </row>
    <row r="57" spans="1:91" s="6" customFormat="1" ht="22.5" customHeight="1" x14ac:dyDescent="0.3">
      <c r="A57" s="320" t="s">
        <v>1488</v>
      </c>
      <c r="B57" s="102"/>
      <c r="C57" s="103"/>
      <c r="D57" s="103"/>
      <c r="E57" s="312" t="s">
        <v>95</v>
      </c>
      <c r="F57" s="311"/>
      <c r="G57" s="311"/>
      <c r="H57" s="311"/>
      <c r="I57" s="311"/>
      <c r="J57" s="103"/>
      <c r="K57" s="312" t="s">
        <v>96</v>
      </c>
      <c r="L57" s="311"/>
      <c r="M57" s="311"/>
      <c r="N57" s="311"/>
      <c r="O57" s="311"/>
      <c r="P57" s="311"/>
      <c r="Q57" s="311"/>
      <c r="R57" s="311"/>
      <c r="S57" s="311"/>
      <c r="T57" s="311"/>
      <c r="U57" s="311"/>
      <c r="V57" s="311"/>
      <c r="W57" s="311"/>
      <c r="X57" s="311"/>
      <c r="Y57" s="311"/>
      <c r="Z57" s="311"/>
      <c r="AA57" s="311"/>
      <c r="AB57" s="311"/>
      <c r="AC57" s="311"/>
      <c r="AD57" s="311"/>
      <c r="AE57" s="311"/>
      <c r="AF57" s="311"/>
      <c r="AG57" s="310">
        <f>'VORN - Vedlejší a ostatní...'!J29</f>
        <v>0</v>
      </c>
      <c r="AH57" s="311"/>
      <c r="AI57" s="311"/>
      <c r="AJ57" s="311"/>
      <c r="AK57" s="311"/>
      <c r="AL57" s="311"/>
      <c r="AM57" s="311"/>
      <c r="AN57" s="310">
        <f t="shared" si="0"/>
        <v>0</v>
      </c>
      <c r="AO57" s="311"/>
      <c r="AP57" s="311"/>
      <c r="AQ57" s="104" t="s">
        <v>88</v>
      </c>
      <c r="AR57" s="105"/>
      <c r="AS57" s="111">
        <v>0</v>
      </c>
      <c r="AT57" s="112">
        <f t="shared" si="1"/>
        <v>0</v>
      </c>
      <c r="AU57" s="113">
        <f>'VORN - Vedlejší a ostatní...'!P87</f>
        <v>0</v>
      </c>
      <c r="AV57" s="112">
        <f>'VORN - Vedlejší a ostatní...'!J32</f>
        <v>0</v>
      </c>
      <c r="AW57" s="112">
        <f>'VORN - Vedlejší a ostatní...'!J33</f>
        <v>0</v>
      </c>
      <c r="AX57" s="112">
        <f>'VORN - Vedlejší a ostatní...'!J34</f>
        <v>0</v>
      </c>
      <c r="AY57" s="112">
        <f>'VORN - Vedlejší a ostatní...'!J35</f>
        <v>0</v>
      </c>
      <c r="AZ57" s="112">
        <f>'VORN - Vedlejší a ostatní...'!F32</f>
        <v>0</v>
      </c>
      <c r="BA57" s="112">
        <f>'VORN - Vedlejší a ostatní...'!F33</f>
        <v>0</v>
      </c>
      <c r="BB57" s="112">
        <f>'VORN - Vedlejší a ostatní...'!F34</f>
        <v>0</v>
      </c>
      <c r="BC57" s="112">
        <f>'VORN - Vedlejší a ostatní...'!F35</f>
        <v>0</v>
      </c>
      <c r="BD57" s="114">
        <f>'VORN - Vedlejší a ostatní...'!F36</f>
        <v>0</v>
      </c>
      <c r="BT57" s="110" t="s">
        <v>87</v>
      </c>
      <c r="BV57" s="110" t="s">
        <v>80</v>
      </c>
      <c r="BW57" s="110" t="s">
        <v>99</v>
      </c>
      <c r="BX57" s="110" t="s">
        <v>98</v>
      </c>
      <c r="CL57" s="110" t="s">
        <v>20</v>
      </c>
    </row>
    <row r="58" spans="1:91" s="1" customFormat="1" ht="30" customHeight="1" x14ac:dyDescent="0.3">
      <c r="B58" s="36"/>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6"/>
    </row>
    <row r="59" spans="1:91" s="1" customFormat="1" ht="6.95" customHeight="1" x14ac:dyDescent="0.3">
      <c r="B59" s="51"/>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6"/>
    </row>
  </sheetData>
  <sheetProtection algorithmName="SHA-512" hashValue="l0IKaX6xAk/VMOPHDxQlknvV9D1lFgb8Aq8zkXxp8lH+Xgs/aDNF3YmyXc7btRSTYjcqYZMmCAHZ2B4TnEbwCQ==" saltValue="fat+GKxKxbmUeH/ipcYqMA==" spinCount="100000" sheet="1" objects="1" scenarios="1" formatColumns="0" formatRows="0" sort="0" autoFilter="0"/>
  <mergeCells count="61">
    <mergeCell ref="AG51:AM51"/>
    <mergeCell ref="AN51:AP51"/>
    <mergeCell ref="AR2:BE2"/>
    <mergeCell ref="AN56:AP56"/>
    <mergeCell ref="AG56:AM56"/>
    <mergeCell ref="D56:H56"/>
    <mergeCell ref="J56:AF56"/>
    <mergeCell ref="AN57:AP57"/>
    <mergeCell ref="AG57:AM57"/>
    <mergeCell ref="E57:I57"/>
    <mergeCell ref="K57:AF57"/>
    <mergeCell ref="AN54:AP54"/>
    <mergeCell ref="AG54:AM54"/>
    <mergeCell ref="D54:H54"/>
    <mergeCell ref="J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3" location="'IO 01 - Rekonstrukce vodo...'!C2" tooltip="IO 01 - Rekonstrukce vodo..." display="/"/>
    <hyperlink ref="A55" location="'IO 02 - Rekonstrukce stok...'!C2" tooltip="IO 02 - Rekonstrukce stok..." display="/"/>
    <hyperlink ref="A57" location="'VORN - Vedlejší a ostatní...'!C2" tooltip="VORN - Vedlejší a ostatní..."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91"/>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7"/>
      <c r="B1" s="322"/>
      <c r="C1" s="322"/>
      <c r="D1" s="321" t="s">
        <v>1</v>
      </c>
      <c r="E1" s="322"/>
      <c r="F1" s="323" t="s">
        <v>1489</v>
      </c>
      <c r="G1" s="328" t="s">
        <v>1490</v>
      </c>
      <c r="H1" s="328"/>
      <c r="I1" s="329"/>
      <c r="J1" s="323" t="s">
        <v>1491</v>
      </c>
      <c r="K1" s="321" t="s">
        <v>100</v>
      </c>
      <c r="L1" s="323" t="s">
        <v>1492</v>
      </c>
      <c r="M1" s="323"/>
      <c r="N1" s="323"/>
      <c r="O1" s="323"/>
      <c r="P1" s="323"/>
      <c r="Q1" s="323"/>
      <c r="R1" s="323"/>
      <c r="S1" s="323"/>
      <c r="T1" s="323"/>
      <c r="U1" s="319"/>
      <c r="V1" s="319"/>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x14ac:dyDescent="0.3">
      <c r="L2" s="273"/>
      <c r="M2" s="273"/>
      <c r="N2" s="273"/>
      <c r="O2" s="273"/>
      <c r="P2" s="273"/>
      <c r="Q2" s="273"/>
      <c r="R2" s="273"/>
      <c r="S2" s="273"/>
      <c r="T2" s="273"/>
      <c r="U2" s="273"/>
      <c r="V2" s="273"/>
      <c r="AT2" s="19" t="s">
        <v>89</v>
      </c>
    </row>
    <row r="3" spans="1:70" ht="6.95" customHeight="1" x14ac:dyDescent="0.3">
      <c r="B3" s="20"/>
      <c r="C3" s="21"/>
      <c r="D3" s="21"/>
      <c r="E3" s="21"/>
      <c r="F3" s="21"/>
      <c r="G3" s="21"/>
      <c r="H3" s="21"/>
      <c r="I3" s="116"/>
      <c r="J3" s="21"/>
      <c r="K3" s="22"/>
      <c r="AT3" s="19" t="s">
        <v>87</v>
      </c>
    </row>
    <row r="4" spans="1:70" ht="36.950000000000003" customHeight="1" x14ac:dyDescent="0.3">
      <c r="B4" s="23"/>
      <c r="C4" s="24"/>
      <c r="D4" s="25" t="s">
        <v>101</v>
      </c>
      <c r="E4" s="24"/>
      <c r="F4" s="24"/>
      <c r="G4" s="24"/>
      <c r="H4" s="24"/>
      <c r="I4" s="117"/>
      <c r="J4" s="24"/>
      <c r="K4" s="26"/>
      <c r="M4" s="27" t="s">
        <v>10</v>
      </c>
      <c r="AT4" s="19" t="s">
        <v>4</v>
      </c>
    </row>
    <row r="5" spans="1:70" ht="6.95" customHeight="1" x14ac:dyDescent="0.3">
      <c r="B5" s="23"/>
      <c r="C5" s="24"/>
      <c r="D5" s="24"/>
      <c r="E5" s="24"/>
      <c r="F5" s="24"/>
      <c r="G5" s="24"/>
      <c r="H5" s="24"/>
      <c r="I5" s="117"/>
      <c r="J5" s="24"/>
      <c r="K5" s="26"/>
    </row>
    <row r="6" spans="1:70" x14ac:dyDescent="0.3">
      <c r="B6" s="23"/>
      <c r="C6" s="24"/>
      <c r="D6" s="32" t="s">
        <v>16</v>
      </c>
      <c r="E6" s="24"/>
      <c r="F6" s="24"/>
      <c r="G6" s="24"/>
      <c r="H6" s="24"/>
      <c r="I6" s="117"/>
      <c r="J6" s="24"/>
      <c r="K6" s="26"/>
    </row>
    <row r="7" spans="1:70" ht="22.5" customHeight="1" x14ac:dyDescent="0.3">
      <c r="B7" s="23"/>
      <c r="C7" s="24"/>
      <c r="D7" s="24"/>
      <c r="E7" s="315" t="str">
        <f>'Rekapitulace stavby'!K6</f>
        <v>Troubelice - rekonstrukce vodovodních řadů a stoky B</v>
      </c>
      <c r="F7" s="277"/>
      <c r="G7" s="277"/>
      <c r="H7" s="277"/>
      <c r="I7" s="117"/>
      <c r="J7" s="24"/>
      <c r="K7" s="26"/>
    </row>
    <row r="8" spans="1:70" x14ac:dyDescent="0.3">
      <c r="B8" s="23"/>
      <c r="C8" s="24"/>
      <c r="D8" s="32" t="s">
        <v>102</v>
      </c>
      <c r="E8" s="24"/>
      <c r="F8" s="24"/>
      <c r="G8" s="24"/>
      <c r="H8" s="24"/>
      <c r="I8" s="117"/>
      <c r="J8" s="24"/>
      <c r="K8" s="26"/>
    </row>
    <row r="9" spans="1:70" s="1" customFormat="1" ht="22.5" customHeight="1" x14ac:dyDescent="0.3">
      <c r="B9" s="36"/>
      <c r="C9" s="37"/>
      <c r="D9" s="37"/>
      <c r="E9" s="315" t="s">
        <v>103</v>
      </c>
      <c r="F9" s="284"/>
      <c r="G9" s="284"/>
      <c r="H9" s="284"/>
      <c r="I9" s="118"/>
      <c r="J9" s="37"/>
      <c r="K9" s="40"/>
    </row>
    <row r="10" spans="1:70" s="1" customFormat="1" x14ac:dyDescent="0.3">
      <c r="B10" s="36"/>
      <c r="C10" s="37"/>
      <c r="D10" s="32" t="s">
        <v>104</v>
      </c>
      <c r="E10" s="37"/>
      <c r="F10" s="37"/>
      <c r="G10" s="37"/>
      <c r="H10" s="37"/>
      <c r="I10" s="118"/>
      <c r="J10" s="37"/>
      <c r="K10" s="40"/>
    </row>
    <row r="11" spans="1:70" s="1" customFormat="1" ht="36.950000000000003" customHeight="1" x14ac:dyDescent="0.3">
      <c r="B11" s="36"/>
      <c r="C11" s="37"/>
      <c r="D11" s="37"/>
      <c r="E11" s="316" t="s">
        <v>103</v>
      </c>
      <c r="F11" s="284"/>
      <c r="G11" s="284"/>
      <c r="H11" s="284"/>
      <c r="I11" s="118"/>
      <c r="J11" s="37"/>
      <c r="K11" s="40"/>
    </row>
    <row r="12" spans="1:70" s="1" customFormat="1" ht="13.5" x14ac:dyDescent="0.3">
      <c r="B12" s="36"/>
      <c r="C12" s="37"/>
      <c r="D12" s="37"/>
      <c r="E12" s="37"/>
      <c r="F12" s="37"/>
      <c r="G12" s="37"/>
      <c r="H12" s="37"/>
      <c r="I12" s="118"/>
      <c r="J12" s="37"/>
      <c r="K12" s="40"/>
    </row>
    <row r="13" spans="1:70" s="1" customFormat="1" ht="14.45" customHeight="1" x14ac:dyDescent="0.3">
      <c r="B13" s="36"/>
      <c r="C13" s="37"/>
      <c r="D13" s="32" t="s">
        <v>19</v>
      </c>
      <c r="E13" s="37"/>
      <c r="F13" s="30" t="s">
        <v>86</v>
      </c>
      <c r="G13" s="37"/>
      <c r="H13" s="37"/>
      <c r="I13" s="119" t="s">
        <v>21</v>
      </c>
      <c r="J13" s="30" t="s">
        <v>22</v>
      </c>
      <c r="K13" s="40"/>
    </row>
    <row r="14" spans="1:70" s="1" customFormat="1" ht="14.45" customHeight="1" x14ac:dyDescent="0.3">
      <c r="B14" s="36"/>
      <c r="C14" s="37"/>
      <c r="D14" s="32" t="s">
        <v>24</v>
      </c>
      <c r="E14" s="37"/>
      <c r="F14" s="30" t="s">
        <v>25</v>
      </c>
      <c r="G14" s="37"/>
      <c r="H14" s="37"/>
      <c r="I14" s="119" t="s">
        <v>26</v>
      </c>
      <c r="J14" s="120" t="str">
        <f>'Rekapitulace stavby'!AN8</f>
        <v>27.6.2016</v>
      </c>
      <c r="K14" s="40"/>
    </row>
    <row r="15" spans="1:70" s="1" customFormat="1" ht="10.9" customHeight="1" x14ac:dyDescent="0.3">
      <c r="B15" s="36"/>
      <c r="C15" s="37"/>
      <c r="D15" s="37"/>
      <c r="E15" s="37"/>
      <c r="F15" s="37"/>
      <c r="G15" s="37"/>
      <c r="H15" s="37"/>
      <c r="I15" s="118"/>
      <c r="J15" s="37"/>
      <c r="K15" s="40"/>
    </row>
    <row r="16" spans="1:70" s="1" customFormat="1" ht="14.45" customHeight="1" x14ac:dyDescent="0.3">
      <c r="B16" s="36"/>
      <c r="C16" s="37"/>
      <c r="D16" s="32" t="s">
        <v>30</v>
      </c>
      <c r="E16" s="37"/>
      <c r="F16" s="37"/>
      <c r="G16" s="37"/>
      <c r="H16" s="37"/>
      <c r="I16" s="119" t="s">
        <v>31</v>
      </c>
      <c r="J16" s="30" t="s">
        <v>32</v>
      </c>
      <c r="K16" s="40"/>
    </row>
    <row r="17" spans="2:11" s="1" customFormat="1" ht="18" customHeight="1" x14ac:dyDescent="0.3">
      <c r="B17" s="36"/>
      <c r="C17" s="37"/>
      <c r="D17" s="37"/>
      <c r="E17" s="30" t="s">
        <v>33</v>
      </c>
      <c r="F17" s="37"/>
      <c r="G17" s="37"/>
      <c r="H17" s="37"/>
      <c r="I17" s="119" t="s">
        <v>34</v>
      </c>
      <c r="J17" s="30" t="s">
        <v>35</v>
      </c>
      <c r="K17" s="40"/>
    </row>
    <row r="18" spans="2:11" s="1" customFormat="1" ht="6.95" customHeight="1" x14ac:dyDescent="0.3">
      <c r="B18" s="36"/>
      <c r="C18" s="37"/>
      <c r="D18" s="37"/>
      <c r="E18" s="37"/>
      <c r="F18" s="37"/>
      <c r="G18" s="37"/>
      <c r="H18" s="37"/>
      <c r="I18" s="118"/>
      <c r="J18" s="37"/>
      <c r="K18" s="40"/>
    </row>
    <row r="19" spans="2:11" s="1" customFormat="1" ht="14.45" customHeight="1" x14ac:dyDescent="0.3">
      <c r="B19" s="36"/>
      <c r="C19" s="37"/>
      <c r="D19" s="32" t="s">
        <v>36</v>
      </c>
      <c r="E19" s="37"/>
      <c r="F19" s="37"/>
      <c r="G19" s="37"/>
      <c r="H19" s="37"/>
      <c r="I19" s="119" t="s">
        <v>31</v>
      </c>
      <c r="J19" s="30" t="str">
        <f>IF('Rekapitulace stavby'!AN13="Vyplň údaj","",IF('Rekapitulace stavby'!AN13="","",'Rekapitulace stavby'!AN13))</f>
        <v/>
      </c>
      <c r="K19" s="40"/>
    </row>
    <row r="20" spans="2:11" s="1" customFormat="1" ht="18" customHeight="1" x14ac:dyDescent="0.3">
      <c r="B20" s="36"/>
      <c r="C20" s="37"/>
      <c r="D20" s="37"/>
      <c r="E20" s="30" t="str">
        <f>IF('Rekapitulace stavby'!E14="Vyplň údaj","",IF('Rekapitulace stavby'!E14="","",'Rekapitulace stavby'!E14))</f>
        <v/>
      </c>
      <c r="F20" s="37"/>
      <c r="G20" s="37"/>
      <c r="H20" s="37"/>
      <c r="I20" s="119" t="s">
        <v>34</v>
      </c>
      <c r="J20" s="30" t="str">
        <f>IF('Rekapitulace stavby'!AN14="Vyplň údaj","",IF('Rekapitulace stavby'!AN14="","",'Rekapitulace stavby'!AN14))</f>
        <v/>
      </c>
      <c r="K20" s="40"/>
    </row>
    <row r="21" spans="2:11" s="1" customFormat="1" ht="6.95" customHeight="1" x14ac:dyDescent="0.3">
      <c r="B21" s="36"/>
      <c r="C21" s="37"/>
      <c r="D21" s="37"/>
      <c r="E21" s="37"/>
      <c r="F21" s="37"/>
      <c r="G21" s="37"/>
      <c r="H21" s="37"/>
      <c r="I21" s="118"/>
      <c r="J21" s="37"/>
      <c r="K21" s="40"/>
    </row>
    <row r="22" spans="2:11" s="1" customFormat="1" ht="14.45" customHeight="1" x14ac:dyDescent="0.3">
      <c r="B22" s="36"/>
      <c r="C22" s="37"/>
      <c r="D22" s="32" t="s">
        <v>38</v>
      </c>
      <c r="E22" s="37"/>
      <c r="F22" s="37"/>
      <c r="G22" s="37"/>
      <c r="H22" s="37"/>
      <c r="I22" s="119" t="s">
        <v>31</v>
      </c>
      <c r="J22" s="30" t="s">
        <v>39</v>
      </c>
      <c r="K22" s="40"/>
    </row>
    <row r="23" spans="2:11" s="1" customFormat="1" ht="18" customHeight="1" x14ac:dyDescent="0.3">
      <c r="B23" s="36"/>
      <c r="C23" s="37"/>
      <c r="D23" s="37"/>
      <c r="E23" s="30" t="s">
        <v>40</v>
      </c>
      <c r="F23" s="37"/>
      <c r="G23" s="37"/>
      <c r="H23" s="37"/>
      <c r="I23" s="119" t="s">
        <v>34</v>
      </c>
      <c r="J23" s="30" t="s">
        <v>41</v>
      </c>
      <c r="K23" s="40"/>
    </row>
    <row r="24" spans="2:11" s="1" customFormat="1" ht="6.95" customHeight="1" x14ac:dyDescent="0.3">
      <c r="B24" s="36"/>
      <c r="C24" s="37"/>
      <c r="D24" s="37"/>
      <c r="E24" s="37"/>
      <c r="F24" s="37"/>
      <c r="G24" s="37"/>
      <c r="H24" s="37"/>
      <c r="I24" s="118"/>
      <c r="J24" s="37"/>
      <c r="K24" s="40"/>
    </row>
    <row r="25" spans="2:11" s="1" customFormat="1" ht="14.45" customHeight="1" x14ac:dyDescent="0.3">
      <c r="B25" s="36"/>
      <c r="C25" s="37"/>
      <c r="D25" s="32" t="s">
        <v>43</v>
      </c>
      <c r="E25" s="37"/>
      <c r="F25" s="37"/>
      <c r="G25" s="37"/>
      <c r="H25" s="37"/>
      <c r="I25" s="118"/>
      <c r="J25" s="37"/>
      <c r="K25" s="40"/>
    </row>
    <row r="26" spans="2:11" s="7" customFormat="1" ht="22.5" customHeight="1" x14ac:dyDescent="0.3">
      <c r="B26" s="121"/>
      <c r="C26" s="122"/>
      <c r="D26" s="122"/>
      <c r="E26" s="280" t="s">
        <v>22</v>
      </c>
      <c r="F26" s="317"/>
      <c r="G26" s="317"/>
      <c r="H26" s="317"/>
      <c r="I26" s="123"/>
      <c r="J26" s="122"/>
      <c r="K26" s="124"/>
    </row>
    <row r="27" spans="2:11" s="1" customFormat="1" ht="6.95" customHeight="1" x14ac:dyDescent="0.3">
      <c r="B27" s="36"/>
      <c r="C27" s="37"/>
      <c r="D27" s="37"/>
      <c r="E27" s="37"/>
      <c r="F27" s="37"/>
      <c r="G27" s="37"/>
      <c r="H27" s="37"/>
      <c r="I27" s="118"/>
      <c r="J27" s="37"/>
      <c r="K27" s="40"/>
    </row>
    <row r="28" spans="2:11" s="1" customFormat="1" ht="6.95" customHeight="1" x14ac:dyDescent="0.3">
      <c r="B28" s="36"/>
      <c r="C28" s="37"/>
      <c r="D28" s="81"/>
      <c r="E28" s="81"/>
      <c r="F28" s="81"/>
      <c r="G28" s="81"/>
      <c r="H28" s="81"/>
      <c r="I28" s="125"/>
      <c r="J28" s="81"/>
      <c r="K28" s="126"/>
    </row>
    <row r="29" spans="2:11" s="1" customFormat="1" ht="25.35" customHeight="1" x14ac:dyDescent="0.3">
      <c r="B29" s="36"/>
      <c r="C29" s="37"/>
      <c r="D29" s="127" t="s">
        <v>44</v>
      </c>
      <c r="E29" s="37"/>
      <c r="F29" s="37"/>
      <c r="G29" s="37"/>
      <c r="H29" s="37"/>
      <c r="I29" s="118"/>
      <c r="J29" s="128">
        <f>ROUND(J90,2)</f>
        <v>0</v>
      </c>
      <c r="K29" s="40"/>
    </row>
    <row r="30" spans="2:11" s="1" customFormat="1" ht="6.95" customHeight="1" x14ac:dyDescent="0.3">
      <c r="B30" s="36"/>
      <c r="C30" s="37"/>
      <c r="D30" s="81"/>
      <c r="E30" s="81"/>
      <c r="F30" s="81"/>
      <c r="G30" s="81"/>
      <c r="H30" s="81"/>
      <c r="I30" s="125"/>
      <c r="J30" s="81"/>
      <c r="K30" s="126"/>
    </row>
    <row r="31" spans="2:11" s="1" customFormat="1" ht="14.45" customHeight="1" x14ac:dyDescent="0.3">
      <c r="B31" s="36"/>
      <c r="C31" s="37"/>
      <c r="D31" s="37"/>
      <c r="E31" s="37"/>
      <c r="F31" s="41" t="s">
        <v>46</v>
      </c>
      <c r="G31" s="37"/>
      <c r="H31" s="37"/>
      <c r="I31" s="129" t="s">
        <v>45</v>
      </c>
      <c r="J31" s="41" t="s">
        <v>47</v>
      </c>
      <c r="K31" s="40"/>
    </row>
    <row r="32" spans="2:11" s="1" customFormat="1" ht="14.45" customHeight="1" x14ac:dyDescent="0.3">
      <c r="B32" s="36"/>
      <c r="C32" s="37"/>
      <c r="D32" s="44" t="s">
        <v>48</v>
      </c>
      <c r="E32" s="44" t="s">
        <v>49</v>
      </c>
      <c r="F32" s="130">
        <f>ROUND(SUM(BE90:BE790), 2)</f>
        <v>0</v>
      </c>
      <c r="G32" s="37"/>
      <c r="H32" s="37"/>
      <c r="I32" s="131">
        <v>0.21</v>
      </c>
      <c r="J32" s="130">
        <f>ROUND(ROUND((SUM(BE90:BE790)), 2)*I32, 2)</f>
        <v>0</v>
      </c>
      <c r="K32" s="40"/>
    </row>
    <row r="33" spans="2:11" s="1" customFormat="1" ht="14.45" customHeight="1" x14ac:dyDescent="0.3">
      <c r="B33" s="36"/>
      <c r="C33" s="37"/>
      <c r="D33" s="37"/>
      <c r="E33" s="44" t="s">
        <v>50</v>
      </c>
      <c r="F33" s="130">
        <f>ROUND(SUM(BF90:BF790), 2)</f>
        <v>0</v>
      </c>
      <c r="G33" s="37"/>
      <c r="H33" s="37"/>
      <c r="I33" s="131">
        <v>0.15</v>
      </c>
      <c r="J33" s="130">
        <f>ROUND(ROUND((SUM(BF90:BF790)), 2)*I33, 2)</f>
        <v>0</v>
      </c>
      <c r="K33" s="40"/>
    </row>
    <row r="34" spans="2:11" s="1" customFormat="1" ht="14.45" hidden="1" customHeight="1" x14ac:dyDescent="0.3">
      <c r="B34" s="36"/>
      <c r="C34" s="37"/>
      <c r="D34" s="37"/>
      <c r="E34" s="44" t="s">
        <v>51</v>
      </c>
      <c r="F34" s="130">
        <f>ROUND(SUM(BG90:BG790), 2)</f>
        <v>0</v>
      </c>
      <c r="G34" s="37"/>
      <c r="H34" s="37"/>
      <c r="I34" s="131">
        <v>0.21</v>
      </c>
      <c r="J34" s="130">
        <v>0</v>
      </c>
      <c r="K34" s="40"/>
    </row>
    <row r="35" spans="2:11" s="1" customFormat="1" ht="14.45" hidden="1" customHeight="1" x14ac:dyDescent="0.3">
      <c r="B35" s="36"/>
      <c r="C35" s="37"/>
      <c r="D35" s="37"/>
      <c r="E35" s="44" t="s">
        <v>52</v>
      </c>
      <c r="F35" s="130">
        <f>ROUND(SUM(BH90:BH790), 2)</f>
        <v>0</v>
      </c>
      <c r="G35" s="37"/>
      <c r="H35" s="37"/>
      <c r="I35" s="131">
        <v>0.15</v>
      </c>
      <c r="J35" s="130">
        <v>0</v>
      </c>
      <c r="K35" s="40"/>
    </row>
    <row r="36" spans="2:11" s="1" customFormat="1" ht="14.45" hidden="1" customHeight="1" x14ac:dyDescent="0.3">
      <c r="B36" s="36"/>
      <c r="C36" s="37"/>
      <c r="D36" s="37"/>
      <c r="E36" s="44" t="s">
        <v>53</v>
      </c>
      <c r="F36" s="130">
        <f>ROUND(SUM(BI90:BI790), 2)</f>
        <v>0</v>
      </c>
      <c r="G36" s="37"/>
      <c r="H36" s="37"/>
      <c r="I36" s="131">
        <v>0</v>
      </c>
      <c r="J36" s="130">
        <v>0</v>
      </c>
      <c r="K36" s="40"/>
    </row>
    <row r="37" spans="2:11" s="1" customFormat="1" ht="6.95" customHeight="1" x14ac:dyDescent="0.3">
      <c r="B37" s="36"/>
      <c r="C37" s="37"/>
      <c r="D37" s="37"/>
      <c r="E37" s="37"/>
      <c r="F37" s="37"/>
      <c r="G37" s="37"/>
      <c r="H37" s="37"/>
      <c r="I37" s="118"/>
      <c r="J37" s="37"/>
      <c r="K37" s="40"/>
    </row>
    <row r="38" spans="2:11" s="1" customFormat="1" ht="25.35" customHeight="1" x14ac:dyDescent="0.3">
      <c r="B38" s="36"/>
      <c r="C38" s="132"/>
      <c r="D38" s="133" t="s">
        <v>54</v>
      </c>
      <c r="E38" s="75"/>
      <c r="F38" s="75"/>
      <c r="G38" s="134" t="s">
        <v>55</v>
      </c>
      <c r="H38" s="135" t="s">
        <v>56</v>
      </c>
      <c r="I38" s="136"/>
      <c r="J38" s="137">
        <f>SUM(J29:J36)</f>
        <v>0</v>
      </c>
      <c r="K38" s="138"/>
    </row>
    <row r="39" spans="2:11" s="1" customFormat="1" ht="14.45" customHeight="1" x14ac:dyDescent="0.3">
      <c r="B39" s="51"/>
      <c r="C39" s="52"/>
      <c r="D39" s="52"/>
      <c r="E39" s="52"/>
      <c r="F39" s="52"/>
      <c r="G39" s="52"/>
      <c r="H39" s="52"/>
      <c r="I39" s="139"/>
      <c r="J39" s="52"/>
      <c r="K39" s="53"/>
    </row>
    <row r="43" spans="2:11" s="1" customFormat="1" ht="6.95" customHeight="1" x14ac:dyDescent="0.3">
      <c r="B43" s="140"/>
      <c r="C43" s="141"/>
      <c r="D43" s="141"/>
      <c r="E43" s="141"/>
      <c r="F43" s="141"/>
      <c r="G43" s="141"/>
      <c r="H43" s="141"/>
      <c r="I43" s="142"/>
      <c r="J43" s="141"/>
      <c r="K43" s="143"/>
    </row>
    <row r="44" spans="2:11" s="1" customFormat="1" ht="36.950000000000003" customHeight="1" x14ac:dyDescent="0.3">
      <c r="B44" s="36"/>
      <c r="C44" s="25" t="s">
        <v>105</v>
      </c>
      <c r="D44" s="37"/>
      <c r="E44" s="37"/>
      <c r="F44" s="37"/>
      <c r="G44" s="37"/>
      <c r="H44" s="37"/>
      <c r="I44" s="118"/>
      <c r="J44" s="37"/>
      <c r="K44" s="40"/>
    </row>
    <row r="45" spans="2:11" s="1" customFormat="1" ht="6.95" customHeight="1" x14ac:dyDescent="0.3">
      <c r="B45" s="36"/>
      <c r="C45" s="37"/>
      <c r="D45" s="37"/>
      <c r="E45" s="37"/>
      <c r="F45" s="37"/>
      <c r="G45" s="37"/>
      <c r="H45" s="37"/>
      <c r="I45" s="118"/>
      <c r="J45" s="37"/>
      <c r="K45" s="40"/>
    </row>
    <row r="46" spans="2:11" s="1" customFormat="1" ht="14.45" customHeight="1" x14ac:dyDescent="0.3">
      <c r="B46" s="36"/>
      <c r="C46" s="32" t="s">
        <v>16</v>
      </c>
      <c r="D46" s="37"/>
      <c r="E46" s="37"/>
      <c r="F46" s="37"/>
      <c r="G46" s="37"/>
      <c r="H46" s="37"/>
      <c r="I46" s="118"/>
      <c r="J46" s="37"/>
      <c r="K46" s="40"/>
    </row>
    <row r="47" spans="2:11" s="1" customFormat="1" ht="22.5" customHeight="1" x14ac:dyDescent="0.3">
      <c r="B47" s="36"/>
      <c r="C47" s="37"/>
      <c r="D47" s="37"/>
      <c r="E47" s="315" t="str">
        <f>E7</f>
        <v>Troubelice - rekonstrukce vodovodních řadů a stoky B</v>
      </c>
      <c r="F47" s="284"/>
      <c r="G47" s="284"/>
      <c r="H47" s="284"/>
      <c r="I47" s="118"/>
      <c r="J47" s="37"/>
      <c r="K47" s="40"/>
    </row>
    <row r="48" spans="2:11" x14ac:dyDescent="0.3">
      <c r="B48" s="23"/>
      <c r="C48" s="32" t="s">
        <v>102</v>
      </c>
      <c r="D48" s="24"/>
      <c r="E48" s="24"/>
      <c r="F48" s="24"/>
      <c r="G48" s="24"/>
      <c r="H48" s="24"/>
      <c r="I48" s="117"/>
      <c r="J48" s="24"/>
      <c r="K48" s="26"/>
    </row>
    <row r="49" spans="2:47" s="1" customFormat="1" ht="22.5" customHeight="1" x14ac:dyDescent="0.3">
      <c r="B49" s="36"/>
      <c r="C49" s="37"/>
      <c r="D49" s="37"/>
      <c r="E49" s="315" t="s">
        <v>103</v>
      </c>
      <c r="F49" s="284"/>
      <c r="G49" s="284"/>
      <c r="H49" s="284"/>
      <c r="I49" s="118"/>
      <c r="J49" s="37"/>
      <c r="K49" s="40"/>
    </row>
    <row r="50" spans="2:47" s="1" customFormat="1" ht="14.45" customHeight="1" x14ac:dyDescent="0.3">
      <c r="B50" s="36"/>
      <c r="C50" s="32" t="s">
        <v>104</v>
      </c>
      <c r="D50" s="37"/>
      <c r="E50" s="37"/>
      <c r="F50" s="37"/>
      <c r="G50" s="37"/>
      <c r="H50" s="37"/>
      <c r="I50" s="118"/>
      <c r="J50" s="37"/>
      <c r="K50" s="40"/>
    </row>
    <row r="51" spans="2:47" s="1" customFormat="1" ht="23.25" customHeight="1" x14ac:dyDescent="0.3">
      <c r="B51" s="36"/>
      <c r="C51" s="37"/>
      <c r="D51" s="37"/>
      <c r="E51" s="316" t="str">
        <f>E11</f>
        <v>IO 01 - Rekonstrukce vodovodních řadů I, II, III</v>
      </c>
      <c r="F51" s="284"/>
      <c r="G51" s="284"/>
      <c r="H51" s="284"/>
      <c r="I51" s="118"/>
      <c r="J51" s="37"/>
      <c r="K51" s="40"/>
    </row>
    <row r="52" spans="2:47" s="1" customFormat="1" ht="6.95" customHeight="1" x14ac:dyDescent="0.3">
      <c r="B52" s="36"/>
      <c r="C52" s="37"/>
      <c r="D52" s="37"/>
      <c r="E52" s="37"/>
      <c r="F52" s="37"/>
      <c r="G52" s="37"/>
      <c r="H52" s="37"/>
      <c r="I52" s="118"/>
      <c r="J52" s="37"/>
      <c r="K52" s="40"/>
    </row>
    <row r="53" spans="2:47" s="1" customFormat="1" ht="18" customHeight="1" x14ac:dyDescent="0.3">
      <c r="B53" s="36"/>
      <c r="C53" s="32" t="s">
        <v>24</v>
      </c>
      <c r="D53" s="37"/>
      <c r="E53" s="37"/>
      <c r="F53" s="30" t="str">
        <f>F14</f>
        <v>Troubelice - Sídliště</v>
      </c>
      <c r="G53" s="37"/>
      <c r="H53" s="37"/>
      <c r="I53" s="119" t="s">
        <v>26</v>
      </c>
      <c r="J53" s="120" t="str">
        <f>IF(J14="","",J14)</f>
        <v>27.6.2016</v>
      </c>
      <c r="K53" s="40"/>
    </row>
    <row r="54" spans="2:47" s="1" customFormat="1" ht="6.95" customHeight="1" x14ac:dyDescent="0.3">
      <c r="B54" s="36"/>
      <c r="C54" s="37"/>
      <c r="D54" s="37"/>
      <c r="E54" s="37"/>
      <c r="F54" s="37"/>
      <c r="G54" s="37"/>
      <c r="H54" s="37"/>
      <c r="I54" s="118"/>
      <c r="J54" s="37"/>
      <c r="K54" s="40"/>
    </row>
    <row r="55" spans="2:47" s="1" customFormat="1" x14ac:dyDescent="0.3">
      <c r="B55" s="36"/>
      <c r="C55" s="32" t="s">
        <v>30</v>
      </c>
      <c r="D55" s="37"/>
      <c r="E55" s="37"/>
      <c r="F55" s="30" t="str">
        <f>E17</f>
        <v>Vodohospodářská společnost Olomouc, a.s.</v>
      </c>
      <c r="G55" s="37"/>
      <c r="H55" s="37"/>
      <c r="I55" s="119" t="s">
        <v>38</v>
      </c>
      <c r="J55" s="30" t="str">
        <f>E23</f>
        <v>Ing. Petr Poštulka</v>
      </c>
      <c r="K55" s="40"/>
    </row>
    <row r="56" spans="2:47" s="1" customFormat="1" ht="14.45" customHeight="1" x14ac:dyDescent="0.3">
      <c r="B56" s="36"/>
      <c r="C56" s="32" t="s">
        <v>36</v>
      </c>
      <c r="D56" s="37"/>
      <c r="E56" s="37"/>
      <c r="F56" s="30" t="str">
        <f>IF(E20="","",E20)</f>
        <v/>
      </c>
      <c r="G56" s="37"/>
      <c r="H56" s="37"/>
      <c r="I56" s="118"/>
      <c r="J56" s="37"/>
      <c r="K56" s="40"/>
    </row>
    <row r="57" spans="2:47" s="1" customFormat="1" ht="10.35" customHeight="1" x14ac:dyDescent="0.3">
      <c r="B57" s="36"/>
      <c r="C57" s="37"/>
      <c r="D57" s="37"/>
      <c r="E57" s="37"/>
      <c r="F57" s="37"/>
      <c r="G57" s="37"/>
      <c r="H57" s="37"/>
      <c r="I57" s="118"/>
      <c r="J57" s="37"/>
      <c r="K57" s="40"/>
    </row>
    <row r="58" spans="2:47" s="1" customFormat="1" ht="29.25" customHeight="1" x14ac:dyDescent="0.3">
      <c r="B58" s="36"/>
      <c r="C58" s="144" t="s">
        <v>106</v>
      </c>
      <c r="D58" s="132"/>
      <c r="E58" s="132"/>
      <c r="F58" s="132"/>
      <c r="G58" s="132"/>
      <c r="H58" s="132"/>
      <c r="I58" s="145"/>
      <c r="J58" s="146" t="s">
        <v>107</v>
      </c>
      <c r="K58" s="147"/>
    </row>
    <row r="59" spans="2:47" s="1" customFormat="1" ht="10.35" customHeight="1" x14ac:dyDescent="0.3">
      <c r="B59" s="36"/>
      <c r="C59" s="37"/>
      <c r="D59" s="37"/>
      <c r="E59" s="37"/>
      <c r="F59" s="37"/>
      <c r="G59" s="37"/>
      <c r="H59" s="37"/>
      <c r="I59" s="118"/>
      <c r="J59" s="37"/>
      <c r="K59" s="40"/>
    </row>
    <row r="60" spans="2:47" s="1" customFormat="1" ht="29.25" customHeight="1" x14ac:dyDescent="0.3">
      <c r="B60" s="36"/>
      <c r="C60" s="148" t="s">
        <v>108</v>
      </c>
      <c r="D60" s="37"/>
      <c r="E60" s="37"/>
      <c r="F60" s="37"/>
      <c r="G60" s="37"/>
      <c r="H60" s="37"/>
      <c r="I60" s="118"/>
      <c r="J60" s="128">
        <f>J90</f>
        <v>0</v>
      </c>
      <c r="K60" s="40"/>
      <c r="AU60" s="19" t="s">
        <v>109</v>
      </c>
    </row>
    <row r="61" spans="2:47" s="8" customFormat="1" ht="24.95" customHeight="1" x14ac:dyDescent="0.3">
      <c r="B61" s="149"/>
      <c r="C61" s="150"/>
      <c r="D61" s="151" t="s">
        <v>110</v>
      </c>
      <c r="E61" s="152"/>
      <c r="F61" s="152"/>
      <c r="G61" s="152"/>
      <c r="H61" s="152"/>
      <c r="I61" s="153"/>
      <c r="J61" s="154">
        <f>J91</f>
        <v>0</v>
      </c>
      <c r="K61" s="155"/>
    </row>
    <row r="62" spans="2:47" s="9" customFormat="1" ht="19.899999999999999" customHeight="1" x14ac:dyDescent="0.3">
      <c r="B62" s="156"/>
      <c r="C62" s="157"/>
      <c r="D62" s="158" t="s">
        <v>111</v>
      </c>
      <c r="E62" s="159"/>
      <c r="F62" s="159"/>
      <c r="G62" s="159"/>
      <c r="H62" s="159"/>
      <c r="I62" s="160"/>
      <c r="J62" s="161">
        <f>J92</f>
        <v>0</v>
      </c>
      <c r="K62" s="162"/>
    </row>
    <row r="63" spans="2:47" s="9" customFormat="1" ht="19.899999999999999" customHeight="1" x14ac:dyDescent="0.3">
      <c r="B63" s="156"/>
      <c r="C63" s="157"/>
      <c r="D63" s="158" t="s">
        <v>112</v>
      </c>
      <c r="E63" s="159"/>
      <c r="F63" s="159"/>
      <c r="G63" s="159"/>
      <c r="H63" s="159"/>
      <c r="I63" s="160"/>
      <c r="J63" s="161">
        <f>J451</f>
        <v>0</v>
      </c>
      <c r="K63" s="162"/>
    </row>
    <row r="64" spans="2:47" s="9" customFormat="1" ht="19.899999999999999" customHeight="1" x14ac:dyDescent="0.3">
      <c r="B64" s="156"/>
      <c r="C64" s="157"/>
      <c r="D64" s="158" t="s">
        <v>113</v>
      </c>
      <c r="E64" s="159"/>
      <c r="F64" s="159"/>
      <c r="G64" s="159"/>
      <c r="H64" s="159"/>
      <c r="I64" s="160"/>
      <c r="J64" s="161">
        <f>J480</f>
        <v>0</v>
      </c>
      <c r="K64" s="162"/>
    </row>
    <row r="65" spans="2:12" s="9" customFormat="1" ht="19.899999999999999" customHeight="1" x14ac:dyDescent="0.3">
      <c r="B65" s="156"/>
      <c r="C65" s="157"/>
      <c r="D65" s="158" t="s">
        <v>114</v>
      </c>
      <c r="E65" s="159"/>
      <c r="F65" s="159"/>
      <c r="G65" s="159"/>
      <c r="H65" s="159"/>
      <c r="I65" s="160"/>
      <c r="J65" s="161">
        <f>J500</f>
        <v>0</v>
      </c>
      <c r="K65" s="162"/>
    </row>
    <row r="66" spans="2:12" s="9" customFormat="1" ht="19.899999999999999" customHeight="1" x14ac:dyDescent="0.3">
      <c r="B66" s="156"/>
      <c r="C66" s="157"/>
      <c r="D66" s="158" t="s">
        <v>115</v>
      </c>
      <c r="E66" s="159"/>
      <c r="F66" s="159"/>
      <c r="G66" s="159"/>
      <c r="H66" s="159"/>
      <c r="I66" s="160"/>
      <c r="J66" s="161">
        <f>J761</f>
        <v>0</v>
      </c>
      <c r="K66" s="162"/>
    </row>
    <row r="67" spans="2:12" s="9" customFormat="1" ht="19.899999999999999" customHeight="1" x14ac:dyDescent="0.3">
      <c r="B67" s="156"/>
      <c r="C67" s="157"/>
      <c r="D67" s="158" t="s">
        <v>116</v>
      </c>
      <c r="E67" s="159"/>
      <c r="F67" s="159"/>
      <c r="G67" s="159"/>
      <c r="H67" s="159"/>
      <c r="I67" s="160"/>
      <c r="J67" s="161">
        <f>J762</f>
        <v>0</v>
      </c>
      <c r="K67" s="162"/>
    </row>
    <row r="68" spans="2:12" s="9" customFormat="1" ht="19.899999999999999" customHeight="1" x14ac:dyDescent="0.3">
      <c r="B68" s="156"/>
      <c r="C68" s="157"/>
      <c r="D68" s="158" t="s">
        <v>117</v>
      </c>
      <c r="E68" s="159"/>
      <c r="F68" s="159"/>
      <c r="G68" s="159"/>
      <c r="H68" s="159"/>
      <c r="I68" s="160"/>
      <c r="J68" s="161">
        <f>J782</f>
        <v>0</v>
      </c>
      <c r="K68" s="162"/>
    </row>
    <row r="69" spans="2:12" s="1" customFormat="1" ht="21.75" customHeight="1" x14ac:dyDescent="0.3">
      <c r="B69" s="36"/>
      <c r="C69" s="37"/>
      <c r="D69" s="37"/>
      <c r="E69" s="37"/>
      <c r="F69" s="37"/>
      <c r="G69" s="37"/>
      <c r="H69" s="37"/>
      <c r="I69" s="118"/>
      <c r="J69" s="37"/>
      <c r="K69" s="40"/>
    </row>
    <row r="70" spans="2:12" s="1" customFormat="1" ht="6.95" customHeight="1" x14ac:dyDescent="0.3">
      <c r="B70" s="51"/>
      <c r="C70" s="52"/>
      <c r="D70" s="52"/>
      <c r="E70" s="52"/>
      <c r="F70" s="52"/>
      <c r="G70" s="52"/>
      <c r="H70" s="52"/>
      <c r="I70" s="139"/>
      <c r="J70" s="52"/>
      <c r="K70" s="53"/>
    </row>
    <row r="74" spans="2:12" s="1" customFormat="1" ht="6.95" customHeight="1" x14ac:dyDescent="0.3">
      <c r="B74" s="54"/>
      <c r="C74" s="55"/>
      <c r="D74" s="55"/>
      <c r="E74" s="55"/>
      <c r="F74" s="55"/>
      <c r="G74" s="55"/>
      <c r="H74" s="55"/>
      <c r="I74" s="142"/>
      <c r="J74" s="55"/>
      <c r="K74" s="55"/>
      <c r="L74" s="56"/>
    </row>
    <row r="75" spans="2:12" s="1" customFormat="1" ht="36.950000000000003" customHeight="1" x14ac:dyDescent="0.3">
      <c r="B75" s="36"/>
      <c r="C75" s="57" t="s">
        <v>118</v>
      </c>
      <c r="D75" s="58"/>
      <c r="E75" s="58"/>
      <c r="F75" s="58"/>
      <c r="G75" s="58"/>
      <c r="H75" s="58"/>
      <c r="I75" s="163"/>
      <c r="J75" s="58"/>
      <c r="K75" s="58"/>
      <c r="L75" s="56"/>
    </row>
    <row r="76" spans="2:12" s="1" customFormat="1" ht="6.95" customHeight="1" x14ac:dyDescent="0.3">
      <c r="B76" s="36"/>
      <c r="C76" s="58"/>
      <c r="D76" s="58"/>
      <c r="E76" s="58"/>
      <c r="F76" s="58"/>
      <c r="G76" s="58"/>
      <c r="H76" s="58"/>
      <c r="I76" s="163"/>
      <c r="J76" s="58"/>
      <c r="K76" s="58"/>
      <c r="L76" s="56"/>
    </row>
    <row r="77" spans="2:12" s="1" customFormat="1" ht="14.45" customHeight="1" x14ac:dyDescent="0.3">
      <c r="B77" s="36"/>
      <c r="C77" s="60" t="s">
        <v>16</v>
      </c>
      <c r="D77" s="58"/>
      <c r="E77" s="58"/>
      <c r="F77" s="58"/>
      <c r="G77" s="58"/>
      <c r="H77" s="58"/>
      <c r="I77" s="163"/>
      <c r="J77" s="58"/>
      <c r="K77" s="58"/>
      <c r="L77" s="56"/>
    </row>
    <row r="78" spans="2:12" s="1" customFormat="1" ht="22.5" customHeight="1" x14ac:dyDescent="0.3">
      <c r="B78" s="36"/>
      <c r="C78" s="58"/>
      <c r="D78" s="58"/>
      <c r="E78" s="318" t="str">
        <f>E7</f>
        <v>Troubelice - rekonstrukce vodovodních řadů a stoky B</v>
      </c>
      <c r="F78" s="295"/>
      <c r="G78" s="295"/>
      <c r="H78" s="295"/>
      <c r="I78" s="163"/>
      <c r="J78" s="58"/>
      <c r="K78" s="58"/>
      <c r="L78" s="56"/>
    </row>
    <row r="79" spans="2:12" x14ac:dyDescent="0.3">
      <c r="B79" s="23"/>
      <c r="C79" s="60" t="s">
        <v>102</v>
      </c>
      <c r="D79" s="164"/>
      <c r="E79" s="164"/>
      <c r="F79" s="164"/>
      <c r="G79" s="164"/>
      <c r="H79" s="164"/>
      <c r="J79" s="164"/>
      <c r="K79" s="164"/>
      <c r="L79" s="165"/>
    </row>
    <row r="80" spans="2:12" s="1" customFormat="1" ht="22.5" customHeight="1" x14ac:dyDescent="0.3">
      <c r="B80" s="36"/>
      <c r="C80" s="58"/>
      <c r="D80" s="58"/>
      <c r="E80" s="318" t="s">
        <v>103</v>
      </c>
      <c r="F80" s="295"/>
      <c r="G80" s="295"/>
      <c r="H80" s="295"/>
      <c r="I80" s="163"/>
      <c r="J80" s="58"/>
      <c r="K80" s="58"/>
      <c r="L80" s="56"/>
    </row>
    <row r="81" spans="2:65" s="1" customFormat="1" ht="14.45" customHeight="1" x14ac:dyDescent="0.3">
      <c r="B81" s="36"/>
      <c r="C81" s="60" t="s">
        <v>104</v>
      </c>
      <c r="D81" s="58"/>
      <c r="E81" s="58"/>
      <c r="F81" s="58"/>
      <c r="G81" s="58"/>
      <c r="H81" s="58"/>
      <c r="I81" s="163"/>
      <c r="J81" s="58"/>
      <c r="K81" s="58"/>
      <c r="L81" s="56"/>
    </row>
    <row r="82" spans="2:65" s="1" customFormat="1" ht="23.25" customHeight="1" x14ac:dyDescent="0.3">
      <c r="B82" s="36"/>
      <c r="C82" s="58"/>
      <c r="D82" s="58"/>
      <c r="E82" s="292" t="str">
        <f>E11</f>
        <v>IO 01 - Rekonstrukce vodovodních řadů I, II, III</v>
      </c>
      <c r="F82" s="295"/>
      <c r="G82" s="295"/>
      <c r="H82" s="295"/>
      <c r="I82" s="163"/>
      <c r="J82" s="58"/>
      <c r="K82" s="58"/>
      <c r="L82" s="56"/>
    </row>
    <row r="83" spans="2:65" s="1" customFormat="1" ht="6.95" customHeight="1" x14ac:dyDescent="0.3">
      <c r="B83" s="36"/>
      <c r="C83" s="58"/>
      <c r="D83" s="58"/>
      <c r="E83" s="58"/>
      <c r="F83" s="58"/>
      <c r="G83" s="58"/>
      <c r="H83" s="58"/>
      <c r="I83" s="163"/>
      <c r="J83" s="58"/>
      <c r="K83" s="58"/>
      <c r="L83" s="56"/>
    </row>
    <row r="84" spans="2:65" s="1" customFormat="1" ht="18" customHeight="1" x14ac:dyDescent="0.3">
      <c r="B84" s="36"/>
      <c r="C84" s="60" t="s">
        <v>24</v>
      </c>
      <c r="D84" s="58"/>
      <c r="E84" s="58"/>
      <c r="F84" s="166" t="str">
        <f>F14</f>
        <v>Troubelice - Sídliště</v>
      </c>
      <c r="G84" s="58"/>
      <c r="H84" s="58"/>
      <c r="I84" s="167" t="s">
        <v>26</v>
      </c>
      <c r="J84" s="68" t="str">
        <f>IF(J14="","",J14)</f>
        <v>27.6.2016</v>
      </c>
      <c r="K84" s="58"/>
      <c r="L84" s="56"/>
    </row>
    <row r="85" spans="2:65" s="1" customFormat="1" ht="6.95" customHeight="1" x14ac:dyDescent="0.3">
      <c r="B85" s="36"/>
      <c r="C85" s="58"/>
      <c r="D85" s="58"/>
      <c r="E85" s="58"/>
      <c r="F85" s="58"/>
      <c r="G85" s="58"/>
      <c r="H85" s="58"/>
      <c r="I85" s="163"/>
      <c r="J85" s="58"/>
      <c r="K85" s="58"/>
      <c r="L85" s="56"/>
    </row>
    <row r="86" spans="2:65" s="1" customFormat="1" x14ac:dyDescent="0.3">
      <c r="B86" s="36"/>
      <c r="C86" s="60" t="s">
        <v>30</v>
      </c>
      <c r="D86" s="58"/>
      <c r="E86" s="58"/>
      <c r="F86" s="166" t="str">
        <f>E17</f>
        <v>Vodohospodářská společnost Olomouc, a.s.</v>
      </c>
      <c r="G86" s="58"/>
      <c r="H86" s="58"/>
      <c r="I86" s="167" t="s">
        <v>38</v>
      </c>
      <c r="J86" s="166" t="str">
        <f>E23</f>
        <v>Ing. Petr Poštulka</v>
      </c>
      <c r="K86" s="58"/>
      <c r="L86" s="56"/>
    </row>
    <row r="87" spans="2:65" s="1" customFormat="1" ht="14.45" customHeight="1" x14ac:dyDescent="0.3">
      <c r="B87" s="36"/>
      <c r="C87" s="60" t="s">
        <v>36</v>
      </c>
      <c r="D87" s="58"/>
      <c r="E87" s="58"/>
      <c r="F87" s="166" t="str">
        <f>IF(E20="","",E20)</f>
        <v/>
      </c>
      <c r="G87" s="58"/>
      <c r="H87" s="58"/>
      <c r="I87" s="163"/>
      <c r="J87" s="58"/>
      <c r="K87" s="58"/>
      <c r="L87" s="56"/>
    </row>
    <row r="88" spans="2:65" s="1" customFormat="1" ht="10.35" customHeight="1" x14ac:dyDescent="0.3">
      <c r="B88" s="36"/>
      <c r="C88" s="58"/>
      <c r="D88" s="58"/>
      <c r="E88" s="58"/>
      <c r="F88" s="58"/>
      <c r="G88" s="58"/>
      <c r="H88" s="58"/>
      <c r="I88" s="163"/>
      <c r="J88" s="58"/>
      <c r="K88" s="58"/>
      <c r="L88" s="56"/>
    </row>
    <row r="89" spans="2:65" s="10" customFormat="1" ht="29.25" customHeight="1" x14ac:dyDescent="0.3">
      <c r="B89" s="168"/>
      <c r="C89" s="169" t="s">
        <v>119</v>
      </c>
      <c r="D89" s="170" t="s">
        <v>63</v>
      </c>
      <c r="E89" s="170" t="s">
        <v>59</v>
      </c>
      <c r="F89" s="170" t="s">
        <v>120</v>
      </c>
      <c r="G89" s="170" t="s">
        <v>121</v>
      </c>
      <c r="H89" s="170" t="s">
        <v>122</v>
      </c>
      <c r="I89" s="171" t="s">
        <v>123</v>
      </c>
      <c r="J89" s="170" t="s">
        <v>107</v>
      </c>
      <c r="K89" s="172" t="s">
        <v>124</v>
      </c>
      <c r="L89" s="173"/>
      <c r="M89" s="77" t="s">
        <v>125</v>
      </c>
      <c r="N89" s="78" t="s">
        <v>48</v>
      </c>
      <c r="O89" s="78" t="s">
        <v>126</v>
      </c>
      <c r="P89" s="78" t="s">
        <v>127</v>
      </c>
      <c r="Q89" s="78" t="s">
        <v>128</v>
      </c>
      <c r="R89" s="78" t="s">
        <v>129</v>
      </c>
      <c r="S89" s="78" t="s">
        <v>130</v>
      </c>
      <c r="T89" s="79" t="s">
        <v>131</v>
      </c>
    </row>
    <row r="90" spans="2:65" s="1" customFormat="1" ht="29.25" customHeight="1" x14ac:dyDescent="0.35">
      <c r="B90" s="36"/>
      <c r="C90" s="83" t="s">
        <v>108</v>
      </c>
      <c r="D90" s="58"/>
      <c r="E90" s="58"/>
      <c r="F90" s="58"/>
      <c r="G90" s="58"/>
      <c r="H90" s="58"/>
      <c r="I90" s="163"/>
      <c r="J90" s="174">
        <f>BK90</f>
        <v>0</v>
      </c>
      <c r="K90" s="58"/>
      <c r="L90" s="56"/>
      <c r="M90" s="80"/>
      <c r="N90" s="81"/>
      <c r="O90" s="81"/>
      <c r="P90" s="175">
        <f>P91</f>
        <v>0</v>
      </c>
      <c r="Q90" s="81"/>
      <c r="R90" s="175">
        <f>R91</f>
        <v>608.33145116000003</v>
      </c>
      <c r="S90" s="81"/>
      <c r="T90" s="176">
        <f>T91</f>
        <v>138.76443</v>
      </c>
      <c r="AT90" s="19" t="s">
        <v>77</v>
      </c>
      <c r="AU90" s="19" t="s">
        <v>109</v>
      </c>
      <c r="BK90" s="177">
        <f>BK91</f>
        <v>0</v>
      </c>
    </row>
    <row r="91" spans="2:65" s="11" customFormat="1" ht="37.35" customHeight="1" x14ac:dyDescent="0.35">
      <c r="B91" s="178"/>
      <c r="C91" s="179"/>
      <c r="D91" s="180" t="s">
        <v>77</v>
      </c>
      <c r="E91" s="181" t="s">
        <v>132</v>
      </c>
      <c r="F91" s="181" t="s">
        <v>133</v>
      </c>
      <c r="G91" s="179"/>
      <c r="H91" s="179"/>
      <c r="I91" s="182"/>
      <c r="J91" s="183">
        <f>BK91</f>
        <v>0</v>
      </c>
      <c r="K91" s="179"/>
      <c r="L91" s="184"/>
      <c r="M91" s="185"/>
      <c r="N91" s="186"/>
      <c r="O91" s="186"/>
      <c r="P91" s="187">
        <f>P92+P451+P480+P500+P761+P762+P782</f>
        <v>0</v>
      </c>
      <c r="Q91" s="186"/>
      <c r="R91" s="187">
        <f>R92+R451+R480+R500+R761+R762+R782</f>
        <v>608.33145116000003</v>
      </c>
      <c r="S91" s="186"/>
      <c r="T91" s="188">
        <f>T92+T451+T480+T500+T761+T762+T782</f>
        <v>138.76443</v>
      </c>
      <c r="AR91" s="189" t="s">
        <v>23</v>
      </c>
      <c r="AT91" s="190" t="s">
        <v>77</v>
      </c>
      <c r="AU91" s="190" t="s">
        <v>78</v>
      </c>
      <c r="AY91" s="189" t="s">
        <v>134</v>
      </c>
      <c r="BK91" s="191">
        <f>BK92+BK451+BK480+BK500+BK761+BK762+BK782</f>
        <v>0</v>
      </c>
    </row>
    <row r="92" spans="2:65" s="11" customFormat="1" ht="19.899999999999999" customHeight="1" x14ac:dyDescent="0.3">
      <c r="B92" s="178"/>
      <c r="C92" s="179"/>
      <c r="D92" s="192" t="s">
        <v>77</v>
      </c>
      <c r="E92" s="193" t="s">
        <v>23</v>
      </c>
      <c r="F92" s="193" t="s">
        <v>135</v>
      </c>
      <c r="G92" s="179"/>
      <c r="H92" s="179"/>
      <c r="I92" s="182"/>
      <c r="J92" s="194">
        <f>BK92</f>
        <v>0</v>
      </c>
      <c r="K92" s="179"/>
      <c r="L92" s="184"/>
      <c r="M92" s="185"/>
      <c r="N92" s="186"/>
      <c r="O92" s="186"/>
      <c r="P92" s="187">
        <f>SUM(P93:P450)</f>
        <v>0</v>
      </c>
      <c r="Q92" s="186"/>
      <c r="R92" s="187">
        <f>SUM(R93:R450)</f>
        <v>583.46375416000001</v>
      </c>
      <c r="S92" s="186"/>
      <c r="T92" s="188">
        <f>SUM(T93:T450)</f>
        <v>138.76443</v>
      </c>
      <c r="AR92" s="189" t="s">
        <v>23</v>
      </c>
      <c r="AT92" s="190" t="s">
        <v>77</v>
      </c>
      <c r="AU92" s="190" t="s">
        <v>23</v>
      </c>
      <c r="AY92" s="189" t="s">
        <v>134</v>
      </c>
      <c r="BK92" s="191">
        <f>SUM(BK93:BK450)</f>
        <v>0</v>
      </c>
    </row>
    <row r="93" spans="2:65" s="1" customFormat="1" ht="22.5" customHeight="1" x14ac:dyDescent="0.3">
      <c r="B93" s="36"/>
      <c r="C93" s="195" t="s">
        <v>23</v>
      </c>
      <c r="D93" s="195" t="s">
        <v>136</v>
      </c>
      <c r="E93" s="196" t="s">
        <v>137</v>
      </c>
      <c r="F93" s="197" t="s">
        <v>138</v>
      </c>
      <c r="G93" s="198" t="s">
        <v>139</v>
      </c>
      <c r="H93" s="199">
        <v>271.88</v>
      </c>
      <c r="I93" s="200"/>
      <c r="J93" s="201">
        <f>ROUND(I93*H93,2)</f>
        <v>0</v>
      </c>
      <c r="K93" s="197" t="s">
        <v>140</v>
      </c>
      <c r="L93" s="56"/>
      <c r="M93" s="202" t="s">
        <v>22</v>
      </c>
      <c r="N93" s="203" t="s">
        <v>49</v>
      </c>
      <c r="O93" s="37"/>
      <c r="P93" s="204">
        <f>O93*H93</f>
        <v>0</v>
      </c>
      <c r="Q93" s="204">
        <v>0</v>
      </c>
      <c r="R93" s="204">
        <f>Q93*H93</f>
        <v>0</v>
      </c>
      <c r="S93" s="204">
        <v>0</v>
      </c>
      <c r="T93" s="205">
        <f>S93*H93</f>
        <v>0</v>
      </c>
      <c r="AR93" s="19" t="s">
        <v>141</v>
      </c>
      <c r="AT93" s="19" t="s">
        <v>136</v>
      </c>
      <c r="AU93" s="19" t="s">
        <v>87</v>
      </c>
      <c r="AY93" s="19" t="s">
        <v>134</v>
      </c>
      <c r="BE93" s="206">
        <f>IF(N93="základní",J93,0)</f>
        <v>0</v>
      </c>
      <c r="BF93" s="206">
        <f>IF(N93="snížená",J93,0)</f>
        <v>0</v>
      </c>
      <c r="BG93" s="206">
        <f>IF(N93="zákl. přenesená",J93,0)</f>
        <v>0</v>
      </c>
      <c r="BH93" s="206">
        <f>IF(N93="sníž. přenesená",J93,0)</f>
        <v>0</v>
      </c>
      <c r="BI93" s="206">
        <f>IF(N93="nulová",J93,0)</f>
        <v>0</v>
      </c>
      <c r="BJ93" s="19" t="s">
        <v>23</v>
      </c>
      <c r="BK93" s="206">
        <f>ROUND(I93*H93,2)</f>
        <v>0</v>
      </c>
      <c r="BL93" s="19" t="s">
        <v>141</v>
      </c>
      <c r="BM93" s="19" t="s">
        <v>142</v>
      </c>
    </row>
    <row r="94" spans="2:65" s="1" customFormat="1" ht="121.5" x14ac:dyDescent="0.3">
      <c r="B94" s="36"/>
      <c r="C94" s="58"/>
      <c r="D94" s="207" t="s">
        <v>143</v>
      </c>
      <c r="E94" s="58"/>
      <c r="F94" s="208" t="s">
        <v>144</v>
      </c>
      <c r="G94" s="58"/>
      <c r="H94" s="58"/>
      <c r="I94" s="163"/>
      <c r="J94" s="58"/>
      <c r="K94" s="58"/>
      <c r="L94" s="56"/>
      <c r="M94" s="73"/>
      <c r="N94" s="37"/>
      <c r="O94" s="37"/>
      <c r="P94" s="37"/>
      <c r="Q94" s="37"/>
      <c r="R94" s="37"/>
      <c r="S94" s="37"/>
      <c r="T94" s="74"/>
      <c r="AT94" s="19" t="s">
        <v>143</v>
      </c>
      <c r="AU94" s="19" t="s">
        <v>87</v>
      </c>
    </row>
    <row r="95" spans="2:65" s="12" customFormat="1" ht="13.5" x14ac:dyDescent="0.3">
      <c r="B95" s="209"/>
      <c r="C95" s="210"/>
      <c r="D95" s="207" t="s">
        <v>145</v>
      </c>
      <c r="E95" s="211" t="s">
        <v>22</v>
      </c>
      <c r="F95" s="212" t="s">
        <v>146</v>
      </c>
      <c r="G95" s="210"/>
      <c r="H95" s="213" t="s">
        <v>22</v>
      </c>
      <c r="I95" s="214"/>
      <c r="J95" s="210"/>
      <c r="K95" s="210"/>
      <c r="L95" s="215"/>
      <c r="M95" s="216"/>
      <c r="N95" s="217"/>
      <c r="O95" s="217"/>
      <c r="P95" s="217"/>
      <c r="Q95" s="217"/>
      <c r="R95" s="217"/>
      <c r="S95" s="217"/>
      <c r="T95" s="218"/>
      <c r="AT95" s="219" t="s">
        <v>145</v>
      </c>
      <c r="AU95" s="219" t="s">
        <v>87</v>
      </c>
      <c r="AV95" s="12" t="s">
        <v>23</v>
      </c>
      <c r="AW95" s="12" t="s">
        <v>42</v>
      </c>
      <c r="AX95" s="12" t="s">
        <v>78</v>
      </c>
      <c r="AY95" s="219" t="s">
        <v>134</v>
      </c>
    </row>
    <row r="96" spans="2:65" s="12" customFormat="1" ht="13.5" x14ac:dyDescent="0.3">
      <c r="B96" s="209"/>
      <c r="C96" s="210"/>
      <c r="D96" s="207" t="s">
        <v>145</v>
      </c>
      <c r="E96" s="211" t="s">
        <v>22</v>
      </c>
      <c r="F96" s="212" t="s">
        <v>147</v>
      </c>
      <c r="G96" s="210"/>
      <c r="H96" s="213" t="s">
        <v>22</v>
      </c>
      <c r="I96" s="214"/>
      <c r="J96" s="210"/>
      <c r="K96" s="210"/>
      <c r="L96" s="215"/>
      <c r="M96" s="216"/>
      <c r="N96" s="217"/>
      <c r="O96" s="217"/>
      <c r="P96" s="217"/>
      <c r="Q96" s="217"/>
      <c r="R96" s="217"/>
      <c r="S96" s="217"/>
      <c r="T96" s="218"/>
      <c r="AT96" s="219" t="s">
        <v>145</v>
      </c>
      <c r="AU96" s="219" t="s">
        <v>87</v>
      </c>
      <c r="AV96" s="12" t="s">
        <v>23</v>
      </c>
      <c r="AW96" s="12" t="s">
        <v>42</v>
      </c>
      <c r="AX96" s="12" t="s">
        <v>78</v>
      </c>
      <c r="AY96" s="219" t="s">
        <v>134</v>
      </c>
    </row>
    <row r="97" spans="2:65" s="12" customFormat="1" ht="13.5" x14ac:dyDescent="0.3">
      <c r="B97" s="209"/>
      <c r="C97" s="210"/>
      <c r="D97" s="207" t="s">
        <v>145</v>
      </c>
      <c r="E97" s="211" t="s">
        <v>22</v>
      </c>
      <c r="F97" s="212" t="s">
        <v>148</v>
      </c>
      <c r="G97" s="210"/>
      <c r="H97" s="213" t="s">
        <v>22</v>
      </c>
      <c r="I97" s="214"/>
      <c r="J97" s="210"/>
      <c r="K97" s="210"/>
      <c r="L97" s="215"/>
      <c r="M97" s="216"/>
      <c r="N97" s="217"/>
      <c r="O97" s="217"/>
      <c r="P97" s="217"/>
      <c r="Q97" s="217"/>
      <c r="R97" s="217"/>
      <c r="S97" s="217"/>
      <c r="T97" s="218"/>
      <c r="AT97" s="219" t="s">
        <v>145</v>
      </c>
      <c r="AU97" s="219" t="s">
        <v>87</v>
      </c>
      <c r="AV97" s="12" t="s">
        <v>23</v>
      </c>
      <c r="AW97" s="12" t="s">
        <v>42</v>
      </c>
      <c r="AX97" s="12" t="s">
        <v>78</v>
      </c>
      <c r="AY97" s="219" t="s">
        <v>134</v>
      </c>
    </row>
    <row r="98" spans="2:65" s="13" customFormat="1" ht="13.5" x14ac:dyDescent="0.3">
      <c r="B98" s="220"/>
      <c r="C98" s="221"/>
      <c r="D98" s="207" t="s">
        <v>145</v>
      </c>
      <c r="E98" s="222" t="s">
        <v>22</v>
      </c>
      <c r="F98" s="223" t="s">
        <v>149</v>
      </c>
      <c r="G98" s="221"/>
      <c r="H98" s="224">
        <v>254.5</v>
      </c>
      <c r="I98" s="225"/>
      <c r="J98" s="221"/>
      <c r="K98" s="221"/>
      <c r="L98" s="226"/>
      <c r="M98" s="227"/>
      <c r="N98" s="228"/>
      <c r="O98" s="228"/>
      <c r="P98" s="228"/>
      <c r="Q98" s="228"/>
      <c r="R98" s="228"/>
      <c r="S98" s="228"/>
      <c r="T98" s="229"/>
      <c r="AT98" s="230" t="s">
        <v>145</v>
      </c>
      <c r="AU98" s="230" t="s">
        <v>87</v>
      </c>
      <c r="AV98" s="13" t="s">
        <v>87</v>
      </c>
      <c r="AW98" s="13" t="s">
        <v>42</v>
      </c>
      <c r="AX98" s="13" t="s">
        <v>78</v>
      </c>
      <c r="AY98" s="230" t="s">
        <v>134</v>
      </c>
    </row>
    <row r="99" spans="2:65" s="12" customFormat="1" ht="13.5" x14ac:dyDescent="0.3">
      <c r="B99" s="209"/>
      <c r="C99" s="210"/>
      <c r="D99" s="207" t="s">
        <v>145</v>
      </c>
      <c r="E99" s="211" t="s">
        <v>22</v>
      </c>
      <c r="F99" s="212" t="s">
        <v>150</v>
      </c>
      <c r="G99" s="210"/>
      <c r="H99" s="213" t="s">
        <v>22</v>
      </c>
      <c r="I99" s="214"/>
      <c r="J99" s="210"/>
      <c r="K99" s="210"/>
      <c r="L99" s="215"/>
      <c r="M99" s="216"/>
      <c r="N99" s="217"/>
      <c r="O99" s="217"/>
      <c r="P99" s="217"/>
      <c r="Q99" s="217"/>
      <c r="R99" s="217"/>
      <c r="S99" s="217"/>
      <c r="T99" s="218"/>
      <c r="AT99" s="219" t="s">
        <v>145</v>
      </c>
      <c r="AU99" s="219" t="s">
        <v>87</v>
      </c>
      <c r="AV99" s="12" t="s">
        <v>23</v>
      </c>
      <c r="AW99" s="12" t="s">
        <v>42</v>
      </c>
      <c r="AX99" s="12" t="s">
        <v>78</v>
      </c>
      <c r="AY99" s="219" t="s">
        <v>134</v>
      </c>
    </row>
    <row r="100" spans="2:65" s="13" customFormat="1" ht="13.5" x14ac:dyDescent="0.3">
      <c r="B100" s="220"/>
      <c r="C100" s="221"/>
      <c r="D100" s="207" t="s">
        <v>145</v>
      </c>
      <c r="E100" s="222" t="s">
        <v>22</v>
      </c>
      <c r="F100" s="223" t="s">
        <v>151</v>
      </c>
      <c r="G100" s="221"/>
      <c r="H100" s="224">
        <v>10.23</v>
      </c>
      <c r="I100" s="225"/>
      <c r="J100" s="221"/>
      <c r="K100" s="221"/>
      <c r="L100" s="226"/>
      <c r="M100" s="227"/>
      <c r="N100" s="228"/>
      <c r="O100" s="228"/>
      <c r="P100" s="228"/>
      <c r="Q100" s="228"/>
      <c r="R100" s="228"/>
      <c r="S100" s="228"/>
      <c r="T100" s="229"/>
      <c r="AT100" s="230" t="s">
        <v>145</v>
      </c>
      <c r="AU100" s="230" t="s">
        <v>87</v>
      </c>
      <c r="AV100" s="13" t="s">
        <v>87</v>
      </c>
      <c r="AW100" s="13" t="s">
        <v>42</v>
      </c>
      <c r="AX100" s="13" t="s">
        <v>78</v>
      </c>
      <c r="AY100" s="230" t="s">
        <v>134</v>
      </c>
    </row>
    <row r="101" spans="2:65" s="12" customFormat="1" ht="13.5" x14ac:dyDescent="0.3">
      <c r="B101" s="209"/>
      <c r="C101" s="210"/>
      <c r="D101" s="207" t="s">
        <v>145</v>
      </c>
      <c r="E101" s="211" t="s">
        <v>22</v>
      </c>
      <c r="F101" s="212" t="s">
        <v>152</v>
      </c>
      <c r="G101" s="210"/>
      <c r="H101" s="213" t="s">
        <v>22</v>
      </c>
      <c r="I101" s="214"/>
      <c r="J101" s="210"/>
      <c r="K101" s="210"/>
      <c r="L101" s="215"/>
      <c r="M101" s="216"/>
      <c r="N101" s="217"/>
      <c r="O101" s="217"/>
      <c r="P101" s="217"/>
      <c r="Q101" s="217"/>
      <c r="R101" s="217"/>
      <c r="S101" s="217"/>
      <c r="T101" s="218"/>
      <c r="AT101" s="219" t="s">
        <v>145</v>
      </c>
      <c r="AU101" s="219" t="s">
        <v>87</v>
      </c>
      <c r="AV101" s="12" t="s">
        <v>23</v>
      </c>
      <c r="AW101" s="12" t="s">
        <v>42</v>
      </c>
      <c r="AX101" s="12" t="s">
        <v>78</v>
      </c>
      <c r="AY101" s="219" t="s">
        <v>134</v>
      </c>
    </row>
    <row r="102" spans="2:65" s="12" customFormat="1" ht="13.5" x14ac:dyDescent="0.3">
      <c r="B102" s="209"/>
      <c r="C102" s="210"/>
      <c r="D102" s="207" t="s">
        <v>145</v>
      </c>
      <c r="E102" s="211" t="s">
        <v>22</v>
      </c>
      <c r="F102" s="212" t="s">
        <v>150</v>
      </c>
      <c r="G102" s="210"/>
      <c r="H102" s="213" t="s">
        <v>22</v>
      </c>
      <c r="I102" s="214"/>
      <c r="J102" s="210"/>
      <c r="K102" s="210"/>
      <c r="L102" s="215"/>
      <c r="M102" s="216"/>
      <c r="N102" s="217"/>
      <c r="O102" s="217"/>
      <c r="P102" s="217"/>
      <c r="Q102" s="217"/>
      <c r="R102" s="217"/>
      <c r="S102" s="217"/>
      <c r="T102" s="218"/>
      <c r="AT102" s="219" t="s">
        <v>145</v>
      </c>
      <c r="AU102" s="219" t="s">
        <v>87</v>
      </c>
      <c r="AV102" s="12" t="s">
        <v>23</v>
      </c>
      <c r="AW102" s="12" t="s">
        <v>42</v>
      </c>
      <c r="AX102" s="12" t="s">
        <v>78</v>
      </c>
      <c r="AY102" s="219" t="s">
        <v>134</v>
      </c>
    </row>
    <row r="103" spans="2:65" s="13" customFormat="1" ht="13.5" x14ac:dyDescent="0.3">
      <c r="B103" s="220"/>
      <c r="C103" s="221"/>
      <c r="D103" s="207" t="s">
        <v>145</v>
      </c>
      <c r="E103" s="222" t="s">
        <v>22</v>
      </c>
      <c r="F103" s="223" t="s">
        <v>153</v>
      </c>
      <c r="G103" s="221"/>
      <c r="H103" s="224">
        <v>1.21</v>
      </c>
      <c r="I103" s="225"/>
      <c r="J103" s="221"/>
      <c r="K103" s="221"/>
      <c r="L103" s="226"/>
      <c r="M103" s="227"/>
      <c r="N103" s="228"/>
      <c r="O103" s="228"/>
      <c r="P103" s="228"/>
      <c r="Q103" s="228"/>
      <c r="R103" s="228"/>
      <c r="S103" s="228"/>
      <c r="T103" s="229"/>
      <c r="AT103" s="230" t="s">
        <v>145</v>
      </c>
      <c r="AU103" s="230" t="s">
        <v>87</v>
      </c>
      <c r="AV103" s="13" t="s">
        <v>87</v>
      </c>
      <c r="AW103" s="13" t="s">
        <v>42</v>
      </c>
      <c r="AX103" s="13" t="s">
        <v>78</v>
      </c>
      <c r="AY103" s="230" t="s">
        <v>134</v>
      </c>
    </row>
    <row r="104" spans="2:65" s="12" customFormat="1" ht="13.5" x14ac:dyDescent="0.3">
      <c r="B104" s="209"/>
      <c r="C104" s="210"/>
      <c r="D104" s="207" t="s">
        <v>145</v>
      </c>
      <c r="E104" s="211" t="s">
        <v>22</v>
      </c>
      <c r="F104" s="212" t="s">
        <v>154</v>
      </c>
      <c r="G104" s="210"/>
      <c r="H104" s="213" t="s">
        <v>22</v>
      </c>
      <c r="I104" s="214"/>
      <c r="J104" s="210"/>
      <c r="K104" s="210"/>
      <c r="L104" s="215"/>
      <c r="M104" s="216"/>
      <c r="N104" s="217"/>
      <c r="O104" s="217"/>
      <c r="P104" s="217"/>
      <c r="Q104" s="217"/>
      <c r="R104" s="217"/>
      <c r="S104" s="217"/>
      <c r="T104" s="218"/>
      <c r="AT104" s="219" t="s">
        <v>145</v>
      </c>
      <c r="AU104" s="219" t="s">
        <v>87</v>
      </c>
      <c r="AV104" s="12" t="s">
        <v>23</v>
      </c>
      <c r="AW104" s="12" t="s">
        <v>42</v>
      </c>
      <c r="AX104" s="12" t="s">
        <v>78</v>
      </c>
      <c r="AY104" s="219" t="s">
        <v>134</v>
      </c>
    </row>
    <row r="105" spans="2:65" s="12" customFormat="1" ht="13.5" x14ac:dyDescent="0.3">
      <c r="B105" s="209"/>
      <c r="C105" s="210"/>
      <c r="D105" s="207" t="s">
        <v>145</v>
      </c>
      <c r="E105" s="211" t="s">
        <v>22</v>
      </c>
      <c r="F105" s="212" t="s">
        <v>150</v>
      </c>
      <c r="G105" s="210"/>
      <c r="H105" s="213" t="s">
        <v>22</v>
      </c>
      <c r="I105" s="214"/>
      <c r="J105" s="210"/>
      <c r="K105" s="210"/>
      <c r="L105" s="215"/>
      <c r="M105" s="216"/>
      <c r="N105" s="217"/>
      <c r="O105" s="217"/>
      <c r="P105" s="217"/>
      <c r="Q105" s="217"/>
      <c r="R105" s="217"/>
      <c r="S105" s="217"/>
      <c r="T105" s="218"/>
      <c r="AT105" s="219" t="s">
        <v>145</v>
      </c>
      <c r="AU105" s="219" t="s">
        <v>87</v>
      </c>
      <c r="AV105" s="12" t="s">
        <v>23</v>
      </c>
      <c r="AW105" s="12" t="s">
        <v>42</v>
      </c>
      <c r="AX105" s="12" t="s">
        <v>78</v>
      </c>
      <c r="AY105" s="219" t="s">
        <v>134</v>
      </c>
    </row>
    <row r="106" spans="2:65" s="13" customFormat="1" ht="13.5" x14ac:dyDescent="0.3">
      <c r="B106" s="220"/>
      <c r="C106" s="221"/>
      <c r="D106" s="207" t="s">
        <v>145</v>
      </c>
      <c r="E106" s="222" t="s">
        <v>22</v>
      </c>
      <c r="F106" s="223" t="s">
        <v>155</v>
      </c>
      <c r="G106" s="221"/>
      <c r="H106" s="224">
        <v>5.94</v>
      </c>
      <c r="I106" s="225"/>
      <c r="J106" s="221"/>
      <c r="K106" s="221"/>
      <c r="L106" s="226"/>
      <c r="M106" s="227"/>
      <c r="N106" s="228"/>
      <c r="O106" s="228"/>
      <c r="P106" s="228"/>
      <c r="Q106" s="228"/>
      <c r="R106" s="228"/>
      <c r="S106" s="228"/>
      <c r="T106" s="229"/>
      <c r="AT106" s="230" t="s">
        <v>145</v>
      </c>
      <c r="AU106" s="230" t="s">
        <v>87</v>
      </c>
      <c r="AV106" s="13" t="s">
        <v>87</v>
      </c>
      <c r="AW106" s="13" t="s">
        <v>42</v>
      </c>
      <c r="AX106" s="13" t="s">
        <v>78</v>
      </c>
      <c r="AY106" s="230" t="s">
        <v>134</v>
      </c>
    </row>
    <row r="107" spans="2:65" s="14" customFormat="1" ht="13.5" x14ac:dyDescent="0.3">
      <c r="B107" s="231"/>
      <c r="C107" s="232"/>
      <c r="D107" s="233" t="s">
        <v>145</v>
      </c>
      <c r="E107" s="234" t="s">
        <v>22</v>
      </c>
      <c r="F107" s="235" t="s">
        <v>156</v>
      </c>
      <c r="G107" s="232"/>
      <c r="H107" s="236">
        <v>271.88</v>
      </c>
      <c r="I107" s="237"/>
      <c r="J107" s="232"/>
      <c r="K107" s="232"/>
      <c r="L107" s="238"/>
      <c r="M107" s="239"/>
      <c r="N107" s="240"/>
      <c r="O107" s="240"/>
      <c r="P107" s="240"/>
      <c r="Q107" s="240"/>
      <c r="R107" s="240"/>
      <c r="S107" s="240"/>
      <c r="T107" s="241"/>
      <c r="AT107" s="242" t="s">
        <v>145</v>
      </c>
      <c r="AU107" s="242" t="s">
        <v>87</v>
      </c>
      <c r="AV107" s="14" t="s">
        <v>141</v>
      </c>
      <c r="AW107" s="14" t="s">
        <v>42</v>
      </c>
      <c r="AX107" s="14" t="s">
        <v>23</v>
      </c>
      <c r="AY107" s="242" t="s">
        <v>134</v>
      </c>
    </row>
    <row r="108" spans="2:65" s="1" customFormat="1" ht="44.25" customHeight="1" x14ac:dyDescent="0.3">
      <c r="B108" s="36"/>
      <c r="C108" s="195" t="s">
        <v>87</v>
      </c>
      <c r="D108" s="195" t="s">
        <v>136</v>
      </c>
      <c r="E108" s="196" t="s">
        <v>157</v>
      </c>
      <c r="F108" s="197" t="s">
        <v>158</v>
      </c>
      <c r="G108" s="198" t="s">
        <v>139</v>
      </c>
      <c r="H108" s="199">
        <v>416.71</v>
      </c>
      <c r="I108" s="200"/>
      <c r="J108" s="201">
        <f>ROUND(I108*H108,2)</f>
        <v>0</v>
      </c>
      <c r="K108" s="197" t="s">
        <v>140</v>
      </c>
      <c r="L108" s="56"/>
      <c r="M108" s="202" t="s">
        <v>22</v>
      </c>
      <c r="N108" s="203" t="s">
        <v>49</v>
      </c>
      <c r="O108" s="37"/>
      <c r="P108" s="204">
        <f>O108*H108</f>
        <v>0</v>
      </c>
      <c r="Q108" s="204">
        <v>0</v>
      </c>
      <c r="R108" s="204">
        <f>Q108*H108</f>
        <v>0</v>
      </c>
      <c r="S108" s="204">
        <v>0.23499999999999999</v>
      </c>
      <c r="T108" s="205">
        <f>S108*H108</f>
        <v>97.926849999999988</v>
      </c>
      <c r="AR108" s="19" t="s">
        <v>141</v>
      </c>
      <c r="AT108" s="19" t="s">
        <v>136</v>
      </c>
      <c r="AU108" s="19" t="s">
        <v>87</v>
      </c>
      <c r="AY108" s="19" t="s">
        <v>134</v>
      </c>
      <c r="BE108" s="206">
        <f>IF(N108="základní",J108,0)</f>
        <v>0</v>
      </c>
      <c r="BF108" s="206">
        <f>IF(N108="snížená",J108,0)</f>
        <v>0</v>
      </c>
      <c r="BG108" s="206">
        <f>IF(N108="zákl. přenesená",J108,0)</f>
        <v>0</v>
      </c>
      <c r="BH108" s="206">
        <f>IF(N108="sníž. přenesená",J108,0)</f>
        <v>0</v>
      </c>
      <c r="BI108" s="206">
        <f>IF(N108="nulová",J108,0)</f>
        <v>0</v>
      </c>
      <c r="BJ108" s="19" t="s">
        <v>23</v>
      </c>
      <c r="BK108" s="206">
        <f>ROUND(I108*H108,2)</f>
        <v>0</v>
      </c>
      <c r="BL108" s="19" t="s">
        <v>141</v>
      </c>
      <c r="BM108" s="19" t="s">
        <v>159</v>
      </c>
    </row>
    <row r="109" spans="2:65" s="1" customFormat="1" ht="256.5" x14ac:dyDescent="0.3">
      <c r="B109" s="36"/>
      <c r="C109" s="58"/>
      <c r="D109" s="207" t="s">
        <v>143</v>
      </c>
      <c r="E109" s="58"/>
      <c r="F109" s="208" t="s">
        <v>160</v>
      </c>
      <c r="G109" s="58"/>
      <c r="H109" s="58"/>
      <c r="I109" s="163"/>
      <c r="J109" s="58"/>
      <c r="K109" s="58"/>
      <c r="L109" s="56"/>
      <c r="M109" s="73"/>
      <c r="N109" s="37"/>
      <c r="O109" s="37"/>
      <c r="P109" s="37"/>
      <c r="Q109" s="37"/>
      <c r="R109" s="37"/>
      <c r="S109" s="37"/>
      <c r="T109" s="74"/>
      <c r="AT109" s="19" t="s">
        <v>143</v>
      </c>
      <c r="AU109" s="19" t="s">
        <v>87</v>
      </c>
    </row>
    <row r="110" spans="2:65" s="12" customFormat="1" ht="13.5" x14ac:dyDescent="0.3">
      <c r="B110" s="209"/>
      <c r="C110" s="210"/>
      <c r="D110" s="207" t="s">
        <v>145</v>
      </c>
      <c r="E110" s="211" t="s">
        <v>22</v>
      </c>
      <c r="F110" s="212" t="s">
        <v>161</v>
      </c>
      <c r="G110" s="210"/>
      <c r="H110" s="213" t="s">
        <v>22</v>
      </c>
      <c r="I110" s="214"/>
      <c r="J110" s="210"/>
      <c r="K110" s="210"/>
      <c r="L110" s="215"/>
      <c r="M110" s="216"/>
      <c r="N110" s="217"/>
      <c r="O110" s="217"/>
      <c r="P110" s="217"/>
      <c r="Q110" s="217"/>
      <c r="R110" s="217"/>
      <c r="S110" s="217"/>
      <c r="T110" s="218"/>
      <c r="AT110" s="219" t="s">
        <v>145</v>
      </c>
      <c r="AU110" s="219" t="s">
        <v>87</v>
      </c>
      <c r="AV110" s="12" t="s">
        <v>23</v>
      </c>
      <c r="AW110" s="12" t="s">
        <v>42</v>
      </c>
      <c r="AX110" s="12" t="s">
        <v>78</v>
      </c>
      <c r="AY110" s="219" t="s">
        <v>134</v>
      </c>
    </row>
    <row r="111" spans="2:65" s="12" customFormat="1" ht="13.5" x14ac:dyDescent="0.3">
      <c r="B111" s="209"/>
      <c r="C111" s="210"/>
      <c r="D111" s="207" t="s">
        <v>145</v>
      </c>
      <c r="E111" s="211" t="s">
        <v>22</v>
      </c>
      <c r="F111" s="212" t="s">
        <v>148</v>
      </c>
      <c r="G111" s="210"/>
      <c r="H111" s="213" t="s">
        <v>22</v>
      </c>
      <c r="I111" s="214"/>
      <c r="J111" s="210"/>
      <c r="K111" s="210"/>
      <c r="L111" s="215"/>
      <c r="M111" s="216"/>
      <c r="N111" s="217"/>
      <c r="O111" s="217"/>
      <c r="P111" s="217"/>
      <c r="Q111" s="217"/>
      <c r="R111" s="217"/>
      <c r="S111" s="217"/>
      <c r="T111" s="218"/>
      <c r="AT111" s="219" t="s">
        <v>145</v>
      </c>
      <c r="AU111" s="219" t="s">
        <v>87</v>
      </c>
      <c r="AV111" s="12" t="s">
        <v>23</v>
      </c>
      <c r="AW111" s="12" t="s">
        <v>42</v>
      </c>
      <c r="AX111" s="12" t="s">
        <v>78</v>
      </c>
      <c r="AY111" s="219" t="s">
        <v>134</v>
      </c>
    </row>
    <row r="112" spans="2:65" s="13" customFormat="1" ht="13.5" x14ac:dyDescent="0.3">
      <c r="B112" s="220"/>
      <c r="C112" s="221"/>
      <c r="D112" s="207" t="s">
        <v>145</v>
      </c>
      <c r="E112" s="222" t="s">
        <v>22</v>
      </c>
      <c r="F112" s="223" t="s">
        <v>162</v>
      </c>
      <c r="G112" s="221"/>
      <c r="H112" s="224">
        <v>6.93</v>
      </c>
      <c r="I112" s="225"/>
      <c r="J112" s="221"/>
      <c r="K112" s="221"/>
      <c r="L112" s="226"/>
      <c r="M112" s="227"/>
      <c r="N112" s="228"/>
      <c r="O112" s="228"/>
      <c r="P112" s="228"/>
      <c r="Q112" s="228"/>
      <c r="R112" s="228"/>
      <c r="S112" s="228"/>
      <c r="T112" s="229"/>
      <c r="AT112" s="230" t="s">
        <v>145</v>
      </c>
      <c r="AU112" s="230" t="s">
        <v>87</v>
      </c>
      <c r="AV112" s="13" t="s">
        <v>87</v>
      </c>
      <c r="AW112" s="13" t="s">
        <v>42</v>
      </c>
      <c r="AX112" s="13" t="s">
        <v>78</v>
      </c>
      <c r="AY112" s="230" t="s">
        <v>134</v>
      </c>
    </row>
    <row r="113" spans="2:51" s="13" customFormat="1" ht="13.5" x14ac:dyDescent="0.3">
      <c r="B113" s="220"/>
      <c r="C113" s="221"/>
      <c r="D113" s="207" t="s">
        <v>145</v>
      </c>
      <c r="E113" s="222" t="s">
        <v>22</v>
      </c>
      <c r="F113" s="223" t="s">
        <v>163</v>
      </c>
      <c r="G113" s="221"/>
      <c r="H113" s="224">
        <v>222.4</v>
      </c>
      <c r="I113" s="225"/>
      <c r="J113" s="221"/>
      <c r="K113" s="221"/>
      <c r="L113" s="226"/>
      <c r="M113" s="227"/>
      <c r="N113" s="228"/>
      <c r="O113" s="228"/>
      <c r="P113" s="228"/>
      <c r="Q113" s="228"/>
      <c r="R113" s="228"/>
      <c r="S113" s="228"/>
      <c r="T113" s="229"/>
      <c r="AT113" s="230" t="s">
        <v>145</v>
      </c>
      <c r="AU113" s="230" t="s">
        <v>87</v>
      </c>
      <c r="AV113" s="13" t="s">
        <v>87</v>
      </c>
      <c r="AW113" s="13" t="s">
        <v>42</v>
      </c>
      <c r="AX113" s="13" t="s">
        <v>78</v>
      </c>
      <c r="AY113" s="230" t="s">
        <v>134</v>
      </c>
    </row>
    <row r="114" spans="2:51" s="12" customFormat="1" ht="13.5" x14ac:dyDescent="0.3">
      <c r="B114" s="209"/>
      <c r="C114" s="210"/>
      <c r="D114" s="207" t="s">
        <v>145</v>
      </c>
      <c r="E114" s="211" t="s">
        <v>22</v>
      </c>
      <c r="F114" s="212" t="s">
        <v>164</v>
      </c>
      <c r="G114" s="210"/>
      <c r="H114" s="213" t="s">
        <v>22</v>
      </c>
      <c r="I114" s="214"/>
      <c r="J114" s="210"/>
      <c r="K114" s="210"/>
      <c r="L114" s="215"/>
      <c r="M114" s="216"/>
      <c r="N114" s="217"/>
      <c r="O114" s="217"/>
      <c r="P114" s="217"/>
      <c r="Q114" s="217"/>
      <c r="R114" s="217"/>
      <c r="S114" s="217"/>
      <c r="T114" s="218"/>
      <c r="AT114" s="219" t="s">
        <v>145</v>
      </c>
      <c r="AU114" s="219" t="s">
        <v>87</v>
      </c>
      <c r="AV114" s="12" t="s">
        <v>23</v>
      </c>
      <c r="AW114" s="12" t="s">
        <v>42</v>
      </c>
      <c r="AX114" s="12" t="s">
        <v>78</v>
      </c>
      <c r="AY114" s="219" t="s">
        <v>134</v>
      </c>
    </row>
    <row r="115" spans="2:51" s="12" customFormat="1" ht="13.5" x14ac:dyDescent="0.3">
      <c r="B115" s="209"/>
      <c r="C115" s="210"/>
      <c r="D115" s="207" t="s">
        <v>145</v>
      </c>
      <c r="E115" s="211" t="s">
        <v>22</v>
      </c>
      <c r="F115" s="212" t="s">
        <v>165</v>
      </c>
      <c r="G115" s="210"/>
      <c r="H115" s="213" t="s">
        <v>22</v>
      </c>
      <c r="I115" s="214"/>
      <c r="J115" s="210"/>
      <c r="K115" s="210"/>
      <c r="L115" s="215"/>
      <c r="M115" s="216"/>
      <c r="N115" s="217"/>
      <c r="O115" s="217"/>
      <c r="P115" s="217"/>
      <c r="Q115" s="217"/>
      <c r="R115" s="217"/>
      <c r="S115" s="217"/>
      <c r="T115" s="218"/>
      <c r="AT115" s="219" t="s">
        <v>145</v>
      </c>
      <c r="AU115" s="219" t="s">
        <v>87</v>
      </c>
      <c r="AV115" s="12" t="s">
        <v>23</v>
      </c>
      <c r="AW115" s="12" t="s">
        <v>42</v>
      </c>
      <c r="AX115" s="12" t="s">
        <v>78</v>
      </c>
      <c r="AY115" s="219" t="s">
        <v>134</v>
      </c>
    </row>
    <row r="116" spans="2:51" s="12" customFormat="1" ht="13.5" x14ac:dyDescent="0.3">
      <c r="B116" s="209"/>
      <c r="C116" s="210"/>
      <c r="D116" s="207" t="s">
        <v>145</v>
      </c>
      <c r="E116" s="211" t="s">
        <v>22</v>
      </c>
      <c r="F116" s="212" t="s">
        <v>166</v>
      </c>
      <c r="G116" s="210"/>
      <c r="H116" s="213" t="s">
        <v>22</v>
      </c>
      <c r="I116" s="214"/>
      <c r="J116" s="210"/>
      <c r="K116" s="210"/>
      <c r="L116" s="215"/>
      <c r="M116" s="216"/>
      <c r="N116" s="217"/>
      <c r="O116" s="217"/>
      <c r="P116" s="217"/>
      <c r="Q116" s="217"/>
      <c r="R116" s="217"/>
      <c r="S116" s="217"/>
      <c r="T116" s="218"/>
      <c r="AT116" s="219" t="s">
        <v>145</v>
      </c>
      <c r="AU116" s="219" t="s">
        <v>87</v>
      </c>
      <c r="AV116" s="12" t="s">
        <v>23</v>
      </c>
      <c r="AW116" s="12" t="s">
        <v>42</v>
      </c>
      <c r="AX116" s="12" t="s">
        <v>78</v>
      </c>
      <c r="AY116" s="219" t="s">
        <v>134</v>
      </c>
    </row>
    <row r="117" spans="2:51" s="13" customFormat="1" ht="13.5" x14ac:dyDescent="0.3">
      <c r="B117" s="220"/>
      <c r="C117" s="221"/>
      <c r="D117" s="207" t="s">
        <v>145</v>
      </c>
      <c r="E117" s="222" t="s">
        <v>22</v>
      </c>
      <c r="F117" s="223" t="s">
        <v>167</v>
      </c>
      <c r="G117" s="221"/>
      <c r="H117" s="224">
        <v>12.98</v>
      </c>
      <c r="I117" s="225"/>
      <c r="J117" s="221"/>
      <c r="K117" s="221"/>
      <c r="L117" s="226"/>
      <c r="M117" s="227"/>
      <c r="N117" s="228"/>
      <c r="O117" s="228"/>
      <c r="P117" s="228"/>
      <c r="Q117" s="228"/>
      <c r="R117" s="228"/>
      <c r="S117" s="228"/>
      <c r="T117" s="229"/>
      <c r="AT117" s="230" t="s">
        <v>145</v>
      </c>
      <c r="AU117" s="230" t="s">
        <v>87</v>
      </c>
      <c r="AV117" s="13" t="s">
        <v>87</v>
      </c>
      <c r="AW117" s="13" t="s">
        <v>42</v>
      </c>
      <c r="AX117" s="13" t="s">
        <v>78</v>
      </c>
      <c r="AY117" s="230" t="s">
        <v>134</v>
      </c>
    </row>
    <row r="118" spans="2:51" s="15" customFormat="1" ht="13.5" x14ac:dyDescent="0.3">
      <c r="B118" s="243"/>
      <c r="C118" s="244"/>
      <c r="D118" s="207" t="s">
        <v>145</v>
      </c>
      <c r="E118" s="245" t="s">
        <v>22</v>
      </c>
      <c r="F118" s="246" t="s">
        <v>168</v>
      </c>
      <c r="G118" s="244"/>
      <c r="H118" s="247">
        <v>242.31</v>
      </c>
      <c r="I118" s="248"/>
      <c r="J118" s="244"/>
      <c r="K118" s="244"/>
      <c r="L118" s="249"/>
      <c r="M118" s="250"/>
      <c r="N118" s="251"/>
      <c r="O118" s="251"/>
      <c r="P118" s="251"/>
      <c r="Q118" s="251"/>
      <c r="R118" s="251"/>
      <c r="S118" s="251"/>
      <c r="T118" s="252"/>
      <c r="AT118" s="253" t="s">
        <v>145</v>
      </c>
      <c r="AU118" s="253" t="s">
        <v>87</v>
      </c>
      <c r="AV118" s="15" t="s">
        <v>169</v>
      </c>
      <c r="AW118" s="15" t="s">
        <v>42</v>
      </c>
      <c r="AX118" s="15" t="s">
        <v>78</v>
      </c>
      <c r="AY118" s="253" t="s">
        <v>134</v>
      </c>
    </row>
    <row r="119" spans="2:51" s="12" customFormat="1" ht="13.5" x14ac:dyDescent="0.3">
      <c r="B119" s="209"/>
      <c r="C119" s="210"/>
      <c r="D119" s="207" t="s">
        <v>145</v>
      </c>
      <c r="E119" s="211" t="s">
        <v>22</v>
      </c>
      <c r="F119" s="212" t="s">
        <v>152</v>
      </c>
      <c r="G119" s="210"/>
      <c r="H119" s="213" t="s">
        <v>22</v>
      </c>
      <c r="I119" s="214"/>
      <c r="J119" s="210"/>
      <c r="K119" s="210"/>
      <c r="L119" s="215"/>
      <c r="M119" s="216"/>
      <c r="N119" s="217"/>
      <c r="O119" s="217"/>
      <c r="P119" s="217"/>
      <c r="Q119" s="217"/>
      <c r="R119" s="217"/>
      <c r="S119" s="217"/>
      <c r="T119" s="218"/>
      <c r="AT119" s="219" t="s">
        <v>145</v>
      </c>
      <c r="AU119" s="219" t="s">
        <v>87</v>
      </c>
      <c r="AV119" s="12" t="s">
        <v>23</v>
      </c>
      <c r="AW119" s="12" t="s">
        <v>42</v>
      </c>
      <c r="AX119" s="12" t="s">
        <v>78</v>
      </c>
      <c r="AY119" s="219" t="s">
        <v>134</v>
      </c>
    </row>
    <row r="120" spans="2:51" s="13" customFormat="1" ht="13.5" x14ac:dyDescent="0.3">
      <c r="B120" s="220"/>
      <c r="C120" s="221"/>
      <c r="D120" s="207" t="s">
        <v>145</v>
      </c>
      <c r="E120" s="222" t="s">
        <v>22</v>
      </c>
      <c r="F120" s="223" t="s">
        <v>170</v>
      </c>
      <c r="G120" s="221"/>
      <c r="H120" s="224">
        <v>67.900000000000006</v>
      </c>
      <c r="I120" s="225"/>
      <c r="J120" s="221"/>
      <c r="K120" s="221"/>
      <c r="L120" s="226"/>
      <c r="M120" s="227"/>
      <c r="N120" s="228"/>
      <c r="O120" s="228"/>
      <c r="P120" s="228"/>
      <c r="Q120" s="228"/>
      <c r="R120" s="228"/>
      <c r="S120" s="228"/>
      <c r="T120" s="229"/>
      <c r="AT120" s="230" t="s">
        <v>145</v>
      </c>
      <c r="AU120" s="230" t="s">
        <v>87</v>
      </c>
      <c r="AV120" s="13" t="s">
        <v>87</v>
      </c>
      <c r="AW120" s="13" t="s">
        <v>42</v>
      </c>
      <c r="AX120" s="13" t="s">
        <v>78</v>
      </c>
      <c r="AY120" s="230" t="s">
        <v>134</v>
      </c>
    </row>
    <row r="121" spans="2:51" s="12" customFormat="1" ht="13.5" x14ac:dyDescent="0.3">
      <c r="B121" s="209"/>
      <c r="C121" s="210"/>
      <c r="D121" s="207" t="s">
        <v>145</v>
      </c>
      <c r="E121" s="211" t="s">
        <v>22</v>
      </c>
      <c r="F121" s="212" t="s">
        <v>171</v>
      </c>
      <c r="G121" s="210"/>
      <c r="H121" s="213" t="s">
        <v>22</v>
      </c>
      <c r="I121" s="214"/>
      <c r="J121" s="210"/>
      <c r="K121" s="210"/>
      <c r="L121" s="215"/>
      <c r="M121" s="216"/>
      <c r="N121" s="217"/>
      <c r="O121" s="217"/>
      <c r="P121" s="217"/>
      <c r="Q121" s="217"/>
      <c r="R121" s="217"/>
      <c r="S121" s="217"/>
      <c r="T121" s="218"/>
      <c r="AT121" s="219" t="s">
        <v>145</v>
      </c>
      <c r="AU121" s="219" t="s">
        <v>87</v>
      </c>
      <c r="AV121" s="12" t="s">
        <v>23</v>
      </c>
      <c r="AW121" s="12" t="s">
        <v>42</v>
      </c>
      <c r="AX121" s="12" t="s">
        <v>78</v>
      </c>
      <c r="AY121" s="219" t="s">
        <v>134</v>
      </c>
    </row>
    <row r="122" spans="2:51" s="13" customFormat="1" ht="13.5" x14ac:dyDescent="0.3">
      <c r="B122" s="220"/>
      <c r="C122" s="221"/>
      <c r="D122" s="207" t="s">
        <v>145</v>
      </c>
      <c r="E122" s="222" t="s">
        <v>22</v>
      </c>
      <c r="F122" s="223" t="s">
        <v>172</v>
      </c>
      <c r="G122" s="221"/>
      <c r="H122" s="224">
        <v>2.31</v>
      </c>
      <c r="I122" s="225"/>
      <c r="J122" s="221"/>
      <c r="K122" s="221"/>
      <c r="L122" s="226"/>
      <c r="M122" s="227"/>
      <c r="N122" s="228"/>
      <c r="O122" s="228"/>
      <c r="P122" s="228"/>
      <c r="Q122" s="228"/>
      <c r="R122" s="228"/>
      <c r="S122" s="228"/>
      <c r="T122" s="229"/>
      <c r="AT122" s="230" t="s">
        <v>145</v>
      </c>
      <c r="AU122" s="230" t="s">
        <v>87</v>
      </c>
      <c r="AV122" s="13" t="s">
        <v>87</v>
      </c>
      <c r="AW122" s="13" t="s">
        <v>42</v>
      </c>
      <c r="AX122" s="13" t="s">
        <v>78</v>
      </c>
      <c r="AY122" s="230" t="s">
        <v>134</v>
      </c>
    </row>
    <row r="123" spans="2:51" s="15" customFormat="1" ht="13.5" x14ac:dyDescent="0.3">
      <c r="B123" s="243"/>
      <c r="C123" s="244"/>
      <c r="D123" s="207" t="s">
        <v>145</v>
      </c>
      <c r="E123" s="245" t="s">
        <v>22</v>
      </c>
      <c r="F123" s="246" t="s">
        <v>168</v>
      </c>
      <c r="G123" s="244"/>
      <c r="H123" s="247">
        <v>70.209999999999994</v>
      </c>
      <c r="I123" s="248"/>
      <c r="J123" s="244"/>
      <c r="K123" s="244"/>
      <c r="L123" s="249"/>
      <c r="M123" s="250"/>
      <c r="N123" s="251"/>
      <c r="O123" s="251"/>
      <c r="P123" s="251"/>
      <c r="Q123" s="251"/>
      <c r="R123" s="251"/>
      <c r="S123" s="251"/>
      <c r="T123" s="252"/>
      <c r="AT123" s="253" t="s">
        <v>145</v>
      </c>
      <c r="AU123" s="253" t="s">
        <v>87</v>
      </c>
      <c r="AV123" s="15" t="s">
        <v>169</v>
      </c>
      <c r="AW123" s="15" t="s">
        <v>42</v>
      </c>
      <c r="AX123" s="15" t="s">
        <v>78</v>
      </c>
      <c r="AY123" s="253" t="s">
        <v>134</v>
      </c>
    </row>
    <row r="124" spans="2:51" s="12" customFormat="1" ht="13.5" x14ac:dyDescent="0.3">
      <c r="B124" s="209"/>
      <c r="C124" s="210"/>
      <c r="D124" s="207" t="s">
        <v>145</v>
      </c>
      <c r="E124" s="211" t="s">
        <v>22</v>
      </c>
      <c r="F124" s="212" t="s">
        <v>154</v>
      </c>
      <c r="G124" s="210"/>
      <c r="H124" s="213" t="s">
        <v>22</v>
      </c>
      <c r="I124" s="214"/>
      <c r="J124" s="210"/>
      <c r="K124" s="210"/>
      <c r="L124" s="215"/>
      <c r="M124" s="216"/>
      <c r="N124" s="217"/>
      <c r="O124" s="217"/>
      <c r="P124" s="217"/>
      <c r="Q124" s="217"/>
      <c r="R124" s="217"/>
      <c r="S124" s="217"/>
      <c r="T124" s="218"/>
      <c r="AT124" s="219" t="s">
        <v>145</v>
      </c>
      <c r="AU124" s="219" t="s">
        <v>87</v>
      </c>
      <c r="AV124" s="12" t="s">
        <v>23</v>
      </c>
      <c r="AW124" s="12" t="s">
        <v>42</v>
      </c>
      <c r="AX124" s="12" t="s">
        <v>78</v>
      </c>
      <c r="AY124" s="219" t="s">
        <v>134</v>
      </c>
    </row>
    <row r="125" spans="2:51" s="13" customFormat="1" ht="13.5" x14ac:dyDescent="0.3">
      <c r="B125" s="220"/>
      <c r="C125" s="221"/>
      <c r="D125" s="207" t="s">
        <v>145</v>
      </c>
      <c r="E125" s="222" t="s">
        <v>22</v>
      </c>
      <c r="F125" s="223" t="s">
        <v>173</v>
      </c>
      <c r="G125" s="221"/>
      <c r="H125" s="224">
        <v>92.2</v>
      </c>
      <c r="I125" s="225"/>
      <c r="J125" s="221"/>
      <c r="K125" s="221"/>
      <c r="L125" s="226"/>
      <c r="M125" s="227"/>
      <c r="N125" s="228"/>
      <c r="O125" s="228"/>
      <c r="P125" s="228"/>
      <c r="Q125" s="228"/>
      <c r="R125" s="228"/>
      <c r="S125" s="228"/>
      <c r="T125" s="229"/>
      <c r="AT125" s="230" t="s">
        <v>145</v>
      </c>
      <c r="AU125" s="230" t="s">
        <v>87</v>
      </c>
      <c r="AV125" s="13" t="s">
        <v>87</v>
      </c>
      <c r="AW125" s="13" t="s">
        <v>42</v>
      </c>
      <c r="AX125" s="13" t="s">
        <v>78</v>
      </c>
      <c r="AY125" s="230" t="s">
        <v>134</v>
      </c>
    </row>
    <row r="126" spans="2:51" s="12" customFormat="1" ht="13.5" x14ac:dyDescent="0.3">
      <c r="B126" s="209"/>
      <c r="C126" s="210"/>
      <c r="D126" s="207" t="s">
        <v>145</v>
      </c>
      <c r="E126" s="211" t="s">
        <v>22</v>
      </c>
      <c r="F126" s="212" t="s">
        <v>174</v>
      </c>
      <c r="G126" s="210"/>
      <c r="H126" s="213" t="s">
        <v>22</v>
      </c>
      <c r="I126" s="214"/>
      <c r="J126" s="210"/>
      <c r="K126" s="210"/>
      <c r="L126" s="215"/>
      <c r="M126" s="216"/>
      <c r="N126" s="217"/>
      <c r="O126" s="217"/>
      <c r="P126" s="217"/>
      <c r="Q126" s="217"/>
      <c r="R126" s="217"/>
      <c r="S126" s="217"/>
      <c r="T126" s="218"/>
      <c r="AT126" s="219" t="s">
        <v>145</v>
      </c>
      <c r="AU126" s="219" t="s">
        <v>87</v>
      </c>
      <c r="AV126" s="12" t="s">
        <v>23</v>
      </c>
      <c r="AW126" s="12" t="s">
        <v>42</v>
      </c>
      <c r="AX126" s="12" t="s">
        <v>78</v>
      </c>
      <c r="AY126" s="219" t="s">
        <v>134</v>
      </c>
    </row>
    <row r="127" spans="2:51" s="13" customFormat="1" ht="13.5" x14ac:dyDescent="0.3">
      <c r="B127" s="220"/>
      <c r="C127" s="221"/>
      <c r="D127" s="207" t="s">
        <v>145</v>
      </c>
      <c r="E127" s="222" t="s">
        <v>22</v>
      </c>
      <c r="F127" s="223" t="s">
        <v>175</v>
      </c>
      <c r="G127" s="221"/>
      <c r="H127" s="224">
        <v>11.99</v>
      </c>
      <c r="I127" s="225"/>
      <c r="J127" s="221"/>
      <c r="K127" s="221"/>
      <c r="L127" s="226"/>
      <c r="M127" s="227"/>
      <c r="N127" s="228"/>
      <c r="O127" s="228"/>
      <c r="P127" s="228"/>
      <c r="Q127" s="228"/>
      <c r="R127" s="228"/>
      <c r="S127" s="228"/>
      <c r="T127" s="229"/>
      <c r="AT127" s="230" t="s">
        <v>145</v>
      </c>
      <c r="AU127" s="230" t="s">
        <v>87</v>
      </c>
      <c r="AV127" s="13" t="s">
        <v>87</v>
      </c>
      <c r="AW127" s="13" t="s">
        <v>42</v>
      </c>
      <c r="AX127" s="13" t="s">
        <v>78</v>
      </c>
      <c r="AY127" s="230" t="s">
        <v>134</v>
      </c>
    </row>
    <row r="128" spans="2:51" s="15" customFormat="1" ht="13.5" x14ac:dyDescent="0.3">
      <c r="B128" s="243"/>
      <c r="C128" s="244"/>
      <c r="D128" s="207" t="s">
        <v>145</v>
      </c>
      <c r="E128" s="245" t="s">
        <v>22</v>
      </c>
      <c r="F128" s="246" t="s">
        <v>168</v>
      </c>
      <c r="G128" s="244"/>
      <c r="H128" s="247">
        <v>104.19</v>
      </c>
      <c r="I128" s="248"/>
      <c r="J128" s="244"/>
      <c r="K128" s="244"/>
      <c r="L128" s="249"/>
      <c r="M128" s="250"/>
      <c r="N128" s="251"/>
      <c r="O128" s="251"/>
      <c r="P128" s="251"/>
      <c r="Q128" s="251"/>
      <c r="R128" s="251"/>
      <c r="S128" s="251"/>
      <c r="T128" s="252"/>
      <c r="AT128" s="253" t="s">
        <v>145</v>
      </c>
      <c r="AU128" s="253" t="s">
        <v>87</v>
      </c>
      <c r="AV128" s="15" t="s">
        <v>169</v>
      </c>
      <c r="AW128" s="15" t="s">
        <v>42</v>
      </c>
      <c r="AX128" s="15" t="s">
        <v>78</v>
      </c>
      <c r="AY128" s="253" t="s">
        <v>134</v>
      </c>
    </row>
    <row r="129" spans="2:65" s="14" customFormat="1" ht="13.5" x14ac:dyDescent="0.3">
      <c r="B129" s="231"/>
      <c r="C129" s="232"/>
      <c r="D129" s="233" t="s">
        <v>145</v>
      </c>
      <c r="E129" s="234" t="s">
        <v>22</v>
      </c>
      <c r="F129" s="235" t="s">
        <v>156</v>
      </c>
      <c r="G129" s="232"/>
      <c r="H129" s="236">
        <v>416.71</v>
      </c>
      <c r="I129" s="237"/>
      <c r="J129" s="232"/>
      <c r="K129" s="232"/>
      <c r="L129" s="238"/>
      <c r="M129" s="239"/>
      <c r="N129" s="240"/>
      <c r="O129" s="240"/>
      <c r="P129" s="240"/>
      <c r="Q129" s="240"/>
      <c r="R129" s="240"/>
      <c r="S129" s="240"/>
      <c r="T129" s="241"/>
      <c r="AT129" s="242" t="s">
        <v>145</v>
      </c>
      <c r="AU129" s="242" t="s">
        <v>87</v>
      </c>
      <c r="AV129" s="14" t="s">
        <v>141</v>
      </c>
      <c r="AW129" s="14" t="s">
        <v>42</v>
      </c>
      <c r="AX129" s="14" t="s">
        <v>23</v>
      </c>
      <c r="AY129" s="242" t="s">
        <v>134</v>
      </c>
    </row>
    <row r="130" spans="2:65" s="1" customFormat="1" ht="44.25" customHeight="1" x14ac:dyDescent="0.3">
      <c r="B130" s="36"/>
      <c r="C130" s="195" t="s">
        <v>169</v>
      </c>
      <c r="D130" s="195" t="s">
        <v>136</v>
      </c>
      <c r="E130" s="196" t="s">
        <v>176</v>
      </c>
      <c r="F130" s="197" t="s">
        <v>177</v>
      </c>
      <c r="G130" s="198" t="s">
        <v>139</v>
      </c>
      <c r="H130" s="199">
        <v>416.71</v>
      </c>
      <c r="I130" s="200"/>
      <c r="J130" s="201">
        <f>ROUND(I130*H130,2)</f>
        <v>0</v>
      </c>
      <c r="K130" s="197" t="s">
        <v>140</v>
      </c>
      <c r="L130" s="56"/>
      <c r="M130" s="202" t="s">
        <v>22</v>
      </c>
      <c r="N130" s="203" t="s">
        <v>49</v>
      </c>
      <c r="O130" s="37"/>
      <c r="P130" s="204">
        <f>O130*H130</f>
        <v>0</v>
      </c>
      <c r="Q130" s="204">
        <v>0</v>
      </c>
      <c r="R130" s="204">
        <f>Q130*H130</f>
        <v>0</v>
      </c>
      <c r="S130" s="204">
        <v>9.8000000000000004E-2</v>
      </c>
      <c r="T130" s="205">
        <f>S130*H130</f>
        <v>40.837580000000003</v>
      </c>
      <c r="AR130" s="19" t="s">
        <v>141</v>
      </c>
      <c r="AT130" s="19" t="s">
        <v>136</v>
      </c>
      <c r="AU130" s="19" t="s">
        <v>87</v>
      </c>
      <c r="AY130" s="19" t="s">
        <v>134</v>
      </c>
      <c r="BE130" s="206">
        <f>IF(N130="základní",J130,0)</f>
        <v>0</v>
      </c>
      <c r="BF130" s="206">
        <f>IF(N130="snížená",J130,0)</f>
        <v>0</v>
      </c>
      <c r="BG130" s="206">
        <f>IF(N130="zákl. přenesená",J130,0)</f>
        <v>0</v>
      </c>
      <c r="BH130" s="206">
        <f>IF(N130="sníž. přenesená",J130,0)</f>
        <v>0</v>
      </c>
      <c r="BI130" s="206">
        <f>IF(N130="nulová",J130,0)</f>
        <v>0</v>
      </c>
      <c r="BJ130" s="19" t="s">
        <v>23</v>
      </c>
      <c r="BK130" s="206">
        <f>ROUND(I130*H130,2)</f>
        <v>0</v>
      </c>
      <c r="BL130" s="19" t="s">
        <v>141</v>
      </c>
      <c r="BM130" s="19" t="s">
        <v>178</v>
      </c>
    </row>
    <row r="131" spans="2:65" s="1" customFormat="1" ht="256.5" x14ac:dyDescent="0.3">
      <c r="B131" s="36"/>
      <c r="C131" s="58"/>
      <c r="D131" s="207" t="s">
        <v>143</v>
      </c>
      <c r="E131" s="58"/>
      <c r="F131" s="208" t="s">
        <v>160</v>
      </c>
      <c r="G131" s="58"/>
      <c r="H131" s="58"/>
      <c r="I131" s="163"/>
      <c r="J131" s="58"/>
      <c r="K131" s="58"/>
      <c r="L131" s="56"/>
      <c r="M131" s="73"/>
      <c r="N131" s="37"/>
      <c r="O131" s="37"/>
      <c r="P131" s="37"/>
      <c r="Q131" s="37"/>
      <c r="R131" s="37"/>
      <c r="S131" s="37"/>
      <c r="T131" s="74"/>
      <c r="AT131" s="19" t="s">
        <v>143</v>
      </c>
      <c r="AU131" s="19" t="s">
        <v>87</v>
      </c>
    </row>
    <row r="132" spans="2:65" s="12" customFormat="1" ht="13.5" x14ac:dyDescent="0.3">
      <c r="B132" s="209"/>
      <c r="C132" s="210"/>
      <c r="D132" s="207" t="s">
        <v>145</v>
      </c>
      <c r="E132" s="211" t="s">
        <v>22</v>
      </c>
      <c r="F132" s="212" t="s">
        <v>179</v>
      </c>
      <c r="G132" s="210"/>
      <c r="H132" s="213" t="s">
        <v>22</v>
      </c>
      <c r="I132" s="214"/>
      <c r="J132" s="210"/>
      <c r="K132" s="210"/>
      <c r="L132" s="215"/>
      <c r="M132" s="216"/>
      <c r="N132" s="217"/>
      <c r="O132" s="217"/>
      <c r="P132" s="217"/>
      <c r="Q132" s="217"/>
      <c r="R132" s="217"/>
      <c r="S132" s="217"/>
      <c r="T132" s="218"/>
      <c r="AT132" s="219" t="s">
        <v>145</v>
      </c>
      <c r="AU132" s="219" t="s">
        <v>87</v>
      </c>
      <c r="AV132" s="12" t="s">
        <v>23</v>
      </c>
      <c r="AW132" s="12" t="s">
        <v>42</v>
      </c>
      <c r="AX132" s="12" t="s">
        <v>78</v>
      </c>
      <c r="AY132" s="219" t="s">
        <v>134</v>
      </c>
    </row>
    <row r="133" spans="2:65" s="13" customFormat="1" ht="13.5" x14ac:dyDescent="0.3">
      <c r="B133" s="220"/>
      <c r="C133" s="221"/>
      <c r="D133" s="207" t="s">
        <v>145</v>
      </c>
      <c r="E133" s="222" t="s">
        <v>22</v>
      </c>
      <c r="F133" s="223" t="s">
        <v>180</v>
      </c>
      <c r="G133" s="221"/>
      <c r="H133" s="224">
        <v>416.71</v>
      </c>
      <c r="I133" s="225"/>
      <c r="J133" s="221"/>
      <c r="K133" s="221"/>
      <c r="L133" s="226"/>
      <c r="M133" s="227"/>
      <c r="N133" s="228"/>
      <c r="O133" s="228"/>
      <c r="P133" s="228"/>
      <c r="Q133" s="228"/>
      <c r="R133" s="228"/>
      <c r="S133" s="228"/>
      <c r="T133" s="229"/>
      <c r="AT133" s="230" t="s">
        <v>145</v>
      </c>
      <c r="AU133" s="230" t="s">
        <v>87</v>
      </c>
      <c r="AV133" s="13" t="s">
        <v>87</v>
      </c>
      <c r="AW133" s="13" t="s">
        <v>42</v>
      </c>
      <c r="AX133" s="13" t="s">
        <v>78</v>
      </c>
      <c r="AY133" s="230" t="s">
        <v>134</v>
      </c>
    </row>
    <row r="134" spans="2:65" s="14" customFormat="1" ht="13.5" x14ac:dyDescent="0.3">
      <c r="B134" s="231"/>
      <c r="C134" s="232"/>
      <c r="D134" s="233" t="s">
        <v>145</v>
      </c>
      <c r="E134" s="234" t="s">
        <v>22</v>
      </c>
      <c r="F134" s="235" t="s">
        <v>156</v>
      </c>
      <c r="G134" s="232"/>
      <c r="H134" s="236">
        <v>416.71</v>
      </c>
      <c r="I134" s="237"/>
      <c r="J134" s="232"/>
      <c r="K134" s="232"/>
      <c r="L134" s="238"/>
      <c r="M134" s="239"/>
      <c r="N134" s="240"/>
      <c r="O134" s="240"/>
      <c r="P134" s="240"/>
      <c r="Q134" s="240"/>
      <c r="R134" s="240"/>
      <c r="S134" s="240"/>
      <c r="T134" s="241"/>
      <c r="AT134" s="242" t="s">
        <v>145</v>
      </c>
      <c r="AU134" s="242" t="s">
        <v>87</v>
      </c>
      <c r="AV134" s="14" t="s">
        <v>141</v>
      </c>
      <c r="AW134" s="14" t="s">
        <v>42</v>
      </c>
      <c r="AX134" s="14" t="s">
        <v>23</v>
      </c>
      <c r="AY134" s="242" t="s">
        <v>134</v>
      </c>
    </row>
    <row r="135" spans="2:65" s="1" customFormat="1" ht="22.5" customHeight="1" x14ac:dyDescent="0.3">
      <c r="B135" s="36"/>
      <c r="C135" s="195" t="s">
        <v>141</v>
      </c>
      <c r="D135" s="195" t="s">
        <v>136</v>
      </c>
      <c r="E135" s="196" t="s">
        <v>181</v>
      </c>
      <c r="F135" s="197" t="s">
        <v>182</v>
      </c>
      <c r="G135" s="198" t="s">
        <v>183</v>
      </c>
      <c r="H135" s="199">
        <v>20</v>
      </c>
      <c r="I135" s="200"/>
      <c r="J135" s="201">
        <f>ROUND(I135*H135,2)</f>
        <v>0</v>
      </c>
      <c r="K135" s="197" t="s">
        <v>140</v>
      </c>
      <c r="L135" s="56"/>
      <c r="M135" s="202" t="s">
        <v>22</v>
      </c>
      <c r="N135" s="203" t="s">
        <v>49</v>
      </c>
      <c r="O135" s="37"/>
      <c r="P135" s="204">
        <f>O135*H135</f>
        <v>0</v>
      </c>
      <c r="Q135" s="204">
        <v>7.2700000000000004E-3</v>
      </c>
      <c r="R135" s="204">
        <f>Q135*H135</f>
        <v>0.1454</v>
      </c>
      <c r="S135" s="204">
        <v>0</v>
      </c>
      <c r="T135" s="205">
        <f>S135*H135</f>
        <v>0</v>
      </c>
      <c r="AR135" s="19" t="s">
        <v>141</v>
      </c>
      <c r="AT135" s="19" t="s">
        <v>136</v>
      </c>
      <c r="AU135" s="19" t="s">
        <v>87</v>
      </c>
      <c r="AY135" s="19" t="s">
        <v>134</v>
      </c>
      <c r="BE135" s="206">
        <f>IF(N135="základní",J135,0)</f>
        <v>0</v>
      </c>
      <c r="BF135" s="206">
        <f>IF(N135="snížená",J135,0)</f>
        <v>0</v>
      </c>
      <c r="BG135" s="206">
        <f>IF(N135="zákl. přenesená",J135,0)</f>
        <v>0</v>
      </c>
      <c r="BH135" s="206">
        <f>IF(N135="sníž. přenesená",J135,0)</f>
        <v>0</v>
      </c>
      <c r="BI135" s="206">
        <f>IF(N135="nulová",J135,0)</f>
        <v>0</v>
      </c>
      <c r="BJ135" s="19" t="s">
        <v>23</v>
      </c>
      <c r="BK135" s="206">
        <f>ROUND(I135*H135,2)</f>
        <v>0</v>
      </c>
      <c r="BL135" s="19" t="s">
        <v>141</v>
      </c>
      <c r="BM135" s="19" t="s">
        <v>184</v>
      </c>
    </row>
    <row r="136" spans="2:65" s="1" customFormat="1" ht="148.5" x14ac:dyDescent="0.3">
      <c r="B136" s="36"/>
      <c r="C136" s="58"/>
      <c r="D136" s="207" t="s">
        <v>143</v>
      </c>
      <c r="E136" s="58"/>
      <c r="F136" s="208" t="s">
        <v>185</v>
      </c>
      <c r="G136" s="58"/>
      <c r="H136" s="58"/>
      <c r="I136" s="163"/>
      <c r="J136" s="58"/>
      <c r="K136" s="58"/>
      <c r="L136" s="56"/>
      <c r="M136" s="73"/>
      <c r="N136" s="37"/>
      <c r="O136" s="37"/>
      <c r="P136" s="37"/>
      <c r="Q136" s="37"/>
      <c r="R136" s="37"/>
      <c r="S136" s="37"/>
      <c r="T136" s="74"/>
      <c r="AT136" s="19" t="s">
        <v>143</v>
      </c>
      <c r="AU136" s="19" t="s">
        <v>87</v>
      </c>
    </row>
    <row r="137" spans="2:65" s="12" customFormat="1" ht="13.5" x14ac:dyDescent="0.3">
      <c r="B137" s="209"/>
      <c r="C137" s="210"/>
      <c r="D137" s="207" t="s">
        <v>145</v>
      </c>
      <c r="E137" s="211" t="s">
        <v>22</v>
      </c>
      <c r="F137" s="212" t="s">
        <v>186</v>
      </c>
      <c r="G137" s="210"/>
      <c r="H137" s="213" t="s">
        <v>22</v>
      </c>
      <c r="I137" s="214"/>
      <c r="J137" s="210"/>
      <c r="K137" s="210"/>
      <c r="L137" s="215"/>
      <c r="M137" s="216"/>
      <c r="N137" s="217"/>
      <c r="O137" s="217"/>
      <c r="P137" s="217"/>
      <c r="Q137" s="217"/>
      <c r="R137" s="217"/>
      <c r="S137" s="217"/>
      <c r="T137" s="218"/>
      <c r="AT137" s="219" t="s">
        <v>145</v>
      </c>
      <c r="AU137" s="219" t="s">
        <v>87</v>
      </c>
      <c r="AV137" s="12" t="s">
        <v>23</v>
      </c>
      <c r="AW137" s="12" t="s">
        <v>42</v>
      </c>
      <c r="AX137" s="12" t="s">
        <v>78</v>
      </c>
      <c r="AY137" s="219" t="s">
        <v>134</v>
      </c>
    </row>
    <row r="138" spans="2:65" s="12" customFormat="1" ht="13.5" x14ac:dyDescent="0.3">
      <c r="B138" s="209"/>
      <c r="C138" s="210"/>
      <c r="D138" s="207" t="s">
        <v>145</v>
      </c>
      <c r="E138" s="211" t="s">
        <v>22</v>
      </c>
      <c r="F138" s="212" t="s">
        <v>187</v>
      </c>
      <c r="G138" s="210"/>
      <c r="H138" s="213" t="s">
        <v>22</v>
      </c>
      <c r="I138" s="214"/>
      <c r="J138" s="210"/>
      <c r="K138" s="210"/>
      <c r="L138" s="215"/>
      <c r="M138" s="216"/>
      <c r="N138" s="217"/>
      <c r="O138" s="217"/>
      <c r="P138" s="217"/>
      <c r="Q138" s="217"/>
      <c r="R138" s="217"/>
      <c r="S138" s="217"/>
      <c r="T138" s="218"/>
      <c r="AT138" s="219" t="s">
        <v>145</v>
      </c>
      <c r="AU138" s="219" t="s">
        <v>87</v>
      </c>
      <c r="AV138" s="12" t="s">
        <v>23</v>
      </c>
      <c r="AW138" s="12" t="s">
        <v>42</v>
      </c>
      <c r="AX138" s="12" t="s">
        <v>78</v>
      </c>
      <c r="AY138" s="219" t="s">
        <v>134</v>
      </c>
    </row>
    <row r="139" spans="2:65" s="13" customFormat="1" ht="13.5" x14ac:dyDescent="0.3">
      <c r="B139" s="220"/>
      <c r="C139" s="221"/>
      <c r="D139" s="207" t="s">
        <v>145</v>
      </c>
      <c r="E139" s="222" t="s">
        <v>22</v>
      </c>
      <c r="F139" s="223" t="s">
        <v>188</v>
      </c>
      <c r="G139" s="221"/>
      <c r="H139" s="224">
        <v>20</v>
      </c>
      <c r="I139" s="225"/>
      <c r="J139" s="221"/>
      <c r="K139" s="221"/>
      <c r="L139" s="226"/>
      <c r="M139" s="227"/>
      <c r="N139" s="228"/>
      <c r="O139" s="228"/>
      <c r="P139" s="228"/>
      <c r="Q139" s="228"/>
      <c r="R139" s="228"/>
      <c r="S139" s="228"/>
      <c r="T139" s="229"/>
      <c r="AT139" s="230" t="s">
        <v>145</v>
      </c>
      <c r="AU139" s="230" t="s">
        <v>87</v>
      </c>
      <c r="AV139" s="13" t="s">
        <v>87</v>
      </c>
      <c r="AW139" s="13" t="s">
        <v>42</v>
      </c>
      <c r="AX139" s="13" t="s">
        <v>78</v>
      </c>
      <c r="AY139" s="230" t="s">
        <v>134</v>
      </c>
    </row>
    <row r="140" spans="2:65" s="14" customFormat="1" ht="13.5" x14ac:dyDescent="0.3">
      <c r="B140" s="231"/>
      <c r="C140" s="232"/>
      <c r="D140" s="233" t="s">
        <v>145</v>
      </c>
      <c r="E140" s="234" t="s">
        <v>22</v>
      </c>
      <c r="F140" s="235" t="s">
        <v>156</v>
      </c>
      <c r="G140" s="232"/>
      <c r="H140" s="236">
        <v>20</v>
      </c>
      <c r="I140" s="237"/>
      <c r="J140" s="232"/>
      <c r="K140" s="232"/>
      <c r="L140" s="238"/>
      <c r="M140" s="239"/>
      <c r="N140" s="240"/>
      <c r="O140" s="240"/>
      <c r="P140" s="240"/>
      <c r="Q140" s="240"/>
      <c r="R140" s="240"/>
      <c r="S140" s="240"/>
      <c r="T140" s="241"/>
      <c r="AT140" s="242" t="s">
        <v>145</v>
      </c>
      <c r="AU140" s="242" t="s">
        <v>87</v>
      </c>
      <c r="AV140" s="14" t="s">
        <v>141</v>
      </c>
      <c r="AW140" s="14" t="s">
        <v>42</v>
      </c>
      <c r="AX140" s="14" t="s">
        <v>23</v>
      </c>
      <c r="AY140" s="242" t="s">
        <v>134</v>
      </c>
    </row>
    <row r="141" spans="2:65" s="1" customFormat="1" ht="31.5" customHeight="1" x14ac:dyDescent="0.3">
      <c r="B141" s="36"/>
      <c r="C141" s="195" t="s">
        <v>189</v>
      </c>
      <c r="D141" s="195" t="s">
        <v>136</v>
      </c>
      <c r="E141" s="196" t="s">
        <v>190</v>
      </c>
      <c r="F141" s="197" t="s">
        <v>191</v>
      </c>
      <c r="G141" s="198" t="s">
        <v>192</v>
      </c>
      <c r="H141" s="199">
        <v>50</v>
      </c>
      <c r="I141" s="200"/>
      <c r="J141" s="201">
        <f>ROUND(I141*H141,2)</f>
        <v>0</v>
      </c>
      <c r="K141" s="197" t="s">
        <v>140</v>
      </c>
      <c r="L141" s="56"/>
      <c r="M141" s="202" t="s">
        <v>22</v>
      </c>
      <c r="N141" s="203" t="s">
        <v>49</v>
      </c>
      <c r="O141" s="37"/>
      <c r="P141" s="204">
        <f>O141*H141</f>
        <v>0</v>
      </c>
      <c r="Q141" s="204">
        <v>0</v>
      </c>
      <c r="R141" s="204">
        <f>Q141*H141</f>
        <v>0</v>
      </c>
      <c r="S141" s="204">
        <v>0</v>
      </c>
      <c r="T141" s="205">
        <f>S141*H141</f>
        <v>0</v>
      </c>
      <c r="AR141" s="19" t="s">
        <v>141</v>
      </c>
      <c r="AT141" s="19" t="s">
        <v>136</v>
      </c>
      <c r="AU141" s="19" t="s">
        <v>87</v>
      </c>
      <c r="AY141" s="19" t="s">
        <v>134</v>
      </c>
      <c r="BE141" s="206">
        <f>IF(N141="základní",J141,0)</f>
        <v>0</v>
      </c>
      <c r="BF141" s="206">
        <f>IF(N141="snížená",J141,0)</f>
        <v>0</v>
      </c>
      <c r="BG141" s="206">
        <f>IF(N141="zákl. přenesená",J141,0)</f>
        <v>0</v>
      </c>
      <c r="BH141" s="206">
        <f>IF(N141="sníž. přenesená",J141,0)</f>
        <v>0</v>
      </c>
      <c r="BI141" s="206">
        <f>IF(N141="nulová",J141,0)</f>
        <v>0</v>
      </c>
      <c r="BJ141" s="19" t="s">
        <v>23</v>
      </c>
      <c r="BK141" s="206">
        <f>ROUND(I141*H141,2)</f>
        <v>0</v>
      </c>
      <c r="BL141" s="19" t="s">
        <v>141</v>
      </c>
      <c r="BM141" s="19" t="s">
        <v>193</v>
      </c>
    </row>
    <row r="142" spans="2:65" s="1" customFormat="1" ht="256.5" x14ac:dyDescent="0.3">
      <c r="B142" s="36"/>
      <c r="C142" s="58"/>
      <c r="D142" s="207" t="s">
        <v>143</v>
      </c>
      <c r="E142" s="58"/>
      <c r="F142" s="208" t="s">
        <v>194</v>
      </c>
      <c r="G142" s="58"/>
      <c r="H142" s="58"/>
      <c r="I142" s="163"/>
      <c r="J142" s="58"/>
      <c r="K142" s="58"/>
      <c r="L142" s="56"/>
      <c r="M142" s="73"/>
      <c r="N142" s="37"/>
      <c r="O142" s="37"/>
      <c r="P142" s="37"/>
      <c r="Q142" s="37"/>
      <c r="R142" s="37"/>
      <c r="S142" s="37"/>
      <c r="T142" s="74"/>
      <c r="AT142" s="19" t="s">
        <v>143</v>
      </c>
      <c r="AU142" s="19" t="s">
        <v>87</v>
      </c>
    </row>
    <row r="143" spans="2:65" s="12" customFormat="1" ht="13.5" x14ac:dyDescent="0.3">
      <c r="B143" s="209"/>
      <c r="C143" s="210"/>
      <c r="D143" s="207" t="s">
        <v>145</v>
      </c>
      <c r="E143" s="211" t="s">
        <v>22</v>
      </c>
      <c r="F143" s="212" t="s">
        <v>186</v>
      </c>
      <c r="G143" s="210"/>
      <c r="H143" s="213" t="s">
        <v>22</v>
      </c>
      <c r="I143" s="214"/>
      <c r="J143" s="210"/>
      <c r="K143" s="210"/>
      <c r="L143" s="215"/>
      <c r="M143" s="216"/>
      <c r="N143" s="217"/>
      <c r="O143" s="217"/>
      <c r="P143" s="217"/>
      <c r="Q143" s="217"/>
      <c r="R143" s="217"/>
      <c r="S143" s="217"/>
      <c r="T143" s="218"/>
      <c r="AT143" s="219" t="s">
        <v>145</v>
      </c>
      <c r="AU143" s="219" t="s">
        <v>87</v>
      </c>
      <c r="AV143" s="12" t="s">
        <v>23</v>
      </c>
      <c r="AW143" s="12" t="s">
        <v>42</v>
      </c>
      <c r="AX143" s="12" t="s">
        <v>78</v>
      </c>
      <c r="AY143" s="219" t="s">
        <v>134</v>
      </c>
    </row>
    <row r="144" spans="2:65" s="12" customFormat="1" ht="13.5" x14ac:dyDescent="0.3">
      <c r="B144" s="209"/>
      <c r="C144" s="210"/>
      <c r="D144" s="207" t="s">
        <v>145</v>
      </c>
      <c r="E144" s="211" t="s">
        <v>22</v>
      </c>
      <c r="F144" s="212" t="s">
        <v>187</v>
      </c>
      <c r="G144" s="210"/>
      <c r="H144" s="213" t="s">
        <v>22</v>
      </c>
      <c r="I144" s="214"/>
      <c r="J144" s="210"/>
      <c r="K144" s="210"/>
      <c r="L144" s="215"/>
      <c r="M144" s="216"/>
      <c r="N144" s="217"/>
      <c r="O144" s="217"/>
      <c r="P144" s="217"/>
      <c r="Q144" s="217"/>
      <c r="R144" s="217"/>
      <c r="S144" s="217"/>
      <c r="T144" s="218"/>
      <c r="AT144" s="219" t="s">
        <v>145</v>
      </c>
      <c r="AU144" s="219" t="s">
        <v>87</v>
      </c>
      <c r="AV144" s="12" t="s">
        <v>23</v>
      </c>
      <c r="AW144" s="12" t="s">
        <v>42</v>
      </c>
      <c r="AX144" s="12" t="s">
        <v>78</v>
      </c>
      <c r="AY144" s="219" t="s">
        <v>134</v>
      </c>
    </row>
    <row r="145" spans="2:65" s="13" customFormat="1" ht="13.5" x14ac:dyDescent="0.3">
      <c r="B145" s="220"/>
      <c r="C145" s="221"/>
      <c r="D145" s="207" t="s">
        <v>145</v>
      </c>
      <c r="E145" s="222" t="s">
        <v>22</v>
      </c>
      <c r="F145" s="223" t="s">
        <v>195</v>
      </c>
      <c r="G145" s="221"/>
      <c r="H145" s="224">
        <v>50</v>
      </c>
      <c r="I145" s="225"/>
      <c r="J145" s="221"/>
      <c r="K145" s="221"/>
      <c r="L145" s="226"/>
      <c r="M145" s="227"/>
      <c r="N145" s="228"/>
      <c r="O145" s="228"/>
      <c r="P145" s="228"/>
      <c r="Q145" s="228"/>
      <c r="R145" s="228"/>
      <c r="S145" s="228"/>
      <c r="T145" s="229"/>
      <c r="AT145" s="230" t="s">
        <v>145</v>
      </c>
      <c r="AU145" s="230" t="s">
        <v>87</v>
      </c>
      <c r="AV145" s="13" t="s">
        <v>87</v>
      </c>
      <c r="AW145" s="13" t="s">
        <v>42</v>
      </c>
      <c r="AX145" s="13" t="s">
        <v>78</v>
      </c>
      <c r="AY145" s="230" t="s">
        <v>134</v>
      </c>
    </row>
    <row r="146" spans="2:65" s="14" customFormat="1" ht="13.5" x14ac:dyDescent="0.3">
      <c r="B146" s="231"/>
      <c r="C146" s="232"/>
      <c r="D146" s="233" t="s">
        <v>145</v>
      </c>
      <c r="E146" s="234" t="s">
        <v>22</v>
      </c>
      <c r="F146" s="235" t="s">
        <v>156</v>
      </c>
      <c r="G146" s="232"/>
      <c r="H146" s="236">
        <v>50</v>
      </c>
      <c r="I146" s="237"/>
      <c r="J146" s="232"/>
      <c r="K146" s="232"/>
      <c r="L146" s="238"/>
      <c r="M146" s="239"/>
      <c r="N146" s="240"/>
      <c r="O146" s="240"/>
      <c r="P146" s="240"/>
      <c r="Q146" s="240"/>
      <c r="R146" s="240"/>
      <c r="S146" s="240"/>
      <c r="T146" s="241"/>
      <c r="AT146" s="242" t="s">
        <v>145</v>
      </c>
      <c r="AU146" s="242" t="s">
        <v>87</v>
      </c>
      <c r="AV146" s="14" t="s">
        <v>141</v>
      </c>
      <c r="AW146" s="14" t="s">
        <v>42</v>
      </c>
      <c r="AX146" s="14" t="s">
        <v>23</v>
      </c>
      <c r="AY146" s="242" t="s">
        <v>134</v>
      </c>
    </row>
    <row r="147" spans="2:65" s="1" customFormat="1" ht="31.5" customHeight="1" x14ac:dyDescent="0.3">
      <c r="B147" s="36"/>
      <c r="C147" s="195" t="s">
        <v>196</v>
      </c>
      <c r="D147" s="195" t="s">
        <v>136</v>
      </c>
      <c r="E147" s="196" t="s">
        <v>197</v>
      </c>
      <c r="F147" s="197" t="s">
        <v>198</v>
      </c>
      <c r="G147" s="198" t="s">
        <v>199</v>
      </c>
      <c r="H147" s="199">
        <v>5</v>
      </c>
      <c r="I147" s="200"/>
      <c r="J147" s="201">
        <f>ROUND(I147*H147,2)</f>
        <v>0</v>
      </c>
      <c r="K147" s="197" t="s">
        <v>140</v>
      </c>
      <c r="L147" s="56"/>
      <c r="M147" s="202" t="s">
        <v>22</v>
      </c>
      <c r="N147" s="203" t="s">
        <v>49</v>
      </c>
      <c r="O147" s="37"/>
      <c r="P147" s="204">
        <f>O147*H147</f>
        <v>0</v>
      </c>
      <c r="Q147" s="204">
        <v>0</v>
      </c>
      <c r="R147" s="204">
        <f>Q147*H147</f>
        <v>0</v>
      </c>
      <c r="S147" s="204">
        <v>0</v>
      </c>
      <c r="T147" s="205">
        <f>S147*H147</f>
        <v>0</v>
      </c>
      <c r="AR147" s="19" t="s">
        <v>141</v>
      </c>
      <c r="AT147" s="19" t="s">
        <v>136</v>
      </c>
      <c r="AU147" s="19" t="s">
        <v>87</v>
      </c>
      <c r="AY147" s="19" t="s">
        <v>134</v>
      </c>
      <c r="BE147" s="206">
        <f>IF(N147="základní",J147,0)</f>
        <v>0</v>
      </c>
      <c r="BF147" s="206">
        <f>IF(N147="snížená",J147,0)</f>
        <v>0</v>
      </c>
      <c r="BG147" s="206">
        <f>IF(N147="zákl. přenesená",J147,0)</f>
        <v>0</v>
      </c>
      <c r="BH147" s="206">
        <f>IF(N147="sníž. přenesená",J147,0)</f>
        <v>0</v>
      </c>
      <c r="BI147" s="206">
        <f>IF(N147="nulová",J147,0)</f>
        <v>0</v>
      </c>
      <c r="BJ147" s="19" t="s">
        <v>23</v>
      </c>
      <c r="BK147" s="206">
        <f>ROUND(I147*H147,2)</f>
        <v>0</v>
      </c>
      <c r="BL147" s="19" t="s">
        <v>141</v>
      </c>
      <c r="BM147" s="19" t="s">
        <v>200</v>
      </c>
    </row>
    <row r="148" spans="2:65" s="1" customFormat="1" ht="162" x14ac:dyDescent="0.3">
      <c r="B148" s="36"/>
      <c r="C148" s="58"/>
      <c r="D148" s="207" t="s">
        <v>143</v>
      </c>
      <c r="E148" s="58"/>
      <c r="F148" s="208" t="s">
        <v>201</v>
      </c>
      <c r="G148" s="58"/>
      <c r="H148" s="58"/>
      <c r="I148" s="163"/>
      <c r="J148" s="58"/>
      <c r="K148" s="58"/>
      <c r="L148" s="56"/>
      <c r="M148" s="73"/>
      <c r="N148" s="37"/>
      <c r="O148" s="37"/>
      <c r="P148" s="37"/>
      <c r="Q148" s="37"/>
      <c r="R148" s="37"/>
      <c r="S148" s="37"/>
      <c r="T148" s="74"/>
      <c r="AT148" s="19" t="s">
        <v>143</v>
      </c>
      <c r="AU148" s="19" t="s">
        <v>87</v>
      </c>
    </row>
    <row r="149" spans="2:65" s="12" customFormat="1" ht="13.5" x14ac:dyDescent="0.3">
      <c r="B149" s="209"/>
      <c r="C149" s="210"/>
      <c r="D149" s="207" t="s">
        <v>145</v>
      </c>
      <c r="E149" s="211" t="s">
        <v>22</v>
      </c>
      <c r="F149" s="212" t="s">
        <v>186</v>
      </c>
      <c r="G149" s="210"/>
      <c r="H149" s="213" t="s">
        <v>22</v>
      </c>
      <c r="I149" s="214"/>
      <c r="J149" s="210"/>
      <c r="K149" s="210"/>
      <c r="L149" s="215"/>
      <c r="M149" s="216"/>
      <c r="N149" s="217"/>
      <c r="O149" s="217"/>
      <c r="P149" s="217"/>
      <c r="Q149" s="217"/>
      <c r="R149" s="217"/>
      <c r="S149" s="217"/>
      <c r="T149" s="218"/>
      <c r="AT149" s="219" t="s">
        <v>145</v>
      </c>
      <c r="AU149" s="219" t="s">
        <v>87</v>
      </c>
      <c r="AV149" s="12" t="s">
        <v>23</v>
      </c>
      <c r="AW149" s="12" t="s">
        <v>42</v>
      </c>
      <c r="AX149" s="12" t="s">
        <v>78</v>
      </c>
      <c r="AY149" s="219" t="s">
        <v>134</v>
      </c>
    </row>
    <row r="150" spans="2:65" s="12" customFormat="1" ht="13.5" x14ac:dyDescent="0.3">
      <c r="B150" s="209"/>
      <c r="C150" s="210"/>
      <c r="D150" s="207" t="s">
        <v>145</v>
      </c>
      <c r="E150" s="211" t="s">
        <v>22</v>
      </c>
      <c r="F150" s="212" t="s">
        <v>187</v>
      </c>
      <c r="G150" s="210"/>
      <c r="H150" s="213" t="s">
        <v>22</v>
      </c>
      <c r="I150" s="214"/>
      <c r="J150" s="210"/>
      <c r="K150" s="210"/>
      <c r="L150" s="215"/>
      <c r="M150" s="216"/>
      <c r="N150" s="217"/>
      <c r="O150" s="217"/>
      <c r="P150" s="217"/>
      <c r="Q150" s="217"/>
      <c r="R150" s="217"/>
      <c r="S150" s="217"/>
      <c r="T150" s="218"/>
      <c r="AT150" s="219" t="s">
        <v>145</v>
      </c>
      <c r="AU150" s="219" t="s">
        <v>87</v>
      </c>
      <c r="AV150" s="12" t="s">
        <v>23</v>
      </c>
      <c r="AW150" s="12" t="s">
        <v>42</v>
      </c>
      <c r="AX150" s="12" t="s">
        <v>78</v>
      </c>
      <c r="AY150" s="219" t="s">
        <v>134</v>
      </c>
    </row>
    <row r="151" spans="2:65" s="13" customFormat="1" ht="13.5" x14ac:dyDescent="0.3">
      <c r="B151" s="220"/>
      <c r="C151" s="221"/>
      <c r="D151" s="207" t="s">
        <v>145</v>
      </c>
      <c r="E151" s="222" t="s">
        <v>22</v>
      </c>
      <c r="F151" s="223" t="s">
        <v>189</v>
      </c>
      <c r="G151" s="221"/>
      <c r="H151" s="224">
        <v>5</v>
      </c>
      <c r="I151" s="225"/>
      <c r="J151" s="221"/>
      <c r="K151" s="221"/>
      <c r="L151" s="226"/>
      <c r="M151" s="227"/>
      <c r="N151" s="228"/>
      <c r="O151" s="228"/>
      <c r="P151" s="228"/>
      <c r="Q151" s="228"/>
      <c r="R151" s="228"/>
      <c r="S151" s="228"/>
      <c r="T151" s="229"/>
      <c r="AT151" s="230" t="s">
        <v>145</v>
      </c>
      <c r="AU151" s="230" t="s">
        <v>87</v>
      </c>
      <c r="AV151" s="13" t="s">
        <v>87</v>
      </c>
      <c r="AW151" s="13" t="s">
        <v>42</v>
      </c>
      <c r="AX151" s="13" t="s">
        <v>78</v>
      </c>
      <c r="AY151" s="230" t="s">
        <v>134</v>
      </c>
    </row>
    <row r="152" spans="2:65" s="14" customFormat="1" ht="13.5" x14ac:dyDescent="0.3">
      <c r="B152" s="231"/>
      <c r="C152" s="232"/>
      <c r="D152" s="233" t="s">
        <v>145</v>
      </c>
      <c r="E152" s="234" t="s">
        <v>22</v>
      </c>
      <c r="F152" s="235" t="s">
        <v>156</v>
      </c>
      <c r="G152" s="232"/>
      <c r="H152" s="236">
        <v>5</v>
      </c>
      <c r="I152" s="237"/>
      <c r="J152" s="232"/>
      <c r="K152" s="232"/>
      <c r="L152" s="238"/>
      <c r="M152" s="239"/>
      <c r="N152" s="240"/>
      <c r="O152" s="240"/>
      <c r="P152" s="240"/>
      <c r="Q152" s="240"/>
      <c r="R152" s="240"/>
      <c r="S152" s="240"/>
      <c r="T152" s="241"/>
      <c r="AT152" s="242" t="s">
        <v>145</v>
      </c>
      <c r="AU152" s="242" t="s">
        <v>87</v>
      </c>
      <c r="AV152" s="14" t="s">
        <v>141</v>
      </c>
      <c r="AW152" s="14" t="s">
        <v>42</v>
      </c>
      <c r="AX152" s="14" t="s">
        <v>23</v>
      </c>
      <c r="AY152" s="242" t="s">
        <v>134</v>
      </c>
    </row>
    <row r="153" spans="2:65" s="1" customFormat="1" ht="57" customHeight="1" x14ac:dyDescent="0.3">
      <c r="B153" s="36"/>
      <c r="C153" s="195" t="s">
        <v>202</v>
      </c>
      <c r="D153" s="195" t="s">
        <v>136</v>
      </c>
      <c r="E153" s="196" t="s">
        <v>203</v>
      </c>
      <c r="F153" s="197" t="s">
        <v>204</v>
      </c>
      <c r="G153" s="198" t="s">
        <v>183</v>
      </c>
      <c r="H153" s="199">
        <v>12.1</v>
      </c>
      <c r="I153" s="200"/>
      <c r="J153" s="201">
        <f>ROUND(I153*H153,2)</f>
        <v>0</v>
      </c>
      <c r="K153" s="197" t="s">
        <v>140</v>
      </c>
      <c r="L153" s="56"/>
      <c r="M153" s="202" t="s">
        <v>22</v>
      </c>
      <c r="N153" s="203" t="s">
        <v>49</v>
      </c>
      <c r="O153" s="37"/>
      <c r="P153" s="204">
        <f>O153*H153</f>
        <v>0</v>
      </c>
      <c r="Q153" s="204">
        <v>8.6800000000000002E-3</v>
      </c>
      <c r="R153" s="204">
        <f>Q153*H153</f>
        <v>0.105028</v>
      </c>
      <c r="S153" s="204">
        <v>0</v>
      </c>
      <c r="T153" s="205">
        <f>S153*H153</f>
        <v>0</v>
      </c>
      <c r="AR153" s="19" t="s">
        <v>141</v>
      </c>
      <c r="AT153" s="19" t="s">
        <v>136</v>
      </c>
      <c r="AU153" s="19" t="s">
        <v>87</v>
      </c>
      <c r="AY153" s="19" t="s">
        <v>134</v>
      </c>
      <c r="BE153" s="206">
        <f>IF(N153="základní",J153,0)</f>
        <v>0</v>
      </c>
      <c r="BF153" s="206">
        <f>IF(N153="snížená",J153,0)</f>
        <v>0</v>
      </c>
      <c r="BG153" s="206">
        <f>IF(N153="zákl. přenesená",J153,0)</f>
        <v>0</v>
      </c>
      <c r="BH153" s="206">
        <f>IF(N153="sníž. přenesená",J153,0)</f>
        <v>0</v>
      </c>
      <c r="BI153" s="206">
        <f>IF(N153="nulová",J153,0)</f>
        <v>0</v>
      </c>
      <c r="BJ153" s="19" t="s">
        <v>23</v>
      </c>
      <c r="BK153" s="206">
        <f>ROUND(I153*H153,2)</f>
        <v>0</v>
      </c>
      <c r="BL153" s="19" t="s">
        <v>141</v>
      </c>
      <c r="BM153" s="19" t="s">
        <v>205</v>
      </c>
    </row>
    <row r="154" spans="2:65" s="1" customFormat="1" ht="81" x14ac:dyDescent="0.3">
      <c r="B154" s="36"/>
      <c r="C154" s="58"/>
      <c r="D154" s="207" t="s">
        <v>143</v>
      </c>
      <c r="E154" s="58"/>
      <c r="F154" s="208" t="s">
        <v>206</v>
      </c>
      <c r="G154" s="58"/>
      <c r="H154" s="58"/>
      <c r="I154" s="163"/>
      <c r="J154" s="58"/>
      <c r="K154" s="58"/>
      <c r="L154" s="56"/>
      <c r="M154" s="73"/>
      <c r="N154" s="37"/>
      <c r="O154" s="37"/>
      <c r="P154" s="37"/>
      <c r="Q154" s="37"/>
      <c r="R154" s="37"/>
      <c r="S154" s="37"/>
      <c r="T154" s="74"/>
      <c r="AT154" s="19" t="s">
        <v>143</v>
      </c>
      <c r="AU154" s="19" t="s">
        <v>87</v>
      </c>
    </row>
    <row r="155" spans="2:65" s="12" customFormat="1" ht="13.5" x14ac:dyDescent="0.3">
      <c r="B155" s="209"/>
      <c r="C155" s="210"/>
      <c r="D155" s="207" t="s">
        <v>145</v>
      </c>
      <c r="E155" s="211" t="s">
        <v>22</v>
      </c>
      <c r="F155" s="212" t="s">
        <v>148</v>
      </c>
      <c r="G155" s="210"/>
      <c r="H155" s="213" t="s">
        <v>22</v>
      </c>
      <c r="I155" s="214"/>
      <c r="J155" s="210"/>
      <c r="K155" s="210"/>
      <c r="L155" s="215"/>
      <c r="M155" s="216"/>
      <c r="N155" s="217"/>
      <c r="O155" s="217"/>
      <c r="P155" s="217"/>
      <c r="Q155" s="217"/>
      <c r="R155" s="217"/>
      <c r="S155" s="217"/>
      <c r="T155" s="218"/>
      <c r="AT155" s="219" t="s">
        <v>145</v>
      </c>
      <c r="AU155" s="219" t="s">
        <v>87</v>
      </c>
      <c r="AV155" s="12" t="s">
        <v>23</v>
      </c>
      <c r="AW155" s="12" t="s">
        <v>42</v>
      </c>
      <c r="AX155" s="12" t="s">
        <v>78</v>
      </c>
      <c r="AY155" s="219" t="s">
        <v>134</v>
      </c>
    </row>
    <row r="156" spans="2:65" s="13" customFormat="1" ht="13.5" x14ac:dyDescent="0.3">
      <c r="B156" s="220"/>
      <c r="C156" s="221"/>
      <c r="D156" s="207" t="s">
        <v>145</v>
      </c>
      <c r="E156" s="222" t="s">
        <v>22</v>
      </c>
      <c r="F156" s="223" t="s">
        <v>207</v>
      </c>
      <c r="G156" s="221"/>
      <c r="H156" s="224">
        <v>5.5</v>
      </c>
      <c r="I156" s="225"/>
      <c r="J156" s="221"/>
      <c r="K156" s="221"/>
      <c r="L156" s="226"/>
      <c r="M156" s="227"/>
      <c r="N156" s="228"/>
      <c r="O156" s="228"/>
      <c r="P156" s="228"/>
      <c r="Q156" s="228"/>
      <c r="R156" s="228"/>
      <c r="S156" s="228"/>
      <c r="T156" s="229"/>
      <c r="AT156" s="230" t="s">
        <v>145</v>
      </c>
      <c r="AU156" s="230" t="s">
        <v>87</v>
      </c>
      <c r="AV156" s="13" t="s">
        <v>87</v>
      </c>
      <c r="AW156" s="13" t="s">
        <v>42</v>
      </c>
      <c r="AX156" s="13" t="s">
        <v>78</v>
      </c>
      <c r="AY156" s="230" t="s">
        <v>134</v>
      </c>
    </row>
    <row r="157" spans="2:65" s="15" customFormat="1" ht="13.5" x14ac:dyDescent="0.3">
      <c r="B157" s="243"/>
      <c r="C157" s="244"/>
      <c r="D157" s="207" t="s">
        <v>145</v>
      </c>
      <c r="E157" s="245" t="s">
        <v>22</v>
      </c>
      <c r="F157" s="246" t="s">
        <v>168</v>
      </c>
      <c r="G157" s="244"/>
      <c r="H157" s="247">
        <v>5.5</v>
      </c>
      <c r="I157" s="248"/>
      <c r="J157" s="244"/>
      <c r="K157" s="244"/>
      <c r="L157" s="249"/>
      <c r="M157" s="250"/>
      <c r="N157" s="251"/>
      <c r="O157" s="251"/>
      <c r="P157" s="251"/>
      <c r="Q157" s="251"/>
      <c r="R157" s="251"/>
      <c r="S157" s="251"/>
      <c r="T157" s="252"/>
      <c r="AT157" s="253" t="s">
        <v>145</v>
      </c>
      <c r="AU157" s="253" t="s">
        <v>87</v>
      </c>
      <c r="AV157" s="15" t="s">
        <v>169</v>
      </c>
      <c r="AW157" s="15" t="s">
        <v>42</v>
      </c>
      <c r="AX157" s="15" t="s">
        <v>78</v>
      </c>
      <c r="AY157" s="253" t="s">
        <v>134</v>
      </c>
    </row>
    <row r="158" spans="2:65" s="12" customFormat="1" ht="13.5" x14ac:dyDescent="0.3">
      <c r="B158" s="209"/>
      <c r="C158" s="210"/>
      <c r="D158" s="207" t="s">
        <v>145</v>
      </c>
      <c r="E158" s="211" t="s">
        <v>22</v>
      </c>
      <c r="F158" s="212" t="s">
        <v>154</v>
      </c>
      <c r="G158" s="210"/>
      <c r="H158" s="213" t="s">
        <v>22</v>
      </c>
      <c r="I158" s="214"/>
      <c r="J158" s="210"/>
      <c r="K158" s="210"/>
      <c r="L158" s="215"/>
      <c r="M158" s="216"/>
      <c r="N158" s="217"/>
      <c r="O158" s="217"/>
      <c r="P158" s="217"/>
      <c r="Q158" s="217"/>
      <c r="R158" s="217"/>
      <c r="S158" s="217"/>
      <c r="T158" s="218"/>
      <c r="AT158" s="219" t="s">
        <v>145</v>
      </c>
      <c r="AU158" s="219" t="s">
        <v>87</v>
      </c>
      <c r="AV158" s="12" t="s">
        <v>23</v>
      </c>
      <c r="AW158" s="12" t="s">
        <v>42</v>
      </c>
      <c r="AX158" s="12" t="s">
        <v>78</v>
      </c>
      <c r="AY158" s="219" t="s">
        <v>134</v>
      </c>
    </row>
    <row r="159" spans="2:65" s="13" customFormat="1" ht="13.5" x14ac:dyDescent="0.3">
      <c r="B159" s="220"/>
      <c r="C159" s="221"/>
      <c r="D159" s="207" t="s">
        <v>145</v>
      </c>
      <c r="E159" s="222" t="s">
        <v>22</v>
      </c>
      <c r="F159" s="223" t="s">
        <v>208</v>
      </c>
      <c r="G159" s="221"/>
      <c r="H159" s="224">
        <v>6.6</v>
      </c>
      <c r="I159" s="225"/>
      <c r="J159" s="221"/>
      <c r="K159" s="221"/>
      <c r="L159" s="226"/>
      <c r="M159" s="227"/>
      <c r="N159" s="228"/>
      <c r="O159" s="228"/>
      <c r="P159" s="228"/>
      <c r="Q159" s="228"/>
      <c r="R159" s="228"/>
      <c r="S159" s="228"/>
      <c r="T159" s="229"/>
      <c r="AT159" s="230" t="s">
        <v>145</v>
      </c>
      <c r="AU159" s="230" t="s">
        <v>87</v>
      </c>
      <c r="AV159" s="13" t="s">
        <v>87</v>
      </c>
      <c r="AW159" s="13" t="s">
        <v>42</v>
      </c>
      <c r="AX159" s="13" t="s">
        <v>78</v>
      </c>
      <c r="AY159" s="230" t="s">
        <v>134</v>
      </c>
    </row>
    <row r="160" spans="2:65" s="15" customFormat="1" ht="13.5" x14ac:dyDescent="0.3">
      <c r="B160" s="243"/>
      <c r="C160" s="244"/>
      <c r="D160" s="207" t="s">
        <v>145</v>
      </c>
      <c r="E160" s="245" t="s">
        <v>22</v>
      </c>
      <c r="F160" s="246" t="s">
        <v>168</v>
      </c>
      <c r="G160" s="244"/>
      <c r="H160" s="247">
        <v>6.6</v>
      </c>
      <c r="I160" s="248"/>
      <c r="J160" s="244"/>
      <c r="K160" s="244"/>
      <c r="L160" s="249"/>
      <c r="M160" s="250"/>
      <c r="N160" s="251"/>
      <c r="O160" s="251"/>
      <c r="P160" s="251"/>
      <c r="Q160" s="251"/>
      <c r="R160" s="251"/>
      <c r="S160" s="251"/>
      <c r="T160" s="252"/>
      <c r="AT160" s="253" t="s">
        <v>145</v>
      </c>
      <c r="AU160" s="253" t="s">
        <v>87</v>
      </c>
      <c r="AV160" s="15" t="s">
        <v>169</v>
      </c>
      <c r="AW160" s="15" t="s">
        <v>42</v>
      </c>
      <c r="AX160" s="15" t="s">
        <v>78</v>
      </c>
      <c r="AY160" s="253" t="s">
        <v>134</v>
      </c>
    </row>
    <row r="161" spans="2:65" s="14" customFormat="1" ht="13.5" x14ac:dyDescent="0.3">
      <c r="B161" s="231"/>
      <c r="C161" s="232"/>
      <c r="D161" s="233" t="s">
        <v>145</v>
      </c>
      <c r="E161" s="234" t="s">
        <v>22</v>
      </c>
      <c r="F161" s="235" t="s">
        <v>156</v>
      </c>
      <c r="G161" s="232"/>
      <c r="H161" s="236">
        <v>12.1</v>
      </c>
      <c r="I161" s="237"/>
      <c r="J161" s="232"/>
      <c r="K161" s="232"/>
      <c r="L161" s="238"/>
      <c r="M161" s="239"/>
      <c r="N161" s="240"/>
      <c r="O161" s="240"/>
      <c r="P161" s="240"/>
      <c r="Q161" s="240"/>
      <c r="R161" s="240"/>
      <c r="S161" s="240"/>
      <c r="T161" s="241"/>
      <c r="AT161" s="242" t="s">
        <v>145</v>
      </c>
      <c r="AU161" s="242" t="s">
        <v>87</v>
      </c>
      <c r="AV161" s="14" t="s">
        <v>141</v>
      </c>
      <c r="AW161" s="14" t="s">
        <v>42</v>
      </c>
      <c r="AX161" s="14" t="s">
        <v>23</v>
      </c>
      <c r="AY161" s="242" t="s">
        <v>134</v>
      </c>
    </row>
    <row r="162" spans="2:65" s="1" customFormat="1" ht="69.75" customHeight="1" x14ac:dyDescent="0.3">
      <c r="B162" s="36"/>
      <c r="C162" s="195" t="s">
        <v>209</v>
      </c>
      <c r="D162" s="195" t="s">
        <v>136</v>
      </c>
      <c r="E162" s="196" t="s">
        <v>210</v>
      </c>
      <c r="F162" s="197" t="s">
        <v>211</v>
      </c>
      <c r="G162" s="198" t="s">
        <v>183</v>
      </c>
      <c r="H162" s="199">
        <v>16.5</v>
      </c>
      <c r="I162" s="200"/>
      <c r="J162" s="201">
        <f>ROUND(I162*H162,2)</f>
        <v>0</v>
      </c>
      <c r="K162" s="197" t="s">
        <v>140</v>
      </c>
      <c r="L162" s="56"/>
      <c r="M162" s="202" t="s">
        <v>22</v>
      </c>
      <c r="N162" s="203" t="s">
        <v>49</v>
      </c>
      <c r="O162" s="37"/>
      <c r="P162" s="204">
        <f>O162*H162</f>
        <v>0</v>
      </c>
      <c r="Q162" s="204">
        <v>1.068E-2</v>
      </c>
      <c r="R162" s="204">
        <f>Q162*H162</f>
        <v>0.17622000000000002</v>
      </c>
      <c r="S162" s="204">
        <v>0</v>
      </c>
      <c r="T162" s="205">
        <f>S162*H162</f>
        <v>0</v>
      </c>
      <c r="AR162" s="19" t="s">
        <v>141</v>
      </c>
      <c r="AT162" s="19" t="s">
        <v>136</v>
      </c>
      <c r="AU162" s="19" t="s">
        <v>87</v>
      </c>
      <c r="AY162" s="19" t="s">
        <v>134</v>
      </c>
      <c r="BE162" s="206">
        <f>IF(N162="základní",J162,0)</f>
        <v>0</v>
      </c>
      <c r="BF162" s="206">
        <f>IF(N162="snížená",J162,0)</f>
        <v>0</v>
      </c>
      <c r="BG162" s="206">
        <f>IF(N162="zákl. přenesená",J162,0)</f>
        <v>0</v>
      </c>
      <c r="BH162" s="206">
        <f>IF(N162="sníž. přenesená",J162,0)</f>
        <v>0</v>
      </c>
      <c r="BI162" s="206">
        <f>IF(N162="nulová",J162,0)</f>
        <v>0</v>
      </c>
      <c r="BJ162" s="19" t="s">
        <v>23</v>
      </c>
      <c r="BK162" s="206">
        <f>ROUND(I162*H162,2)</f>
        <v>0</v>
      </c>
      <c r="BL162" s="19" t="s">
        <v>141</v>
      </c>
      <c r="BM162" s="19" t="s">
        <v>212</v>
      </c>
    </row>
    <row r="163" spans="2:65" s="1" customFormat="1" ht="81" x14ac:dyDescent="0.3">
      <c r="B163" s="36"/>
      <c r="C163" s="58"/>
      <c r="D163" s="207" t="s">
        <v>143</v>
      </c>
      <c r="E163" s="58"/>
      <c r="F163" s="208" t="s">
        <v>206</v>
      </c>
      <c r="G163" s="58"/>
      <c r="H163" s="58"/>
      <c r="I163" s="163"/>
      <c r="J163" s="58"/>
      <c r="K163" s="58"/>
      <c r="L163" s="56"/>
      <c r="M163" s="73"/>
      <c r="N163" s="37"/>
      <c r="O163" s="37"/>
      <c r="P163" s="37"/>
      <c r="Q163" s="37"/>
      <c r="R163" s="37"/>
      <c r="S163" s="37"/>
      <c r="T163" s="74"/>
      <c r="AT163" s="19" t="s">
        <v>143</v>
      </c>
      <c r="AU163" s="19" t="s">
        <v>87</v>
      </c>
    </row>
    <row r="164" spans="2:65" s="12" customFormat="1" ht="13.5" x14ac:dyDescent="0.3">
      <c r="B164" s="209"/>
      <c r="C164" s="210"/>
      <c r="D164" s="207" t="s">
        <v>145</v>
      </c>
      <c r="E164" s="211" t="s">
        <v>22</v>
      </c>
      <c r="F164" s="212" t="s">
        <v>148</v>
      </c>
      <c r="G164" s="210"/>
      <c r="H164" s="213" t="s">
        <v>22</v>
      </c>
      <c r="I164" s="214"/>
      <c r="J164" s="210"/>
      <c r="K164" s="210"/>
      <c r="L164" s="215"/>
      <c r="M164" s="216"/>
      <c r="N164" s="217"/>
      <c r="O164" s="217"/>
      <c r="P164" s="217"/>
      <c r="Q164" s="217"/>
      <c r="R164" s="217"/>
      <c r="S164" s="217"/>
      <c r="T164" s="218"/>
      <c r="AT164" s="219" t="s">
        <v>145</v>
      </c>
      <c r="AU164" s="219" t="s">
        <v>87</v>
      </c>
      <c r="AV164" s="12" t="s">
        <v>23</v>
      </c>
      <c r="AW164" s="12" t="s">
        <v>42</v>
      </c>
      <c r="AX164" s="12" t="s">
        <v>78</v>
      </c>
      <c r="AY164" s="219" t="s">
        <v>134</v>
      </c>
    </row>
    <row r="165" spans="2:65" s="13" customFormat="1" ht="13.5" x14ac:dyDescent="0.3">
      <c r="B165" s="220"/>
      <c r="C165" s="221"/>
      <c r="D165" s="207" t="s">
        <v>145</v>
      </c>
      <c r="E165" s="222" t="s">
        <v>22</v>
      </c>
      <c r="F165" s="223" t="s">
        <v>213</v>
      </c>
      <c r="G165" s="221"/>
      <c r="H165" s="224">
        <v>8.8000000000000007</v>
      </c>
      <c r="I165" s="225"/>
      <c r="J165" s="221"/>
      <c r="K165" s="221"/>
      <c r="L165" s="226"/>
      <c r="M165" s="227"/>
      <c r="N165" s="228"/>
      <c r="O165" s="228"/>
      <c r="P165" s="228"/>
      <c r="Q165" s="228"/>
      <c r="R165" s="228"/>
      <c r="S165" s="228"/>
      <c r="T165" s="229"/>
      <c r="AT165" s="230" t="s">
        <v>145</v>
      </c>
      <c r="AU165" s="230" t="s">
        <v>87</v>
      </c>
      <c r="AV165" s="13" t="s">
        <v>87</v>
      </c>
      <c r="AW165" s="13" t="s">
        <v>42</v>
      </c>
      <c r="AX165" s="13" t="s">
        <v>78</v>
      </c>
      <c r="AY165" s="230" t="s">
        <v>134</v>
      </c>
    </row>
    <row r="166" spans="2:65" s="15" customFormat="1" ht="13.5" x14ac:dyDescent="0.3">
      <c r="B166" s="243"/>
      <c r="C166" s="244"/>
      <c r="D166" s="207" t="s">
        <v>145</v>
      </c>
      <c r="E166" s="245" t="s">
        <v>22</v>
      </c>
      <c r="F166" s="246" t="s">
        <v>168</v>
      </c>
      <c r="G166" s="244"/>
      <c r="H166" s="247">
        <v>8.8000000000000007</v>
      </c>
      <c r="I166" s="248"/>
      <c r="J166" s="244"/>
      <c r="K166" s="244"/>
      <c r="L166" s="249"/>
      <c r="M166" s="250"/>
      <c r="N166" s="251"/>
      <c r="O166" s="251"/>
      <c r="P166" s="251"/>
      <c r="Q166" s="251"/>
      <c r="R166" s="251"/>
      <c r="S166" s="251"/>
      <c r="T166" s="252"/>
      <c r="AT166" s="253" t="s">
        <v>145</v>
      </c>
      <c r="AU166" s="253" t="s">
        <v>87</v>
      </c>
      <c r="AV166" s="15" t="s">
        <v>169</v>
      </c>
      <c r="AW166" s="15" t="s">
        <v>42</v>
      </c>
      <c r="AX166" s="15" t="s">
        <v>78</v>
      </c>
      <c r="AY166" s="253" t="s">
        <v>134</v>
      </c>
    </row>
    <row r="167" spans="2:65" s="12" customFormat="1" ht="13.5" x14ac:dyDescent="0.3">
      <c r="B167" s="209"/>
      <c r="C167" s="210"/>
      <c r="D167" s="207" t="s">
        <v>145</v>
      </c>
      <c r="E167" s="211" t="s">
        <v>22</v>
      </c>
      <c r="F167" s="212" t="s">
        <v>152</v>
      </c>
      <c r="G167" s="210"/>
      <c r="H167" s="213" t="s">
        <v>22</v>
      </c>
      <c r="I167" s="214"/>
      <c r="J167" s="210"/>
      <c r="K167" s="210"/>
      <c r="L167" s="215"/>
      <c r="M167" s="216"/>
      <c r="N167" s="217"/>
      <c r="O167" s="217"/>
      <c r="P167" s="217"/>
      <c r="Q167" s="217"/>
      <c r="R167" s="217"/>
      <c r="S167" s="217"/>
      <c r="T167" s="218"/>
      <c r="AT167" s="219" t="s">
        <v>145</v>
      </c>
      <c r="AU167" s="219" t="s">
        <v>87</v>
      </c>
      <c r="AV167" s="12" t="s">
        <v>23</v>
      </c>
      <c r="AW167" s="12" t="s">
        <v>42</v>
      </c>
      <c r="AX167" s="12" t="s">
        <v>78</v>
      </c>
      <c r="AY167" s="219" t="s">
        <v>134</v>
      </c>
    </row>
    <row r="168" spans="2:65" s="13" customFormat="1" ht="13.5" x14ac:dyDescent="0.3">
      <c r="B168" s="220"/>
      <c r="C168" s="221"/>
      <c r="D168" s="207" t="s">
        <v>145</v>
      </c>
      <c r="E168" s="222" t="s">
        <v>22</v>
      </c>
      <c r="F168" s="223" t="s">
        <v>214</v>
      </c>
      <c r="G168" s="221"/>
      <c r="H168" s="224">
        <v>1.1000000000000001</v>
      </c>
      <c r="I168" s="225"/>
      <c r="J168" s="221"/>
      <c r="K168" s="221"/>
      <c r="L168" s="226"/>
      <c r="M168" s="227"/>
      <c r="N168" s="228"/>
      <c r="O168" s="228"/>
      <c r="P168" s="228"/>
      <c r="Q168" s="228"/>
      <c r="R168" s="228"/>
      <c r="S168" s="228"/>
      <c r="T168" s="229"/>
      <c r="AT168" s="230" t="s">
        <v>145</v>
      </c>
      <c r="AU168" s="230" t="s">
        <v>87</v>
      </c>
      <c r="AV168" s="13" t="s">
        <v>87</v>
      </c>
      <c r="AW168" s="13" t="s">
        <v>42</v>
      </c>
      <c r="AX168" s="13" t="s">
        <v>78</v>
      </c>
      <c r="AY168" s="230" t="s">
        <v>134</v>
      </c>
    </row>
    <row r="169" spans="2:65" s="15" customFormat="1" ht="13.5" x14ac:dyDescent="0.3">
      <c r="B169" s="243"/>
      <c r="C169" s="244"/>
      <c r="D169" s="207" t="s">
        <v>145</v>
      </c>
      <c r="E169" s="245" t="s">
        <v>22</v>
      </c>
      <c r="F169" s="246" t="s">
        <v>168</v>
      </c>
      <c r="G169" s="244"/>
      <c r="H169" s="247">
        <v>1.1000000000000001</v>
      </c>
      <c r="I169" s="248"/>
      <c r="J169" s="244"/>
      <c r="K169" s="244"/>
      <c r="L169" s="249"/>
      <c r="M169" s="250"/>
      <c r="N169" s="251"/>
      <c r="O169" s="251"/>
      <c r="P169" s="251"/>
      <c r="Q169" s="251"/>
      <c r="R169" s="251"/>
      <c r="S169" s="251"/>
      <c r="T169" s="252"/>
      <c r="AT169" s="253" t="s">
        <v>145</v>
      </c>
      <c r="AU169" s="253" t="s">
        <v>87</v>
      </c>
      <c r="AV169" s="15" t="s">
        <v>169</v>
      </c>
      <c r="AW169" s="15" t="s">
        <v>42</v>
      </c>
      <c r="AX169" s="15" t="s">
        <v>78</v>
      </c>
      <c r="AY169" s="253" t="s">
        <v>134</v>
      </c>
    </row>
    <row r="170" spans="2:65" s="12" customFormat="1" ht="13.5" x14ac:dyDescent="0.3">
      <c r="B170" s="209"/>
      <c r="C170" s="210"/>
      <c r="D170" s="207" t="s">
        <v>145</v>
      </c>
      <c r="E170" s="211" t="s">
        <v>22</v>
      </c>
      <c r="F170" s="212" t="s">
        <v>154</v>
      </c>
      <c r="G170" s="210"/>
      <c r="H170" s="213" t="s">
        <v>22</v>
      </c>
      <c r="I170" s="214"/>
      <c r="J170" s="210"/>
      <c r="K170" s="210"/>
      <c r="L170" s="215"/>
      <c r="M170" s="216"/>
      <c r="N170" s="217"/>
      <c r="O170" s="217"/>
      <c r="P170" s="217"/>
      <c r="Q170" s="217"/>
      <c r="R170" s="217"/>
      <c r="S170" s="217"/>
      <c r="T170" s="218"/>
      <c r="AT170" s="219" t="s">
        <v>145</v>
      </c>
      <c r="AU170" s="219" t="s">
        <v>87</v>
      </c>
      <c r="AV170" s="12" t="s">
        <v>23</v>
      </c>
      <c r="AW170" s="12" t="s">
        <v>42</v>
      </c>
      <c r="AX170" s="12" t="s">
        <v>78</v>
      </c>
      <c r="AY170" s="219" t="s">
        <v>134</v>
      </c>
    </row>
    <row r="171" spans="2:65" s="13" customFormat="1" ht="13.5" x14ac:dyDescent="0.3">
      <c r="B171" s="220"/>
      <c r="C171" s="221"/>
      <c r="D171" s="207" t="s">
        <v>145</v>
      </c>
      <c r="E171" s="222" t="s">
        <v>22</v>
      </c>
      <c r="F171" s="223" t="s">
        <v>208</v>
      </c>
      <c r="G171" s="221"/>
      <c r="H171" s="224">
        <v>6.6</v>
      </c>
      <c r="I171" s="225"/>
      <c r="J171" s="221"/>
      <c r="K171" s="221"/>
      <c r="L171" s="226"/>
      <c r="M171" s="227"/>
      <c r="N171" s="228"/>
      <c r="O171" s="228"/>
      <c r="P171" s="228"/>
      <c r="Q171" s="228"/>
      <c r="R171" s="228"/>
      <c r="S171" s="228"/>
      <c r="T171" s="229"/>
      <c r="AT171" s="230" t="s">
        <v>145</v>
      </c>
      <c r="AU171" s="230" t="s">
        <v>87</v>
      </c>
      <c r="AV171" s="13" t="s">
        <v>87</v>
      </c>
      <c r="AW171" s="13" t="s">
        <v>42</v>
      </c>
      <c r="AX171" s="13" t="s">
        <v>78</v>
      </c>
      <c r="AY171" s="230" t="s">
        <v>134</v>
      </c>
    </row>
    <row r="172" spans="2:65" s="15" customFormat="1" ht="13.5" x14ac:dyDescent="0.3">
      <c r="B172" s="243"/>
      <c r="C172" s="244"/>
      <c r="D172" s="207" t="s">
        <v>145</v>
      </c>
      <c r="E172" s="245" t="s">
        <v>22</v>
      </c>
      <c r="F172" s="246" t="s">
        <v>168</v>
      </c>
      <c r="G172" s="244"/>
      <c r="H172" s="247">
        <v>6.6</v>
      </c>
      <c r="I172" s="248"/>
      <c r="J172" s="244"/>
      <c r="K172" s="244"/>
      <c r="L172" s="249"/>
      <c r="M172" s="250"/>
      <c r="N172" s="251"/>
      <c r="O172" s="251"/>
      <c r="P172" s="251"/>
      <c r="Q172" s="251"/>
      <c r="R172" s="251"/>
      <c r="S172" s="251"/>
      <c r="T172" s="252"/>
      <c r="AT172" s="253" t="s">
        <v>145</v>
      </c>
      <c r="AU172" s="253" t="s">
        <v>87</v>
      </c>
      <c r="AV172" s="15" t="s">
        <v>169</v>
      </c>
      <c r="AW172" s="15" t="s">
        <v>42</v>
      </c>
      <c r="AX172" s="15" t="s">
        <v>78</v>
      </c>
      <c r="AY172" s="253" t="s">
        <v>134</v>
      </c>
    </row>
    <row r="173" spans="2:65" s="14" customFormat="1" ht="13.5" x14ac:dyDescent="0.3">
      <c r="B173" s="231"/>
      <c r="C173" s="232"/>
      <c r="D173" s="233" t="s">
        <v>145</v>
      </c>
      <c r="E173" s="234" t="s">
        <v>22</v>
      </c>
      <c r="F173" s="235" t="s">
        <v>156</v>
      </c>
      <c r="G173" s="232"/>
      <c r="H173" s="236">
        <v>16.5</v>
      </c>
      <c r="I173" s="237"/>
      <c r="J173" s="232"/>
      <c r="K173" s="232"/>
      <c r="L173" s="238"/>
      <c r="M173" s="239"/>
      <c r="N173" s="240"/>
      <c r="O173" s="240"/>
      <c r="P173" s="240"/>
      <c r="Q173" s="240"/>
      <c r="R173" s="240"/>
      <c r="S173" s="240"/>
      <c r="T173" s="241"/>
      <c r="AT173" s="242" t="s">
        <v>145</v>
      </c>
      <c r="AU173" s="242" t="s">
        <v>87</v>
      </c>
      <c r="AV173" s="14" t="s">
        <v>141</v>
      </c>
      <c r="AW173" s="14" t="s">
        <v>42</v>
      </c>
      <c r="AX173" s="14" t="s">
        <v>23</v>
      </c>
      <c r="AY173" s="242" t="s">
        <v>134</v>
      </c>
    </row>
    <row r="174" spans="2:65" s="1" customFormat="1" ht="57" customHeight="1" x14ac:dyDescent="0.3">
      <c r="B174" s="36"/>
      <c r="C174" s="195" t="s">
        <v>215</v>
      </c>
      <c r="D174" s="195" t="s">
        <v>136</v>
      </c>
      <c r="E174" s="196" t="s">
        <v>216</v>
      </c>
      <c r="F174" s="197" t="s">
        <v>217</v>
      </c>
      <c r="G174" s="198" t="s">
        <v>183</v>
      </c>
      <c r="H174" s="199">
        <v>20.9</v>
      </c>
      <c r="I174" s="200"/>
      <c r="J174" s="201">
        <f>ROUND(I174*H174,2)</f>
        <v>0</v>
      </c>
      <c r="K174" s="197" t="s">
        <v>140</v>
      </c>
      <c r="L174" s="56"/>
      <c r="M174" s="202" t="s">
        <v>22</v>
      </c>
      <c r="N174" s="203" t="s">
        <v>49</v>
      </c>
      <c r="O174" s="37"/>
      <c r="P174" s="204">
        <f>O174*H174</f>
        <v>0</v>
      </c>
      <c r="Q174" s="204">
        <v>3.6900000000000002E-2</v>
      </c>
      <c r="R174" s="204">
        <f>Q174*H174</f>
        <v>0.77120999999999995</v>
      </c>
      <c r="S174" s="204">
        <v>0</v>
      </c>
      <c r="T174" s="205">
        <f>S174*H174</f>
        <v>0</v>
      </c>
      <c r="AR174" s="19" t="s">
        <v>141</v>
      </c>
      <c r="AT174" s="19" t="s">
        <v>136</v>
      </c>
      <c r="AU174" s="19" t="s">
        <v>87</v>
      </c>
      <c r="AY174" s="19" t="s">
        <v>134</v>
      </c>
      <c r="BE174" s="206">
        <f>IF(N174="základní",J174,0)</f>
        <v>0</v>
      </c>
      <c r="BF174" s="206">
        <f>IF(N174="snížená",J174,0)</f>
        <v>0</v>
      </c>
      <c r="BG174" s="206">
        <f>IF(N174="zákl. přenesená",J174,0)</f>
        <v>0</v>
      </c>
      <c r="BH174" s="206">
        <f>IF(N174="sníž. přenesená",J174,0)</f>
        <v>0</v>
      </c>
      <c r="BI174" s="206">
        <f>IF(N174="nulová",J174,0)</f>
        <v>0</v>
      </c>
      <c r="BJ174" s="19" t="s">
        <v>23</v>
      </c>
      <c r="BK174" s="206">
        <f>ROUND(I174*H174,2)</f>
        <v>0</v>
      </c>
      <c r="BL174" s="19" t="s">
        <v>141</v>
      </c>
      <c r="BM174" s="19" t="s">
        <v>218</v>
      </c>
    </row>
    <row r="175" spans="2:65" s="1" customFormat="1" ht="81" x14ac:dyDescent="0.3">
      <c r="B175" s="36"/>
      <c r="C175" s="58"/>
      <c r="D175" s="207" t="s">
        <v>143</v>
      </c>
      <c r="E175" s="58"/>
      <c r="F175" s="208" t="s">
        <v>206</v>
      </c>
      <c r="G175" s="58"/>
      <c r="H175" s="58"/>
      <c r="I175" s="163"/>
      <c r="J175" s="58"/>
      <c r="K175" s="58"/>
      <c r="L175" s="56"/>
      <c r="M175" s="73"/>
      <c r="N175" s="37"/>
      <c r="O175" s="37"/>
      <c r="P175" s="37"/>
      <c r="Q175" s="37"/>
      <c r="R175" s="37"/>
      <c r="S175" s="37"/>
      <c r="T175" s="74"/>
      <c r="AT175" s="19" t="s">
        <v>143</v>
      </c>
      <c r="AU175" s="19" t="s">
        <v>87</v>
      </c>
    </row>
    <row r="176" spans="2:65" s="12" customFormat="1" ht="13.5" x14ac:dyDescent="0.3">
      <c r="B176" s="209"/>
      <c r="C176" s="210"/>
      <c r="D176" s="207" t="s">
        <v>145</v>
      </c>
      <c r="E176" s="211" t="s">
        <v>22</v>
      </c>
      <c r="F176" s="212" t="s">
        <v>148</v>
      </c>
      <c r="G176" s="210"/>
      <c r="H176" s="213" t="s">
        <v>22</v>
      </c>
      <c r="I176" s="214"/>
      <c r="J176" s="210"/>
      <c r="K176" s="210"/>
      <c r="L176" s="215"/>
      <c r="M176" s="216"/>
      <c r="N176" s="217"/>
      <c r="O176" s="217"/>
      <c r="P176" s="217"/>
      <c r="Q176" s="217"/>
      <c r="R176" s="217"/>
      <c r="S176" s="217"/>
      <c r="T176" s="218"/>
      <c r="AT176" s="219" t="s">
        <v>145</v>
      </c>
      <c r="AU176" s="219" t="s">
        <v>87</v>
      </c>
      <c r="AV176" s="12" t="s">
        <v>23</v>
      </c>
      <c r="AW176" s="12" t="s">
        <v>42</v>
      </c>
      <c r="AX176" s="12" t="s">
        <v>78</v>
      </c>
      <c r="AY176" s="219" t="s">
        <v>134</v>
      </c>
    </row>
    <row r="177" spans="2:65" s="13" customFormat="1" ht="13.5" x14ac:dyDescent="0.3">
      <c r="B177" s="220"/>
      <c r="C177" s="221"/>
      <c r="D177" s="207" t="s">
        <v>145</v>
      </c>
      <c r="E177" s="222" t="s">
        <v>22</v>
      </c>
      <c r="F177" s="223" t="s">
        <v>219</v>
      </c>
      <c r="G177" s="221"/>
      <c r="H177" s="224">
        <v>14.3</v>
      </c>
      <c r="I177" s="225"/>
      <c r="J177" s="221"/>
      <c r="K177" s="221"/>
      <c r="L177" s="226"/>
      <c r="M177" s="227"/>
      <c r="N177" s="228"/>
      <c r="O177" s="228"/>
      <c r="P177" s="228"/>
      <c r="Q177" s="228"/>
      <c r="R177" s="228"/>
      <c r="S177" s="228"/>
      <c r="T177" s="229"/>
      <c r="AT177" s="230" t="s">
        <v>145</v>
      </c>
      <c r="AU177" s="230" t="s">
        <v>87</v>
      </c>
      <c r="AV177" s="13" t="s">
        <v>87</v>
      </c>
      <c r="AW177" s="13" t="s">
        <v>42</v>
      </c>
      <c r="AX177" s="13" t="s">
        <v>78</v>
      </c>
      <c r="AY177" s="230" t="s">
        <v>134</v>
      </c>
    </row>
    <row r="178" spans="2:65" s="15" customFormat="1" ht="13.5" x14ac:dyDescent="0.3">
      <c r="B178" s="243"/>
      <c r="C178" s="244"/>
      <c r="D178" s="207" t="s">
        <v>145</v>
      </c>
      <c r="E178" s="245" t="s">
        <v>22</v>
      </c>
      <c r="F178" s="246" t="s">
        <v>168</v>
      </c>
      <c r="G178" s="244"/>
      <c r="H178" s="247">
        <v>14.3</v>
      </c>
      <c r="I178" s="248"/>
      <c r="J178" s="244"/>
      <c r="K178" s="244"/>
      <c r="L178" s="249"/>
      <c r="M178" s="250"/>
      <c r="N178" s="251"/>
      <c r="O178" s="251"/>
      <c r="P178" s="251"/>
      <c r="Q178" s="251"/>
      <c r="R178" s="251"/>
      <c r="S178" s="251"/>
      <c r="T178" s="252"/>
      <c r="AT178" s="253" t="s">
        <v>145</v>
      </c>
      <c r="AU178" s="253" t="s">
        <v>87</v>
      </c>
      <c r="AV178" s="15" t="s">
        <v>169</v>
      </c>
      <c r="AW178" s="15" t="s">
        <v>42</v>
      </c>
      <c r="AX178" s="15" t="s">
        <v>78</v>
      </c>
      <c r="AY178" s="253" t="s">
        <v>134</v>
      </c>
    </row>
    <row r="179" spans="2:65" s="12" customFormat="1" ht="13.5" x14ac:dyDescent="0.3">
      <c r="B179" s="209"/>
      <c r="C179" s="210"/>
      <c r="D179" s="207" t="s">
        <v>145</v>
      </c>
      <c r="E179" s="211" t="s">
        <v>22</v>
      </c>
      <c r="F179" s="212" t="s">
        <v>152</v>
      </c>
      <c r="G179" s="210"/>
      <c r="H179" s="213" t="s">
        <v>22</v>
      </c>
      <c r="I179" s="214"/>
      <c r="J179" s="210"/>
      <c r="K179" s="210"/>
      <c r="L179" s="215"/>
      <c r="M179" s="216"/>
      <c r="N179" s="217"/>
      <c r="O179" s="217"/>
      <c r="P179" s="217"/>
      <c r="Q179" s="217"/>
      <c r="R179" s="217"/>
      <c r="S179" s="217"/>
      <c r="T179" s="218"/>
      <c r="AT179" s="219" t="s">
        <v>145</v>
      </c>
      <c r="AU179" s="219" t="s">
        <v>87</v>
      </c>
      <c r="AV179" s="12" t="s">
        <v>23</v>
      </c>
      <c r="AW179" s="12" t="s">
        <v>42</v>
      </c>
      <c r="AX179" s="12" t="s">
        <v>78</v>
      </c>
      <c r="AY179" s="219" t="s">
        <v>134</v>
      </c>
    </row>
    <row r="180" spans="2:65" s="13" customFormat="1" ht="13.5" x14ac:dyDescent="0.3">
      <c r="B180" s="220"/>
      <c r="C180" s="221"/>
      <c r="D180" s="207" t="s">
        <v>145</v>
      </c>
      <c r="E180" s="222" t="s">
        <v>22</v>
      </c>
      <c r="F180" s="223" t="s">
        <v>214</v>
      </c>
      <c r="G180" s="221"/>
      <c r="H180" s="224">
        <v>1.1000000000000001</v>
      </c>
      <c r="I180" s="225"/>
      <c r="J180" s="221"/>
      <c r="K180" s="221"/>
      <c r="L180" s="226"/>
      <c r="M180" s="227"/>
      <c r="N180" s="228"/>
      <c r="O180" s="228"/>
      <c r="P180" s="228"/>
      <c r="Q180" s="228"/>
      <c r="R180" s="228"/>
      <c r="S180" s="228"/>
      <c r="T180" s="229"/>
      <c r="AT180" s="230" t="s">
        <v>145</v>
      </c>
      <c r="AU180" s="230" t="s">
        <v>87</v>
      </c>
      <c r="AV180" s="13" t="s">
        <v>87</v>
      </c>
      <c r="AW180" s="13" t="s">
        <v>42</v>
      </c>
      <c r="AX180" s="13" t="s">
        <v>78</v>
      </c>
      <c r="AY180" s="230" t="s">
        <v>134</v>
      </c>
    </row>
    <row r="181" spans="2:65" s="15" customFormat="1" ht="13.5" x14ac:dyDescent="0.3">
      <c r="B181" s="243"/>
      <c r="C181" s="244"/>
      <c r="D181" s="207" t="s">
        <v>145</v>
      </c>
      <c r="E181" s="245" t="s">
        <v>22</v>
      </c>
      <c r="F181" s="246" t="s">
        <v>168</v>
      </c>
      <c r="G181" s="244"/>
      <c r="H181" s="247">
        <v>1.1000000000000001</v>
      </c>
      <c r="I181" s="248"/>
      <c r="J181" s="244"/>
      <c r="K181" s="244"/>
      <c r="L181" s="249"/>
      <c r="M181" s="250"/>
      <c r="N181" s="251"/>
      <c r="O181" s="251"/>
      <c r="P181" s="251"/>
      <c r="Q181" s="251"/>
      <c r="R181" s="251"/>
      <c r="S181" s="251"/>
      <c r="T181" s="252"/>
      <c r="AT181" s="253" t="s">
        <v>145</v>
      </c>
      <c r="AU181" s="253" t="s">
        <v>87</v>
      </c>
      <c r="AV181" s="15" t="s">
        <v>169</v>
      </c>
      <c r="AW181" s="15" t="s">
        <v>42</v>
      </c>
      <c r="AX181" s="15" t="s">
        <v>78</v>
      </c>
      <c r="AY181" s="253" t="s">
        <v>134</v>
      </c>
    </row>
    <row r="182" spans="2:65" s="12" customFormat="1" ht="13.5" x14ac:dyDescent="0.3">
      <c r="B182" s="209"/>
      <c r="C182" s="210"/>
      <c r="D182" s="207" t="s">
        <v>145</v>
      </c>
      <c r="E182" s="211" t="s">
        <v>22</v>
      </c>
      <c r="F182" s="212" t="s">
        <v>154</v>
      </c>
      <c r="G182" s="210"/>
      <c r="H182" s="213" t="s">
        <v>22</v>
      </c>
      <c r="I182" s="214"/>
      <c r="J182" s="210"/>
      <c r="K182" s="210"/>
      <c r="L182" s="215"/>
      <c r="M182" s="216"/>
      <c r="N182" s="217"/>
      <c r="O182" s="217"/>
      <c r="P182" s="217"/>
      <c r="Q182" s="217"/>
      <c r="R182" s="217"/>
      <c r="S182" s="217"/>
      <c r="T182" s="218"/>
      <c r="AT182" s="219" t="s">
        <v>145</v>
      </c>
      <c r="AU182" s="219" t="s">
        <v>87</v>
      </c>
      <c r="AV182" s="12" t="s">
        <v>23</v>
      </c>
      <c r="AW182" s="12" t="s">
        <v>42</v>
      </c>
      <c r="AX182" s="12" t="s">
        <v>78</v>
      </c>
      <c r="AY182" s="219" t="s">
        <v>134</v>
      </c>
    </row>
    <row r="183" spans="2:65" s="13" customFormat="1" ht="13.5" x14ac:dyDescent="0.3">
      <c r="B183" s="220"/>
      <c r="C183" s="221"/>
      <c r="D183" s="207" t="s">
        <v>145</v>
      </c>
      <c r="E183" s="222" t="s">
        <v>22</v>
      </c>
      <c r="F183" s="223" t="s">
        <v>207</v>
      </c>
      <c r="G183" s="221"/>
      <c r="H183" s="224">
        <v>5.5</v>
      </c>
      <c r="I183" s="225"/>
      <c r="J183" s="221"/>
      <c r="K183" s="221"/>
      <c r="L183" s="226"/>
      <c r="M183" s="227"/>
      <c r="N183" s="228"/>
      <c r="O183" s="228"/>
      <c r="P183" s="228"/>
      <c r="Q183" s="228"/>
      <c r="R183" s="228"/>
      <c r="S183" s="228"/>
      <c r="T183" s="229"/>
      <c r="AT183" s="230" t="s">
        <v>145</v>
      </c>
      <c r="AU183" s="230" t="s">
        <v>87</v>
      </c>
      <c r="AV183" s="13" t="s">
        <v>87</v>
      </c>
      <c r="AW183" s="13" t="s">
        <v>42</v>
      </c>
      <c r="AX183" s="13" t="s">
        <v>78</v>
      </c>
      <c r="AY183" s="230" t="s">
        <v>134</v>
      </c>
    </row>
    <row r="184" spans="2:65" s="15" customFormat="1" ht="13.5" x14ac:dyDescent="0.3">
      <c r="B184" s="243"/>
      <c r="C184" s="244"/>
      <c r="D184" s="207" t="s">
        <v>145</v>
      </c>
      <c r="E184" s="245" t="s">
        <v>22</v>
      </c>
      <c r="F184" s="246" t="s">
        <v>168</v>
      </c>
      <c r="G184" s="244"/>
      <c r="H184" s="247">
        <v>5.5</v>
      </c>
      <c r="I184" s="248"/>
      <c r="J184" s="244"/>
      <c r="K184" s="244"/>
      <c r="L184" s="249"/>
      <c r="M184" s="250"/>
      <c r="N184" s="251"/>
      <c r="O184" s="251"/>
      <c r="P184" s="251"/>
      <c r="Q184" s="251"/>
      <c r="R184" s="251"/>
      <c r="S184" s="251"/>
      <c r="T184" s="252"/>
      <c r="AT184" s="253" t="s">
        <v>145</v>
      </c>
      <c r="AU184" s="253" t="s">
        <v>87</v>
      </c>
      <c r="AV184" s="15" t="s">
        <v>169</v>
      </c>
      <c r="AW184" s="15" t="s">
        <v>42</v>
      </c>
      <c r="AX184" s="15" t="s">
        <v>78</v>
      </c>
      <c r="AY184" s="253" t="s">
        <v>134</v>
      </c>
    </row>
    <row r="185" spans="2:65" s="14" customFormat="1" ht="13.5" x14ac:dyDescent="0.3">
      <c r="B185" s="231"/>
      <c r="C185" s="232"/>
      <c r="D185" s="233" t="s">
        <v>145</v>
      </c>
      <c r="E185" s="234" t="s">
        <v>22</v>
      </c>
      <c r="F185" s="235" t="s">
        <v>156</v>
      </c>
      <c r="G185" s="232"/>
      <c r="H185" s="236">
        <v>20.9</v>
      </c>
      <c r="I185" s="237"/>
      <c r="J185" s="232"/>
      <c r="K185" s="232"/>
      <c r="L185" s="238"/>
      <c r="M185" s="239"/>
      <c r="N185" s="240"/>
      <c r="O185" s="240"/>
      <c r="P185" s="240"/>
      <c r="Q185" s="240"/>
      <c r="R185" s="240"/>
      <c r="S185" s="240"/>
      <c r="T185" s="241"/>
      <c r="AT185" s="242" t="s">
        <v>145</v>
      </c>
      <c r="AU185" s="242" t="s">
        <v>87</v>
      </c>
      <c r="AV185" s="14" t="s">
        <v>141</v>
      </c>
      <c r="AW185" s="14" t="s">
        <v>42</v>
      </c>
      <c r="AX185" s="14" t="s">
        <v>23</v>
      </c>
      <c r="AY185" s="242" t="s">
        <v>134</v>
      </c>
    </row>
    <row r="186" spans="2:65" s="1" customFormat="1" ht="31.5" customHeight="1" x14ac:dyDescent="0.3">
      <c r="B186" s="36"/>
      <c r="C186" s="195" t="s">
        <v>28</v>
      </c>
      <c r="D186" s="195" t="s">
        <v>136</v>
      </c>
      <c r="E186" s="196" t="s">
        <v>220</v>
      </c>
      <c r="F186" s="197" t="s">
        <v>221</v>
      </c>
      <c r="G186" s="198" t="s">
        <v>222</v>
      </c>
      <c r="H186" s="199">
        <v>90.6</v>
      </c>
      <c r="I186" s="200"/>
      <c r="J186" s="201">
        <f>ROUND(I186*H186,2)</f>
        <v>0</v>
      </c>
      <c r="K186" s="197" t="s">
        <v>140</v>
      </c>
      <c r="L186" s="56"/>
      <c r="M186" s="202" t="s">
        <v>22</v>
      </c>
      <c r="N186" s="203" t="s">
        <v>49</v>
      </c>
      <c r="O186" s="37"/>
      <c r="P186" s="204">
        <f>O186*H186</f>
        <v>0</v>
      </c>
      <c r="Q186" s="204">
        <v>0</v>
      </c>
      <c r="R186" s="204">
        <f>Q186*H186</f>
        <v>0</v>
      </c>
      <c r="S186" s="204">
        <v>0</v>
      </c>
      <c r="T186" s="205">
        <f>S186*H186</f>
        <v>0</v>
      </c>
      <c r="AR186" s="19" t="s">
        <v>141</v>
      </c>
      <c r="AT186" s="19" t="s">
        <v>136</v>
      </c>
      <c r="AU186" s="19" t="s">
        <v>87</v>
      </c>
      <c r="AY186" s="19" t="s">
        <v>134</v>
      </c>
      <c r="BE186" s="206">
        <f>IF(N186="základní",J186,0)</f>
        <v>0</v>
      </c>
      <c r="BF186" s="206">
        <f>IF(N186="snížená",J186,0)</f>
        <v>0</v>
      </c>
      <c r="BG186" s="206">
        <f>IF(N186="zákl. přenesená",J186,0)</f>
        <v>0</v>
      </c>
      <c r="BH186" s="206">
        <f>IF(N186="sníž. přenesená",J186,0)</f>
        <v>0</v>
      </c>
      <c r="BI186" s="206">
        <f>IF(N186="nulová",J186,0)</f>
        <v>0</v>
      </c>
      <c r="BJ186" s="19" t="s">
        <v>23</v>
      </c>
      <c r="BK186" s="206">
        <f>ROUND(I186*H186,2)</f>
        <v>0</v>
      </c>
      <c r="BL186" s="19" t="s">
        <v>141</v>
      </c>
      <c r="BM186" s="19" t="s">
        <v>223</v>
      </c>
    </row>
    <row r="187" spans="2:65" s="1" customFormat="1" ht="229.5" x14ac:dyDescent="0.3">
      <c r="B187" s="36"/>
      <c r="C187" s="58"/>
      <c r="D187" s="207" t="s">
        <v>143</v>
      </c>
      <c r="E187" s="58"/>
      <c r="F187" s="208" t="s">
        <v>224</v>
      </c>
      <c r="G187" s="58"/>
      <c r="H187" s="58"/>
      <c r="I187" s="163"/>
      <c r="J187" s="58"/>
      <c r="K187" s="58"/>
      <c r="L187" s="56"/>
      <c r="M187" s="73"/>
      <c r="N187" s="37"/>
      <c r="O187" s="37"/>
      <c r="P187" s="37"/>
      <c r="Q187" s="37"/>
      <c r="R187" s="37"/>
      <c r="S187" s="37"/>
      <c r="T187" s="74"/>
      <c r="AT187" s="19" t="s">
        <v>143</v>
      </c>
      <c r="AU187" s="19" t="s">
        <v>87</v>
      </c>
    </row>
    <row r="188" spans="2:65" s="12" customFormat="1" ht="13.5" x14ac:dyDescent="0.3">
      <c r="B188" s="209"/>
      <c r="C188" s="210"/>
      <c r="D188" s="207" t="s">
        <v>145</v>
      </c>
      <c r="E188" s="211" t="s">
        <v>22</v>
      </c>
      <c r="F188" s="212" t="s">
        <v>225</v>
      </c>
      <c r="G188" s="210"/>
      <c r="H188" s="213" t="s">
        <v>22</v>
      </c>
      <c r="I188" s="214"/>
      <c r="J188" s="210"/>
      <c r="K188" s="210"/>
      <c r="L188" s="215"/>
      <c r="M188" s="216"/>
      <c r="N188" s="217"/>
      <c r="O188" s="217"/>
      <c r="P188" s="217"/>
      <c r="Q188" s="217"/>
      <c r="R188" s="217"/>
      <c r="S188" s="217"/>
      <c r="T188" s="218"/>
      <c r="AT188" s="219" t="s">
        <v>145</v>
      </c>
      <c r="AU188" s="219" t="s">
        <v>87</v>
      </c>
      <c r="AV188" s="12" t="s">
        <v>23</v>
      </c>
      <c r="AW188" s="12" t="s">
        <v>42</v>
      </c>
      <c r="AX188" s="12" t="s">
        <v>78</v>
      </c>
      <c r="AY188" s="219" t="s">
        <v>134</v>
      </c>
    </row>
    <row r="189" spans="2:65" s="12" customFormat="1" ht="13.5" x14ac:dyDescent="0.3">
      <c r="B189" s="209"/>
      <c r="C189" s="210"/>
      <c r="D189" s="207" t="s">
        <v>145</v>
      </c>
      <c r="E189" s="211" t="s">
        <v>22</v>
      </c>
      <c r="F189" s="212" t="s">
        <v>226</v>
      </c>
      <c r="G189" s="210"/>
      <c r="H189" s="213" t="s">
        <v>22</v>
      </c>
      <c r="I189" s="214"/>
      <c r="J189" s="210"/>
      <c r="K189" s="210"/>
      <c r="L189" s="215"/>
      <c r="M189" s="216"/>
      <c r="N189" s="217"/>
      <c r="O189" s="217"/>
      <c r="P189" s="217"/>
      <c r="Q189" s="217"/>
      <c r="R189" s="217"/>
      <c r="S189" s="217"/>
      <c r="T189" s="218"/>
      <c r="AT189" s="219" t="s">
        <v>145</v>
      </c>
      <c r="AU189" s="219" t="s">
        <v>87</v>
      </c>
      <c r="AV189" s="12" t="s">
        <v>23</v>
      </c>
      <c r="AW189" s="12" t="s">
        <v>42</v>
      </c>
      <c r="AX189" s="12" t="s">
        <v>78</v>
      </c>
      <c r="AY189" s="219" t="s">
        <v>134</v>
      </c>
    </row>
    <row r="190" spans="2:65" s="13" customFormat="1" ht="13.5" x14ac:dyDescent="0.3">
      <c r="B190" s="220"/>
      <c r="C190" s="221"/>
      <c r="D190" s="207" t="s">
        <v>145</v>
      </c>
      <c r="E190" s="222" t="s">
        <v>22</v>
      </c>
      <c r="F190" s="223" t="s">
        <v>227</v>
      </c>
      <c r="G190" s="221"/>
      <c r="H190" s="224">
        <v>67.650000000000006</v>
      </c>
      <c r="I190" s="225"/>
      <c r="J190" s="221"/>
      <c r="K190" s="221"/>
      <c r="L190" s="226"/>
      <c r="M190" s="227"/>
      <c r="N190" s="228"/>
      <c r="O190" s="228"/>
      <c r="P190" s="228"/>
      <c r="Q190" s="228"/>
      <c r="R190" s="228"/>
      <c r="S190" s="228"/>
      <c r="T190" s="229"/>
      <c r="AT190" s="230" t="s">
        <v>145</v>
      </c>
      <c r="AU190" s="230" t="s">
        <v>87</v>
      </c>
      <c r="AV190" s="13" t="s">
        <v>87</v>
      </c>
      <c r="AW190" s="13" t="s">
        <v>42</v>
      </c>
      <c r="AX190" s="13" t="s">
        <v>78</v>
      </c>
      <c r="AY190" s="230" t="s">
        <v>134</v>
      </c>
    </row>
    <row r="191" spans="2:65" s="12" customFormat="1" ht="13.5" x14ac:dyDescent="0.3">
      <c r="B191" s="209"/>
      <c r="C191" s="210"/>
      <c r="D191" s="207" t="s">
        <v>145</v>
      </c>
      <c r="E191" s="211" t="s">
        <v>22</v>
      </c>
      <c r="F191" s="212" t="s">
        <v>152</v>
      </c>
      <c r="G191" s="210"/>
      <c r="H191" s="213" t="s">
        <v>22</v>
      </c>
      <c r="I191" s="214"/>
      <c r="J191" s="210"/>
      <c r="K191" s="210"/>
      <c r="L191" s="215"/>
      <c r="M191" s="216"/>
      <c r="N191" s="217"/>
      <c r="O191" s="217"/>
      <c r="P191" s="217"/>
      <c r="Q191" s="217"/>
      <c r="R191" s="217"/>
      <c r="S191" s="217"/>
      <c r="T191" s="218"/>
      <c r="AT191" s="219" t="s">
        <v>145</v>
      </c>
      <c r="AU191" s="219" t="s">
        <v>87</v>
      </c>
      <c r="AV191" s="12" t="s">
        <v>23</v>
      </c>
      <c r="AW191" s="12" t="s">
        <v>42</v>
      </c>
      <c r="AX191" s="12" t="s">
        <v>78</v>
      </c>
      <c r="AY191" s="219" t="s">
        <v>134</v>
      </c>
    </row>
    <row r="192" spans="2:65" s="13" customFormat="1" ht="13.5" x14ac:dyDescent="0.3">
      <c r="B192" s="220"/>
      <c r="C192" s="221"/>
      <c r="D192" s="207" t="s">
        <v>145</v>
      </c>
      <c r="E192" s="222" t="s">
        <v>22</v>
      </c>
      <c r="F192" s="223" t="s">
        <v>228</v>
      </c>
      <c r="G192" s="221"/>
      <c r="H192" s="224">
        <v>22.95</v>
      </c>
      <c r="I192" s="225"/>
      <c r="J192" s="221"/>
      <c r="K192" s="221"/>
      <c r="L192" s="226"/>
      <c r="M192" s="227"/>
      <c r="N192" s="228"/>
      <c r="O192" s="228"/>
      <c r="P192" s="228"/>
      <c r="Q192" s="228"/>
      <c r="R192" s="228"/>
      <c r="S192" s="228"/>
      <c r="T192" s="229"/>
      <c r="AT192" s="230" t="s">
        <v>145</v>
      </c>
      <c r="AU192" s="230" t="s">
        <v>87</v>
      </c>
      <c r="AV192" s="13" t="s">
        <v>87</v>
      </c>
      <c r="AW192" s="13" t="s">
        <v>42</v>
      </c>
      <c r="AX192" s="13" t="s">
        <v>78</v>
      </c>
      <c r="AY192" s="230" t="s">
        <v>134</v>
      </c>
    </row>
    <row r="193" spans="2:65" s="14" customFormat="1" ht="13.5" x14ac:dyDescent="0.3">
      <c r="B193" s="231"/>
      <c r="C193" s="232"/>
      <c r="D193" s="233" t="s">
        <v>145</v>
      </c>
      <c r="E193" s="234" t="s">
        <v>22</v>
      </c>
      <c r="F193" s="235" t="s">
        <v>156</v>
      </c>
      <c r="G193" s="232"/>
      <c r="H193" s="236">
        <v>90.6</v>
      </c>
      <c r="I193" s="237"/>
      <c r="J193" s="232"/>
      <c r="K193" s="232"/>
      <c r="L193" s="238"/>
      <c r="M193" s="239"/>
      <c r="N193" s="240"/>
      <c r="O193" s="240"/>
      <c r="P193" s="240"/>
      <c r="Q193" s="240"/>
      <c r="R193" s="240"/>
      <c r="S193" s="240"/>
      <c r="T193" s="241"/>
      <c r="AT193" s="242" t="s">
        <v>145</v>
      </c>
      <c r="AU193" s="242" t="s">
        <v>87</v>
      </c>
      <c r="AV193" s="14" t="s">
        <v>141</v>
      </c>
      <c r="AW193" s="14" t="s">
        <v>42</v>
      </c>
      <c r="AX193" s="14" t="s">
        <v>23</v>
      </c>
      <c r="AY193" s="242" t="s">
        <v>134</v>
      </c>
    </row>
    <row r="194" spans="2:65" s="1" customFormat="1" ht="31.5" customHeight="1" x14ac:dyDescent="0.3">
      <c r="B194" s="36"/>
      <c r="C194" s="195" t="s">
        <v>229</v>
      </c>
      <c r="D194" s="195" t="s">
        <v>136</v>
      </c>
      <c r="E194" s="196" t="s">
        <v>230</v>
      </c>
      <c r="F194" s="197" t="s">
        <v>231</v>
      </c>
      <c r="G194" s="198" t="s">
        <v>222</v>
      </c>
      <c r="H194" s="199">
        <v>198</v>
      </c>
      <c r="I194" s="200"/>
      <c r="J194" s="201">
        <f>ROUND(I194*H194,2)</f>
        <v>0</v>
      </c>
      <c r="K194" s="197" t="s">
        <v>140</v>
      </c>
      <c r="L194" s="56"/>
      <c r="M194" s="202" t="s">
        <v>22</v>
      </c>
      <c r="N194" s="203" t="s">
        <v>49</v>
      </c>
      <c r="O194" s="37"/>
      <c r="P194" s="204">
        <f>O194*H194</f>
        <v>0</v>
      </c>
      <c r="Q194" s="204">
        <v>0</v>
      </c>
      <c r="R194" s="204">
        <f>Q194*H194</f>
        <v>0</v>
      </c>
      <c r="S194" s="204">
        <v>0</v>
      </c>
      <c r="T194" s="205">
        <f>S194*H194</f>
        <v>0</v>
      </c>
      <c r="AR194" s="19" t="s">
        <v>141</v>
      </c>
      <c r="AT194" s="19" t="s">
        <v>136</v>
      </c>
      <c r="AU194" s="19" t="s">
        <v>87</v>
      </c>
      <c r="AY194" s="19" t="s">
        <v>134</v>
      </c>
      <c r="BE194" s="206">
        <f>IF(N194="základní",J194,0)</f>
        <v>0</v>
      </c>
      <c r="BF194" s="206">
        <f>IF(N194="snížená",J194,0)</f>
        <v>0</v>
      </c>
      <c r="BG194" s="206">
        <f>IF(N194="zákl. přenesená",J194,0)</f>
        <v>0</v>
      </c>
      <c r="BH194" s="206">
        <f>IF(N194="sníž. přenesená",J194,0)</f>
        <v>0</v>
      </c>
      <c r="BI194" s="206">
        <f>IF(N194="nulová",J194,0)</f>
        <v>0</v>
      </c>
      <c r="BJ194" s="19" t="s">
        <v>23</v>
      </c>
      <c r="BK194" s="206">
        <f>ROUND(I194*H194,2)</f>
        <v>0</v>
      </c>
      <c r="BL194" s="19" t="s">
        <v>141</v>
      </c>
      <c r="BM194" s="19" t="s">
        <v>232</v>
      </c>
    </row>
    <row r="195" spans="2:65" s="1" customFormat="1" ht="364.5" x14ac:dyDescent="0.3">
      <c r="B195" s="36"/>
      <c r="C195" s="58"/>
      <c r="D195" s="207" t="s">
        <v>143</v>
      </c>
      <c r="E195" s="58"/>
      <c r="F195" s="208" t="s">
        <v>233</v>
      </c>
      <c r="G195" s="58"/>
      <c r="H195" s="58"/>
      <c r="I195" s="163"/>
      <c r="J195" s="58"/>
      <c r="K195" s="58"/>
      <c r="L195" s="56"/>
      <c r="M195" s="73"/>
      <c r="N195" s="37"/>
      <c r="O195" s="37"/>
      <c r="P195" s="37"/>
      <c r="Q195" s="37"/>
      <c r="R195" s="37"/>
      <c r="S195" s="37"/>
      <c r="T195" s="74"/>
      <c r="AT195" s="19" t="s">
        <v>143</v>
      </c>
      <c r="AU195" s="19" t="s">
        <v>87</v>
      </c>
    </row>
    <row r="196" spans="2:65" s="13" customFormat="1" ht="13.5" x14ac:dyDescent="0.3">
      <c r="B196" s="220"/>
      <c r="C196" s="221"/>
      <c r="D196" s="207" t="s">
        <v>145</v>
      </c>
      <c r="E196" s="222" t="s">
        <v>22</v>
      </c>
      <c r="F196" s="223" t="s">
        <v>234</v>
      </c>
      <c r="G196" s="221"/>
      <c r="H196" s="224">
        <v>198</v>
      </c>
      <c r="I196" s="225"/>
      <c r="J196" s="221"/>
      <c r="K196" s="221"/>
      <c r="L196" s="226"/>
      <c r="M196" s="227"/>
      <c r="N196" s="228"/>
      <c r="O196" s="228"/>
      <c r="P196" s="228"/>
      <c r="Q196" s="228"/>
      <c r="R196" s="228"/>
      <c r="S196" s="228"/>
      <c r="T196" s="229"/>
      <c r="AT196" s="230" t="s">
        <v>145</v>
      </c>
      <c r="AU196" s="230" t="s">
        <v>87</v>
      </c>
      <c r="AV196" s="13" t="s">
        <v>87</v>
      </c>
      <c r="AW196" s="13" t="s">
        <v>42</v>
      </c>
      <c r="AX196" s="13" t="s">
        <v>78</v>
      </c>
      <c r="AY196" s="230" t="s">
        <v>134</v>
      </c>
    </row>
    <row r="197" spans="2:65" s="14" customFormat="1" ht="13.5" x14ac:dyDescent="0.3">
      <c r="B197" s="231"/>
      <c r="C197" s="232"/>
      <c r="D197" s="233" t="s">
        <v>145</v>
      </c>
      <c r="E197" s="234" t="s">
        <v>22</v>
      </c>
      <c r="F197" s="235" t="s">
        <v>156</v>
      </c>
      <c r="G197" s="232"/>
      <c r="H197" s="236">
        <v>198</v>
      </c>
      <c r="I197" s="237"/>
      <c r="J197" s="232"/>
      <c r="K197" s="232"/>
      <c r="L197" s="238"/>
      <c r="M197" s="239"/>
      <c r="N197" s="240"/>
      <c r="O197" s="240"/>
      <c r="P197" s="240"/>
      <c r="Q197" s="240"/>
      <c r="R197" s="240"/>
      <c r="S197" s="240"/>
      <c r="T197" s="241"/>
      <c r="AT197" s="242" t="s">
        <v>145</v>
      </c>
      <c r="AU197" s="242" t="s">
        <v>87</v>
      </c>
      <c r="AV197" s="14" t="s">
        <v>141</v>
      </c>
      <c r="AW197" s="14" t="s">
        <v>42</v>
      </c>
      <c r="AX197" s="14" t="s">
        <v>23</v>
      </c>
      <c r="AY197" s="242" t="s">
        <v>134</v>
      </c>
    </row>
    <row r="198" spans="2:65" s="1" customFormat="1" ht="31.5" customHeight="1" x14ac:dyDescent="0.3">
      <c r="B198" s="36"/>
      <c r="C198" s="195" t="s">
        <v>235</v>
      </c>
      <c r="D198" s="195" t="s">
        <v>136</v>
      </c>
      <c r="E198" s="196" t="s">
        <v>236</v>
      </c>
      <c r="F198" s="197" t="s">
        <v>237</v>
      </c>
      <c r="G198" s="198" t="s">
        <v>222</v>
      </c>
      <c r="H198" s="199">
        <v>820.649</v>
      </c>
      <c r="I198" s="200"/>
      <c r="J198" s="201">
        <f>ROUND(I198*H198,2)</f>
        <v>0</v>
      </c>
      <c r="K198" s="197" t="s">
        <v>140</v>
      </c>
      <c r="L198" s="56"/>
      <c r="M198" s="202" t="s">
        <v>22</v>
      </c>
      <c r="N198" s="203" t="s">
        <v>49</v>
      </c>
      <c r="O198" s="37"/>
      <c r="P198" s="204">
        <f>O198*H198</f>
        <v>0</v>
      </c>
      <c r="Q198" s="204">
        <v>0</v>
      </c>
      <c r="R198" s="204">
        <f>Q198*H198</f>
        <v>0</v>
      </c>
      <c r="S198" s="204">
        <v>0</v>
      </c>
      <c r="T198" s="205">
        <f>S198*H198</f>
        <v>0</v>
      </c>
      <c r="AR198" s="19" t="s">
        <v>141</v>
      </c>
      <c r="AT198" s="19" t="s">
        <v>136</v>
      </c>
      <c r="AU198" s="19" t="s">
        <v>87</v>
      </c>
      <c r="AY198" s="19" t="s">
        <v>134</v>
      </c>
      <c r="BE198" s="206">
        <f>IF(N198="základní",J198,0)</f>
        <v>0</v>
      </c>
      <c r="BF198" s="206">
        <f>IF(N198="snížená",J198,0)</f>
        <v>0</v>
      </c>
      <c r="BG198" s="206">
        <f>IF(N198="zákl. přenesená",J198,0)</f>
        <v>0</v>
      </c>
      <c r="BH198" s="206">
        <f>IF(N198="sníž. přenesená",J198,0)</f>
        <v>0</v>
      </c>
      <c r="BI198" s="206">
        <f>IF(N198="nulová",J198,0)</f>
        <v>0</v>
      </c>
      <c r="BJ198" s="19" t="s">
        <v>23</v>
      </c>
      <c r="BK198" s="206">
        <f>ROUND(I198*H198,2)</f>
        <v>0</v>
      </c>
      <c r="BL198" s="19" t="s">
        <v>141</v>
      </c>
      <c r="BM198" s="19" t="s">
        <v>238</v>
      </c>
    </row>
    <row r="199" spans="2:65" s="1" customFormat="1" ht="202.5" x14ac:dyDescent="0.3">
      <c r="B199" s="36"/>
      <c r="C199" s="58"/>
      <c r="D199" s="207" t="s">
        <v>143</v>
      </c>
      <c r="E199" s="58"/>
      <c r="F199" s="208" t="s">
        <v>239</v>
      </c>
      <c r="G199" s="58"/>
      <c r="H199" s="58"/>
      <c r="I199" s="163"/>
      <c r="J199" s="58"/>
      <c r="K199" s="58"/>
      <c r="L199" s="56"/>
      <c r="M199" s="73"/>
      <c r="N199" s="37"/>
      <c r="O199" s="37"/>
      <c r="P199" s="37"/>
      <c r="Q199" s="37"/>
      <c r="R199" s="37"/>
      <c r="S199" s="37"/>
      <c r="T199" s="74"/>
      <c r="AT199" s="19" t="s">
        <v>143</v>
      </c>
      <c r="AU199" s="19" t="s">
        <v>87</v>
      </c>
    </row>
    <row r="200" spans="2:65" s="12" customFormat="1" ht="13.5" x14ac:dyDescent="0.3">
      <c r="B200" s="209"/>
      <c r="C200" s="210"/>
      <c r="D200" s="207" t="s">
        <v>145</v>
      </c>
      <c r="E200" s="211" t="s">
        <v>22</v>
      </c>
      <c r="F200" s="212" t="s">
        <v>148</v>
      </c>
      <c r="G200" s="210"/>
      <c r="H200" s="213" t="s">
        <v>22</v>
      </c>
      <c r="I200" s="214"/>
      <c r="J200" s="210"/>
      <c r="K200" s="210"/>
      <c r="L200" s="215"/>
      <c r="M200" s="216"/>
      <c r="N200" s="217"/>
      <c r="O200" s="217"/>
      <c r="P200" s="217"/>
      <c r="Q200" s="217"/>
      <c r="R200" s="217"/>
      <c r="S200" s="217"/>
      <c r="T200" s="218"/>
      <c r="AT200" s="219" t="s">
        <v>145</v>
      </c>
      <c r="AU200" s="219" t="s">
        <v>87</v>
      </c>
      <c r="AV200" s="12" t="s">
        <v>23</v>
      </c>
      <c r="AW200" s="12" t="s">
        <v>42</v>
      </c>
      <c r="AX200" s="12" t="s">
        <v>78</v>
      </c>
      <c r="AY200" s="219" t="s">
        <v>134</v>
      </c>
    </row>
    <row r="201" spans="2:65" s="12" customFormat="1" ht="13.5" x14ac:dyDescent="0.3">
      <c r="B201" s="209"/>
      <c r="C201" s="210"/>
      <c r="D201" s="207" t="s">
        <v>145</v>
      </c>
      <c r="E201" s="211" t="s">
        <v>22</v>
      </c>
      <c r="F201" s="212" t="s">
        <v>146</v>
      </c>
      <c r="G201" s="210"/>
      <c r="H201" s="213" t="s">
        <v>22</v>
      </c>
      <c r="I201" s="214"/>
      <c r="J201" s="210"/>
      <c r="K201" s="210"/>
      <c r="L201" s="215"/>
      <c r="M201" s="216"/>
      <c r="N201" s="217"/>
      <c r="O201" s="217"/>
      <c r="P201" s="217"/>
      <c r="Q201" s="217"/>
      <c r="R201" s="217"/>
      <c r="S201" s="217"/>
      <c r="T201" s="218"/>
      <c r="AT201" s="219" t="s">
        <v>145</v>
      </c>
      <c r="AU201" s="219" t="s">
        <v>87</v>
      </c>
      <c r="AV201" s="12" t="s">
        <v>23</v>
      </c>
      <c r="AW201" s="12" t="s">
        <v>42</v>
      </c>
      <c r="AX201" s="12" t="s">
        <v>78</v>
      </c>
      <c r="AY201" s="219" t="s">
        <v>134</v>
      </c>
    </row>
    <row r="202" spans="2:65" s="13" customFormat="1" ht="13.5" x14ac:dyDescent="0.3">
      <c r="B202" s="220"/>
      <c r="C202" s="221"/>
      <c r="D202" s="207" t="s">
        <v>145</v>
      </c>
      <c r="E202" s="222" t="s">
        <v>22</v>
      </c>
      <c r="F202" s="223" t="s">
        <v>240</v>
      </c>
      <c r="G202" s="221"/>
      <c r="H202" s="224">
        <v>79.388000000000005</v>
      </c>
      <c r="I202" s="225"/>
      <c r="J202" s="221"/>
      <c r="K202" s="221"/>
      <c r="L202" s="226"/>
      <c r="M202" s="227"/>
      <c r="N202" s="228"/>
      <c r="O202" s="228"/>
      <c r="P202" s="228"/>
      <c r="Q202" s="228"/>
      <c r="R202" s="228"/>
      <c r="S202" s="228"/>
      <c r="T202" s="229"/>
      <c r="AT202" s="230" t="s">
        <v>145</v>
      </c>
      <c r="AU202" s="230" t="s">
        <v>87</v>
      </c>
      <c r="AV202" s="13" t="s">
        <v>87</v>
      </c>
      <c r="AW202" s="13" t="s">
        <v>42</v>
      </c>
      <c r="AX202" s="13" t="s">
        <v>78</v>
      </c>
      <c r="AY202" s="230" t="s">
        <v>134</v>
      </c>
    </row>
    <row r="203" spans="2:65" s="12" customFormat="1" ht="13.5" x14ac:dyDescent="0.3">
      <c r="B203" s="209"/>
      <c r="C203" s="210"/>
      <c r="D203" s="207" t="s">
        <v>145</v>
      </c>
      <c r="E203" s="211" t="s">
        <v>22</v>
      </c>
      <c r="F203" s="212" t="s">
        <v>225</v>
      </c>
      <c r="G203" s="210"/>
      <c r="H203" s="213" t="s">
        <v>22</v>
      </c>
      <c r="I203" s="214"/>
      <c r="J203" s="210"/>
      <c r="K203" s="210"/>
      <c r="L203" s="215"/>
      <c r="M203" s="216"/>
      <c r="N203" s="217"/>
      <c r="O203" s="217"/>
      <c r="P203" s="217"/>
      <c r="Q203" s="217"/>
      <c r="R203" s="217"/>
      <c r="S203" s="217"/>
      <c r="T203" s="218"/>
      <c r="AT203" s="219" t="s">
        <v>145</v>
      </c>
      <c r="AU203" s="219" t="s">
        <v>87</v>
      </c>
      <c r="AV203" s="12" t="s">
        <v>23</v>
      </c>
      <c r="AW203" s="12" t="s">
        <v>42</v>
      </c>
      <c r="AX203" s="12" t="s">
        <v>78</v>
      </c>
      <c r="AY203" s="219" t="s">
        <v>134</v>
      </c>
    </row>
    <row r="204" spans="2:65" s="13" customFormat="1" ht="13.5" x14ac:dyDescent="0.3">
      <c r="B204" s="220"/>
      <c r="C204" s="221"/>
      <c r="D204" s="207" t="s">
        <v>145</v>
      </c>
      <c r="E204" s="222" t="s">
        <v>22</v>
      </c>
      <c r="F204" s="223" t="s">
        <v>241</v>
      </c>
      <c r="G204" s="221"/>
      <c r="H204" s="224">
        <v>60.524000000000001</v>
      </c>
      <c r="I204" s="225"/>
      <c r="J204" s="221"/>
      <c r="K204" s="221"/>
      <c r="L204" s="226"/>
      <c r="M204" s="227"/>
      <c r="N204" s="228"/>
      <c r="O204" s="228"/>
      <c r="P204" s="228"/>
      <c r="Q204" s="228"/>
      <c r="R204" s="228"/>
      <c r="S204" s="228"/>
      <c r="T204" s="229"/>
      <c r="AT204" s="230" t="s">
        <v>145</v>
      </c>
      <c r="AU204" s="230" t="s">
        <v>87</v>
      </c>
      <c r="AV204" s="13" t="s">
        <v>87</v>
      </c>
      <c r="AW204" s="13" t="s">
        <v>42</v>
      </c>
      <c r="AX204" s="13" t="s">
        <v>78</v>
      </c>
      <c r="AY204" s="230" t="s">
        <v>134</v>
      </c>
    </row>
    <row r="205" spans="2:65" s="12" customFormat="1" ht="13.5" x14ac:dyDescent="0.3">
      <c r="B205" s="209"/>
      <c r="C205" s="210"/>
      <c r="D205" s="207" t="s">
        <v>145</v>
      </c>
      <c r="E205" s="211" t="s">
        <v>22</v>
      </c>
      <c r="F205" s="212" t="s">
        <v>161</v>
      </c>
      <c r="G205" s="210"/>
      <c r="H205" s="213" t="s">
        <v>22</v>
      </c>
      <c r="I205" s="214"/>
      <c r="J205" s="210"/>
      <c r="K205" s="210"/>
      <c r="L205" s="215"/>
      <c r="M205" s="216"/>
      <c r="N205" s="217"/>
      <c r="O205" s="217"/>
      <c r="P205" s="217"/>
      <c r="Q205" s="217"/>
      <c r="R205" s="217"/>
      <c r="S205" s="217"/>
      <c r="T205" s="218"/>
      <c r="AT205" s="219" t="s">
        <v>145</v>
      </c>
      <c r="AU205" s="219" t="s">
        <v>87</v>
      </c>
      <c r="AV205" s="12" t="s">
        <v>23</v>
      </c>
      <c r="AW205" s="12" t="s">
        <v>42</v>
      </c>
      <c r="AX205" s="12" t="s">
        <v>78</v>
      </c>
      <c r="AY205" s="219" t="s">
        <v>134</v>
      </c>
    </row>
    <row r="206" spans="2:65" s="13" customFormat="1" ht="13.5" x14ac:dyDescent="0.3">
      <c r="B206" s="220"/>
      <c r="C206" s="221"/>
      <c r="D206" s="207" t="s">
        <v>145</v>
      </c>
      <c r="E206" s="222" t="s">
        <v>22</v>
      </c>
      <c r="F206" s="223" t="s">
        <v>242</v>
      </c>
      <c r="G206" s="221"/>
      <c r="H206" s="224">
        <v>9.1349999999999998</v>
      </c>
      <c r="I206" s="225"/>
      <c r="J206" s="221"/>
      <c r="K206" s="221"/>
      <c r="L206" s="226"/>
      <c r="M206" s="227"/>
      <c r="N206" s="228"/>
      <c r="O206" s="228"/>
      <c r="P206" s="228"/>
      <c r="Q206" s="228"/>
      <c r="R206" s="228"/>
      <c r="S206" s="228"/>
      <c r="T206" s="229"/>
      <c r="AT206" s="230" t="s">
        <v>145</v>
      </c>
      <c r="AU206" s="230" t="s">
        <v>87</v>
      </c>
      <c r="AV206" s="13" t="s">
        <v>87</v>
      </c>
      <c r="AW206" s="13" t="s">
        <v>42</v>
      </c>
      <c r="AX206" s="13" t="s">
        <v>78</v>
      </c>
      <c r="AY206" s="230" t="s">
        <v>134</v>
      </c>
    </row>
    <row r="207" spans="2:65" s="13" customFormat="1" ht="13.5" x14ac:dyDescent="0.3">
      <c r="B207" s="220"/>
      <c r="C207" s="221"/>
      <c r="D207" s="207" t="s">
        <v>145</v>
      </c>
      <c r="E207" s="222" t="s">
        <v>22</v>
      </c>
      <c r="F207" s="223" t="s">
        <v>243</v>
      </c>
      <c r="G207" s="221"/>
      <c r="H207" s="224">
        <v>322.48</v>
      </c>
      <c r="I207" s="225"/>
      <c r="J207" s="221"/>
      <c r="K207" s="221"/>
      <c r="L207" s="226"/>
      <c r="M207" s="227"/>
      <c r="N207" s="228"/>
      <c r="O207" s="228"/>
      <c r="P207" s="228"/>
      <c r="Q207" s="228"/>
      <c r="R207" s="228"/>
      <c r="S207" s="228"/>
      <c r="T207" s="229"/>
      <c r="AT207" s="230" t="s">
        <v>145</v>
      </c>
      <c r="AU207" s="230" t="s">
        <v>87</v>
      </c>
      <c r="AV207" s="13" t="s">
        <v>87</v>
      </c>
      <c r="AW207" s="13" t="s">
        <v>42</v>
      </c>
      <c r="AX207" s="13" t="s">
        <v>78</v>
      </c>
      <c r="AY207" s="230" t="s">
        <v>134</v>
      </c>
    </row>
    <row r="208" spans="2:65" s="12" customFormat="1" ht="13.5" x14ac:dyDescent="0.3">
      <c r="B208" s="209"/>
      <c r="C208" s="210"/>
      <c r="D208" s="207" t="s">
        <v>145</v>
      </c>
      <c r="E208" s="211" t="s">
        <v>22</v>
      </c>
      <c r="F208" s="212" t="s">
        <v>244</v>
      </c>
      <c r="G208" s="210"/>
      <c r="H208" s="213" t="s">
        <v>22</v>
      </c>
      <c r="I208" s="214"/>
      <c r="J208" s="210"/>
      <c r="K208" s="210"/>
      <c r="L208" s="215"/>
      <c r="M208" s="216"/>
      <c r="N208" s="217"/>
      <c r="O208" s="217"/>
      <c r="P208" s="217"/>
      <c r="Q208" s="217"/>
      <c r="R208" s="217"/>
      <c r="S208" s="217"/>
      <c r="T208" s="218"/>
      <c r="AT208" s="219" t="s">
        <v>145</v>
      </c>
      <c r="AU208" s="219" t="s">
        <v>87</v>
      </c>
      <c r="AV208" s="12" t="s">
        <v>23</v>
      </c>
      <c r="AW208" s="12" t="s">
        <v>42</v>
      </c>
      <c r="AX208" s="12" t="s">
        <v>78</v>
      </c>
      <c r="AY208" s="219" t="s">
        <v>134</v>
      </c>
    </row>
    <row r="209" spans="2:51" s="13" customFormat="1" ht="13.5" x14ac:dyDescent="0.3">
      <c r="B209" s="220"/>
      <c r="C209" s="221"/>
      <c r="D209" s="207" t="s">
        <v>145</v>
      </c>
      <c r="E209" s="222" t="s">
        <v>22</v>
      </c>
      <c r="F209" s="223" t="s">
        <v>245</v>
      </c>
      <c r="G209" s="221"/>
      <c r="H209" s="224">
        <v>13.287000000000001</v>
      </c>
      <c r="I209" s="225"/>
      <c r="J209" s="221"/>
      <c r="K209" s="221"/>
      <c r="L209" s="226"/>
      <c r="M209" s="227"/>
      <c r="N209" s="228"/>
      <c r="O209" s="228"/>
      <c r="P209" s="228"/>
      <c r="Q209" s="228"/>
      <c r="R209" s="228"/>
      <c r="S209" s="228"/>
      <c r="T209" s="229"/>
      <c r="AT209" s="230" t="s">
        <v>145</v>
      </c>
      <c r="AU209" s="230" t="s">
        <v>87</v>
      </c>
      <c r="AV209" s="13" t="s">
        <v>87</v>
      </c>
      <c r="AW209" s="13" t="s">
        <v>42</v>
      </c>
      <c r="AX209" s="13" t="s">
        <v>78</v>
      </c>
      <c r="AY209" s="230" t="s">
        <v>134</v>
      </c>
    </row>
    <row r="210" spans="2:51" s="13" customFormat="1" ht="13.5" x14ac:dyDescent="0.3">
      <c r="B210" s="220"/>
      <c r="C210" s="221"/>
      <c r="D210" s="207" t="s">
        <v>145</v>
      </c>
      <c r="E210" s="222" t="s">
        <v>22</v>
      </c>
      <c r="F210" s="223" t="s">
        <v>246</v>
      </c>
      <c r="G210" s="221"/>
      <c r="H210" s="224">
        <v>6.1289999999999996</v>
      </c>
      <c r="I210" s="225"/>
      <c r="J210" s="221"/>
      <c r="K210" s="221"/>
      <c r="L210" s="226"/>
      <c r="M210" s="227"/>
      <c r="N210" s="228"/>
      <c r="O210" s="228"/>
      <c r="P210" s="228"/>
      <c r="Q210" s="228"/>
      <c r="R210" s="228"/>
      <c r="S210" s="228"/>
      <c r="T210" s="229"/>
      <c r="AT210" s="230" t="s">
        <v>145</v>
      </c>
      <c r="AU210" s="230" t="s">
        <v>87</v>
      </c>
      <c r="AV210" s="13" t="s">
        <v>87</v>
      </c>
      <c r="AW210" s="13" t="s">
        <v>42</v>
      </c>
      <c r="AX210" s="13" t="s">
        <v>78</v>
      </c>
      <c r="AY210" s="230" t="s">
        <v>134</v>
      </c>
    </row>
    <row r="211" spans="2:51" s="13" customFormat="1" ht="13.5" x14ac:dyDescent="0.3">
      <c r="B211" s="220"/>
      <c r="C211" s="221"/>
      <c r="D211" s="207" t="s">
        <v>145</v>
      </c>
      <c r="E211" s="222" t="s">
        <v>22</v>
      </c>
      <c r="F211" s="223" t="s">
        <v>247</v>
      </c>
      <c r="G211" s="221"/>
      <c r="H211" s="224">
        <v>3.8279999999999998</v>
      </c>
      <c r="I211" s="225"/>
      <c r="J211" s="221"/>
      <c r="K211" s="221"/>
      <c r="L211" s="226"/>
      <c r="M211" s="227"/>
      <c r="N211" s="228"/>
      <c r="O211" s="228"/>
      <c r="P211" s="228"/>
      <c r="Q211" s="228"/>
      <c r="R211" s="228"/>
      <c r="S211" s="228"/>
      <c r="T211" s="229"/>
      <c r="AT211" s="230" t="s">
        <v>145</v>
      </c>
      <c r="AU211" s="230" t="s">
        <v>87</v>
      </c>
      <c r="AV211" s="13" t="s">
        <v>87</v>
      </c>
      <c r="AW211" s="13" t="s">
        <v>42</v>
      </c>
      <c r="AX211" s="13" t="s">
        <v>78</v>
      </c>
      <c r="AY211" s="230" t="s">
        <v>134</v>
      </c>
    </row>
    <row r="212" spans="2:51" s="13" customFormat="1" ht="13.5" x14ac:dyDescent="0.3">
      <c r="B212" s="220"/>
      <c r="C212" s="221"/>
      <c r="D212" s="207" t="s">
        <v>145</v>
      </c>
      <c r="E212" s="222" t="s">
        <v>22</v>
      </c>
      <c r="F212" s="223" t="s">
        <v>248</v>
      </c>
      <c r="G212" s="221"/>
      <c r="H212" s="224">
        <v>5.37</v>
      </c>
      <c r="I212" s="225"/>
      <c r="J212" s="221"/>
      <c r="K212" s="221"/>
      <c r="L212" s="226"/>
      <c r="M212" s="227"/>
      <c r="N212" s="228"/>
      <c r="O212" s="228"/>
      <c r="P212" s="228"/>
      <c r="Q212" s="228"/>
      <c r="R212" s="228"/>
      <c r="S212" s="228"/>
      <c r="T212" s="229"/>
      <c r="AT212" s="230" t="s">
        <v>145</v>
      </c>
      <c r="AU212" s="230" t="s">
        <v>87</v>
      </c>
      <c r="AV212" s="13" t="s">
        <v>87</v>
      </c>
      <c r="AW212" s="13" t="s">
        <v>42</v>
      </c>
      <c r="AX212" s="13" t="s">
        <v>78</v>
      </c>
      <c r="AY212" s="230" t="s">
        <v>134</v>
      </c>
    </row>
    <row r="213" spans="2:51" s="13" customFormat="1" ht="13.5" x14ac:dyDescent="0.3">
      <c r="B213" s="220"/>
      <c r="C213" s="221"/>
      <c r="D213" s="207" t="s">
        <v>145</v>
      </c>
      <c r="E213" s="222" t="s">
        <v>22</v>
      </c>
      <c r="F213" s="223" t="s">
        <v>249</v>
      </c>
      <c r="G213" s="221"/>
      <c r="H213" s="224">
        <v>3.1930000000000001</v>
      </c>
      <c r="I213" s="225"/>
      <c r="J213" s="221"/>
      <c r="K213" s="221"/>
      <c r="L213" s="226"/>
      <c r="M213" s="227"/>
      <c r="N213" s="228"/>
      <c r="O213" s="228"/>
      <c r="P213" s="228"/>
      <c r="Q213" s="228"/>
      <c r="R213" s="228"/>
      <c r="S213" s="228"/>
      <c r="T213" s="229"/>
      <c r="AT213" s="230" t="s">
        <v>145</v>
      </c>
      <c r="AU213" s="230" t="s">
        <v>87</v>
      </c>
      <c r="AV213" s="13" t="s">
        <v>87</v>
      </c>
      <c r="AW213" s="13" t="s">
        <v>42</v>
      </c>
      <c r="AX213" s="13" t="s">
        <v>78</v>
      </c>
      <c r="AY213" s="230" t="s">
        <v>134</v>
      </c>
    </row>
    <row r="214" spans="2:51" s="13" customFormat="1" ht="13.5" x14ac:dyDescent="0.3">
      <c r="B214" s="220"/>
      <c r="C214" s="221"/>
      <c r="D214" s="207" t="s">
        <v>145</v>
      </c>
      <c r="E214" s="222" t="s">
        <v>22</v>
      </c>
      <c r="F214" s="223" t="s">
        <v>250</v>
      </c>
      <c r="G214" s="221"/>
      <c r="H214" s="224">
        <v>4.468</v>
      </c>
      <c r="I214" s="225"/>
      <c r="J214" s="221"/>
      <c r="K214" s="221"/>
      <c r="L214" s="226"/>
      <c r="M214" s="227"/>
      <c r="N214" s="228"/>
      <c r="O214" s="228"/>
      <c r="P214" s="228"/>
      <c r="Q214" s="228"/>
      <c r="R214" s="228"/>
      <c r="S214" s="228"/>
      <c r="T214" s="229"/>
      <c r="AT214" s="230" t="s">
        <v>145</v>
      </c>
      <c r="AU214" s="230" t="s">
        <v>87</v>
      </c>
      <c r="AV214" s="13" t="s">
        <v>87</v>
      </c>
      <c r="AW214" s="13" t="s">
        <v>42</v>
      </c>
      <c r="AX214" s="13" t="s">
        <v>78</v>
      </c>
      <c r="AY214" s="230" t="s">
        <v>134</v>
      </c>
    </row>
    <row r="215" spans="2:51" s="13" customFormat="1" ht="13.5" x14ac:dyDescent="0.3">
      <c r="B215" s="220"/>
      <c r="C215" s="221"/>
      <c r="D215" s="207" t="s">
        <v>145</v>
      </c>
      <c r="E215" s="222" t="s">
        <v>22</v>
      </c>
      <c r="F215" s="223" t="s">
        <v>251</v>
      </c>
      <c r="G215" s="221"/>
      <c r="H215" s="224">
        <v>3.5830000000000002</v>
      </c>
      <c r="I215" s="225"/>
      <c r="J215" s="221"/>
      <c r="K215" s="221"/>
      <c r="L215" s="226"/>
      <c r="M215" s="227"/>
      <c r="N215" s="228"/>
      <c r="O215" s="228"/>
      <c r="P215" s="228"/>
      <c r="Q215" s="228"/>
      <c r="R215" s="228"/>
      <c r="S215" s="228"/>
      <c r="T215" s="229"/>
      <c r="AT215" s="230" t="s">
        <v>145</v>
      </c>
      <c r="AU215" s="230" t="s">
        <v>87</v>
      </c>
      <c r="AV215" s="13" t="s">
        <v>87</v>
      </c>
      <c r="AW215" s="13" t="s">
        <v>42</v>
      </c>
      <c r="AX215" s="13" t="s">
        <v>78</v>
      </c>
      <c r="AY215" s="230" t="s">
        <v>134</v>
      </c>
    </row>
    <row r="216" spans="2:51" s="13" customFormat="1" ht="13.5" x14ac:dyDescent="0.3">
      <c r="B216" s="220"/>
      <c r="C216" s="221"/>
      <c r="D216" s="207" t="s">
        <v>145</v>
      </c>
      <c r="E216" s="222" t="s">
        <v>22</v>
      </c>
      <c r="F216" s="223" t="s">
        <v>252</v>
      </c>
      <c r="G216" s="221"/>
      <c r="H216" s="224">
        <v>3.2120000000000002</v>
      </c>
      <c r="I216" s="225"/>
      <c r="J216" s="221"/>
      <c r="K216" s="221"/>
      <c r="L216" s="226"/>
      <c r="M216" s="227"/>
      <c r="N216" s="228"/>
      <c r="O216" s="228"/>
      <c r="P216" s="228"/>
      <c r="Q216" s="228"/>
      <c r="R216" s="228"/>
      <c r="S216" s="228"/>
      <c r="T216" s="229"/>
      <c r="AT216" s="230" t="s">
        <v>145</v>
      </c>
      <c r="AU216" s="230" t="s">
        <v>87</v>
      </c>
      <c r="AV216" s="13" t="s">
        <v>87</v>
      </c>
      <c r="AW216" s="13" t="s">
        <v>42</v>
      </c>
      <c r="AX216" s="13" t="s">
        <v>78</v>
      </c>
      <c r="AY216" s="230" t="s">
        <v>134</v>
      </c>
    </row>
    <row r="217" spans="2:51" s="13" customFormat="1" ht="13.5" x14ac:dyDescent="0.3">
      <c r="B217" s="220"/>
      <c r="C217" s="221"/>
      <c r="D217" s="207" t="s">
        <v>145</v>
      </c>
      <c r="E217" s="222" t="s">
        <v>22</v>
      </c>
      <c r="F217" s="223" t="s">
        <v>253</v>
      </c>
      <c r="G217" s="221"/>
      <c r="H217" s="224">
        <v>3.718</v>
      </c>
      <c r="I217" s="225"/>
      <c r="J217" s="221"/>
      <c r="K217" s="221"/>
      <c r="L217" s="226"/>
      <c r="M217" s="227"/>
      <c r="N217" s="228"/>
      <c r="O217" s="228"/>
      <c r="P217" s="228"/>
      <c r="Q217" s="228"/>
      <c r="R217" s="228"/>
      <c r="S217" s="228"/>
      <c r="T217" s="229"/>
      <c r="AT217" s="230" t="s">
        <v>145</v>
      </c>
      <c r="AU217" s="230" t="s">
        <v>87</v>
      </c>
      <c r="AV217" s="13" t="s">
        <v>87</v>
      </c>
      <c r="AW217" s="13" t="s">
        <v>42</v>
      </c>
      <c r="AX217" s="13" t="s">
        <v>78</v>
      </c>
      <c r="AY217" s="230" t="s">
        <v>134</v>
      </c>
    </row>
    <row r="218" spans="2:51" s="13" customFormat="1" ht="13.5" x14ac:dyDescent="0.3">
      <c r="B218" s="220"/>
      <c r="C218" s="221"/>
      <c r="D218" s="207" t="s">
        <v>145</v>
      </c>
      <c r="E218" s="222" t="s">
        <v>22</v>
      </c>
      <c r="F218" s="223" t="s">
        <v>254</v>
      </c>
      <c r="G218" s="221"/>
      <c r="H218" s="224">
        <v>5.9020000000000001</v>
      </c>
      <c r="I218" s="225"/>
      <c r="J218" s="221"/>
      <c r="K218" s="221"/>
      <c r="L218" s="226"/>
      <c r="M218" s="227"/>
      <c r="N218" s="228"/>
      <c r="O218" s="228"/>
      <c r="P218" s="228"/>
      <c r="Q218" s="228"/>
      <c r="R218" s="228"/>
      <c r="S218" s="228"/>
      <c r="T218" s="229"/>
      <c r="AT218" s="230" t="s">
        <v>145</v>
      </c>
      <c r="AU218" s="230" t="s">
        <v>87</v>
      </c>
      <c r="AV218" s="13" t="s">
        <v>87</v>
      </c>
      <c r="AW218" s="13" t="s">
        <v>42</v>
      </c>
      <c r="AX218" s="13" t="s">
        <v>78</v>
      </c>
      <c r="AY218" s="230" t="s">
        <v>134</v>
      </c>
    </row>
    <row r="219" spans="2:51" s="15" customFormat="1" ht="13.5" x14ac:dyDescent="0.3">
      <c r="B219" s="243"/>
      <c r="C219" s="244"/>
      <c r="D219" s="207" t="s">
        <v>145</v>
      </c>
      <c r="E219" s="245" t="s">
        <v>22</v>
      </c>
      <c r="F219" s="246" t="s">
        <v>168</v>
      </c>
      <c r="G219" s="244"/>
      <c r="H219" s="247">
        <v>524.21699999999998</v>
      </c>
      <c r="I219" s="248"/>
      <c r="J219" s="244"/>
      <c r="K219" s="244"/>
      <c r="L219" s="249"/>
      <c r="M219" s="250"/>
      <c r="N219" s="251"/>
      <c r="O219" s="251"/>
      <c r="P219" s="251"/>
      <c r="Q219" s="251"/>
      <c r="R219" s="251"/>
      <c r="S219" s="251"/>
      <c r="T219" s="252"/>
      <c r="AT219" s="253" t="s">
        <v>145</v>
      </c>
      <c r="AU219" s="253" t="s">
        <v>87</v>
      </c>
      <c r="AV219" s="15" t="s">
        <v>169</v>
      </c>
      <c r="AW219" s="15" t="s">
        <v>42</v>
      </c>
      <c r="AX219" s="15" t="s">
        <v>78</v>
      </c>
      <c r="AY219" s="253" t="s">
        <v>134</v>
      </c>
    </row>
    <row r="220" spans="2:51" s="12" customFormat="1" ht="13.5" x14ac:dyDescent="0.3">
      <c r="B220" s="209"/>
      <c r="C220" s="210"/>
      <c r="D220" s="207" t="s">
        <v>145</v>
      </c>
      <c r="E220" s="211" t="s">
        <v>22</v>
      </c>
      <c r="F220" s="212" t="s">
        <v>152</v>
      </c>
      <c r="G220" s="210"/>
      <c r="H220" s="213" t="s">
        <v>22</v>
      </c>
      <c r="I220" s="214"/>
      <c r="J220" s="210"/>
      <c r="K220" s="210"/>
      <c r="L220" s="215"/>
      <c r="M220" s="216"/>
      <c r="N220" s="217"/>
      <c r="O220" s="217"/>
      <c r="P220" s="217"/>
      <c r="Q220" s="217"/>
      <c r="R220" s="217"/>
      <c r="S220" s="217"/>
      <c r="T220" s="218"/>
      <c r="AT220" s="219" t="s">
        <v>145</v>
      </c>
      <c r="AU220" s="219" t="s">
        <v>87</v>
      </c>
      <c r="AV220" s="12" t="s">
        <v>23</v>
      </c>
      <c r="AW220" s="12" t="s">
        <v>42</v>
      </c>
      <c r="AX220" s="12" t="s">
        <v>78</v>
      </c>
      <c r="AY220" s="219" t="s">
        <v>134</v>
      </c>
    </row>
    <row r="221" spans="2:51" s="12" customFormat="1" ht="13.5" x14ac:dyDescent="0.3">
      <c r="B221" s="209"/>
      <c r="C221" s="210"/>
      <c r="D221" s="207" t="s">
        <v>145</v>
      </c>
      <c r="E221" s="211" t="s">
        <v>22</v>
      </c>
      <c r="F221" s="212" t="s">
        <v>225</v>
      </c>
      <c r="G221" s="210"/>
      <c r="H221" s="213" t="s">
        <v>22</v>
      </c>
      <c r="I221" s="214"/>
      <c r="J221" s="210"/>
      <c r="K221" s="210"/>
      <c r="L221" s="215"/>
      <c r="M221" s="216"/>
      <c r="N221" s="217"/>
      <c r="O221" s="217"/>
      <c r="P221" s="217"/>
      <c r="Q221" s="217"/>
      <c r="R221" s="217"/>
      <c r="S221" s="217"/>
      <c r="T221" s="218"/>
      <c r="AT221" s="219" t="s">
        <v>145</v>
      </c>
      <c r="AU221" s="219" t="s">
        <v>87</v>
      </c>
      <c r="AV221" s="12" t="s">
        <v>23</v>
      </c>
      <c r="AW221" s="12" t="s">
        <v>42</v>
      </c>
      <c r="AX221" s="12" t="s">
        <v>78</v>
      </c>
      <c r="AY221" s="219" t="s">
        <v>134</v>
      </c>
    </row>
    <row r="222" spans="2:51" s="13" customFormat="1" ht="13.5" x14ac:dyDescent="0.3">
      <c r="B222" s="220"/>
      <c r="C222" s="221"/>
      <c r="D222" s="207" t="s">
        <v>145</v>
      </c>
      <c r="E222" s="222" t="s">
        <v>22</v>
      </c>
      <c r="F222" s="223" t="s">
        <v>255</v>
      </c>
      <c r="G222" s="221"/>
      <c r="H222" s="224">
        <v>23.562000000000001</v>
      </c>
      <c r="I222" s="225"/>
      <c r="J222" s="221"/>
      <c r="K222" s="221"/>
      <c r="L222" s="226"/>
      <c r="M222" s="227"/>
      <c r="N222" s="228"/>
      <c r="O222" s="228"/>
      <c r="P222" s="228"/>
      <c r="Q222" s="228"/>
      <c r="R222" s="228"/>
      <c r="S222" s="228"/>
      <c r="T222" s="229"/>
      <c r="AT222" s="230" t="s">
        <v>145</v>
      </c>
      <c r="AU222" s="230" t="s">
        <v>87</v>
      </c>
      <c r="AV222" s="13" t="s">
        <v>87</v>
      </c>
      <c r="AW222" s="13" t="s">
        <v>42</v>
      </c>
      <c r="AX222" s="13" t="s">
        <v>78</v>
      </c>
      <c r="AY222" s="230" t="s">
        <v>134</v>
      </c>
    </row>
    <row r="223" spans="2:51" s="12" customFormat="1" ht="13.5" x14ac:dyDescent="0.3">
      <c r="B223" s="209"/>
      <c r="C223" s="210"/>
      <c r="D223" s="207" t="s">
        <v>145</v>
      </c>
      <c r="E223" s="211" t="s">
        <v>22</v>
      </c>
      <c r="F223" s="212" t="s">
        <v>161</v>
      </c>
      <c r="G223" s="210"/>
      <c r="H223" s="213" t="s">
        <v>22</v>
      </c>
      <c r="I223" s="214"/>
      <c r="J223" s="210"/>
      <c r="K223" s="210"/>
      <c r="L223" s="215"/>
      <c r="M223" s="216"/>
      <c r="N223" s="217"/>
      <c r="O223" s="217"/>
      <c r="P223" s="217"/>
      <c r="Q223" s="217"/>
      <c r="R223" s="217"/>
      <c r="S223" s="217"/>
      <c r="T223" s="218"/>
      <c r="AT223" s="219" t="s">
        <v>145</v>
      </c>
      <c r="AU223" s="219" t="s">
        <v>87</v>
      </c>
      <c r="AV223" s="12" t="s">
        <v>23</v>
      </c>
      <c r="AW223" s="12" t="s">
        <v>42</v>
      </c>
      <c r="AX223" s="12" t="s">
        <v>78</v>
      </c>
      <c r="AY223" s="219" t="s">
        <v>134</v>
      </c>
    </row>
    <row r="224" spans="2:51" s="13" customFormat="1" ht="13.5" x14ac:dyDescent="0.3">
      <c r="B224" s="220"/>
      <c r="C224" s="221"/>
      <c r="D224" s="207" t="s">
        <v>145</v>
      </c>
      <c r="E224" s="222" t="s">
        <v>22</v>
      </c>
      <c r="F224" s="223" t="s">
        <v>256</v>
      </c>
      <c r="G224" s="221"/>
      <c r="H224" s="224">
        <v>108.301</v>
      </c>
      <c r="I224" s="225"/>
      <c r="J224" s="221"/>
      <c r="K224" s="221"/>
      <c r="L224" s="226"/>
      <c r="M224" s="227"/>
      <c r="N224" s="228"/>
      <c r="O224" s="228"/>
      <c r="P224" s="228"/>
      <c r="Q224" s="228"/>
      <c r="R224" s="228"/>
      <c r="S224" s="228"/>
      <c r="T224" s="229"/>
      <c r="AT224" s="230" t="s">
        <v>145</v>
      </c>
      <c r="AU224" s="230" t="s">
        <v>87</v>
      </c>
      <c r="AV224" s="13" t="s">
        <v>87</v>
      </c>
      <c r="AW224" s="13" t="s">
        <v>42</v>
      </c>
      <c r="AX224" s="13" t="s">
        <v>78</v>
      </c>
      <c r="AY224" s="230" t="s">
        <v>134</v>
      </c>
    </row>
    <row r="225" spans="2:51" s="12" customFormat="1" ht="13.5" x14ac:dyDescent="0.3">
      <c r="B225" s="209"/>
      <c r="C225" s="210"/>
      <c r="D225" s="207" t="s">
        <v>145</v>
      </c>
      <c r="E225" s="211" t="s">
        <v>22</v>
      </c>
      <c r="F225" s="212" t="s">
        <v>257</v>
      </c>
      <c r="G225" s="210"/>
      <c r="H225" s="213" t="s">
        <v>22</v>
      </c>
      <c r="I225" s="214"/>
      <c r="J225" s="210"/>
      <c r="K225" s="210"/>
      <c r="L225" s="215"/>
      <c r="M225" s="216"/>
      <c r="N225" s="217"/>
      <c r="O225" s="217"/>
      <c r="P225" s="217"/>
      <c r="Q225" s="217"/>
      <c r="R225" s="217"/>
      <c r="S225" s="217"/>
      <c r="T225" s="218"/>
      <c r="AT225" s="219" t="s">
        <v>145</v>
      </c>
      <c r="AU225" s="219" t="s">
        <v>87</v>
      </c>
      <c r="AV225" s="12" t="s">
        <v>23</v>
      </c>
      <c r="AW225" s="12" t="s">
        <v>42</v>
      </c>
      <c r="AX225" s="12" t="s">
        <v>78</v>
      </c>
      <c r="AY225" s="219" t="s">
        <v>134</v>
      </c>
    </row>
    <row r="226" spans="2:51" s="13" customFormat="1" ht="13.5" x14ac:dyDescent="0.3">
      <c r="B226" s="220"/>
      <c r="C226" s="221"/>
      <c r="D226" s="207" t="s">
        <v>145</v>
      </c>
      <c r="E226" s="222" t="s">
        <v>22</v>
      </c>
      <c r="F226" s="223" t="s">
        <v>258</v>
      </c>
      <c r="G226" s="221"/>
      <c r="H226" s="224">
        <v>5.4450000000000003</v>
      </c>
      <c r="I226" s="225"/>
      <c r="J226" s="221"/>
      <c r="K226" s="221"/>
      <c r="L226" s="226"/>
      <c r="M226" s="227"/>
      <c r="N226" s="228"/>
      <c r="O226" s="228"/>
      <c r="P226" s="228"/>
      <c r="Q226" s="228"/>
      <c r="R226" s="228"/>
      <c r="S226" s="228"/>
      <c r="T226" s="229"/>
      <c r="AT226" s="230" t="s">
        <v>145</v>
      </c>
      <c r="AU226" s="230" t="s">
        <v>87</v>
      </c>
      <c r="AV226" s="13" t="s">
        <v>87</v>
      </c>
      <c r="AW226" s="13" t="s">
        <v>42</v>
      </c>
      <c r="AX226" s="13" t="s">
        <v>78</v>
      </c>
      <c r="AY226" s="230" t="s">
        <v>134</v>
      </c>
    </row>
    <row r="227" spans="2:51" s="15" customFormat="1" ht="13.5" x14ac:dyDescent="0.3">
      <c r="B227" s="243"/>
      <c r="C227" s="244"/>
      <c r="D227" s="207" t="s">
        <v>145</v>
      </c>
      <c r="E227" s="245" t="s">
        <v>22</v>
      </c>
      <c r="F227" s="246" t="s">
        <v>168</v>
      </c>
      <c r="G227" s="244"/>
      <c r="H227" s="247">
        <v>137.30799999999999</v>
      </c>
      <c r="I227" s="248"/>
      <c r="J227" s="244"/>
      <c r="K227" s="244"/>
      <c r="L227" s="249"/>
      <c r="M227" s="250"/>
      <c r="N227" s="251"/>
      <c r="O227" s="251"/>
      <c r="P227" s="251"/>
      <c r="Q227" s="251"/>
      <c r="R227" s="251"/>
      <c r="S227" s="251"/>
      <c r="T227" s="252"/>
      <c r="AT227" s="253" t="s">
        <v>145</v>
      </c>
      <c r="AU227" s="253" t="s">
        <v>87</v>
      </c>
      <c r="AV227" s="15" t="s">
        <v>169</v>
      </c>
      <c r="AW227" s="15" t="s">
        <v>42</v>
      </c>
      <c r="AX227" s="15" t="s">
        <v>78</v>
      </c>
      <c r="AY227" s="253" t="s">
        <v>134</v>
      </c>
    </row>
    <row r="228" spans="2:51" s="12" customFormat="1" ht="13.5" x14ac:dyDescent="0.3">
      <c r="B228" s="209"/>
      <c r="C228" s="210"/>
      <c r="D228" s="207" t="s">
        <v>145</v>
      </c>
      <c r="E228" s="211" t="s">
        <v>22</v>
      </c>
      <c r="F228" s="212" t="s">
        <v>154</v>
      </c>
      <c r="G228" s="210"/>
      <c r="H228" s="213" t="s">
        <v>22</v>
      </c>
      <c r="I228" s="214"/>
      <c r="J228" s="210"/>
      <c r="K228" s="210"/>
      <c r="L228" s="215"/>
      <c r="M228" s="216"/>
      <c r="N228" s="217"/>
      <c r="O228" s="217"/>
      <c r="P228" s="217"/>
      <c r="Q228" s="217"/>
      <c r="R228" s="217"/>
      <c r="S228" s="217"/>
      <c r="T228" s="218"/>
      <c r="AT228" s="219" t="s">
        <v>145</v>
      </c>
      <c r="AU228" s="219" t="s">
        <v>87</v>
      </c>
      <c r="AV228" s="12" t="s">
        <v>23</v>
      </c>
      <c r="AW228" s="12" t="s">
        <v>42</v>
      </c>
      <c r="AX228" s="12" t="s">
        <v>78</v>
      </c>
      <c r="AY228" s="219" t="s">
        <v>134</v>
      </c>
    </row>
    <row r="229" spans="2:51" s="12" customFormat="1" ht="13.5" x14ac:dyDescent="0.3">
      <c r="B229" s="209"/>
      <c r="C229" s="210"/>
      <c r="D229" s="207" t="s">
        <v>145</v>
      </c>
      <c r="E229" s="211" t="s">
        <v>22</v>
      </c>
      <c r="F229" s="212" t="s">
        <v>161</v>
      </c>
      <c r="G229" s="210"/>
      <c r="H229" s="213" t="s">
        <v>22</v>
      </c>
      <c r="I229" s="214"/>
      <c r="J229" s="210"/>
      <c r="K229" s="210"/>
      <c r="L229" s="215"/>
      <c r="M229" s="216"/>
      <c r="N229" s="217"/>
      <c r="O229" s="217"/>
      <c r="P229" s="217"/>
      <c r="Q229" s="217"/>
      <c r="R229" s="217"/>
      <c r="S229" s="217"/>
      <c r="T229" s="218"/>
      <c r="AT229" s="219" t="s">
        <v>145</v>
      </c>
      <c r="AU229" s="219" t="s">
        <v>87</v>
      </c>
      <c r="AV229" s="12" t="s">
        <v>23</v>
      </c>
      <c r="AW229" s="12" t="s">
        <v>42</v>
      </c>
      <c r="AX229" s="12" t="s">
        <v>78</v>
      </c>
      <c r="AY229" s="219" t="s">
        <v>134</v>
      </c>
    </row>
    <row r="230" spans="2:51" s="13" customFormat="1" ht="13.5" x14ac:dyDescent="0.3">
      <c r="B230" s="220"/>
      <c r="C230" s="221"/>
      <c r="D230" s="207" t="s">
        <v>145</v>
      </c>
      <c r="E230" s="222" t="s">
        <v>22</v>
      </c>
      <c r="F230" s="223" t="s">
        <v>259</v>
      </c>
      <c r="G230" s="221"/>
      <c r="H230" s="224">
        <v>133.69</v>
      </c>
      <c r="I230" s="225"/>
      <c r="J230" s="221"/>
      <c r="K230" s="221"/>
      <c r="L230" s="226"/>
      <c r="M230" s="227"/>
      <c r="N230" s="228"/>
      <c r="O230" s="228"/>
      <c r="P230" s="228"/>
      <c r="Q230" s="228"/>
      <c r="R230" s="228"/>
      <c r="S230" s="228"/>
      <c r="T230" s="229"/>
      <c r="AT230" s="230" t="s">
        <v>145</v>
      </c>
      <c r="AU230" s="230" t="s">
        <v>87</v>
      </c>
      <c r="AV230" s="13" t="s">
        <v>87</v>
      </c>
      <c r="AW230" s="13" t="s">
        <v>42</v>
      </c>
      <c r="AX230" s="13" t="s">
        <v>78</v>
      </c>
      <c r="AY230" s="230" t="s">
        <v>134</v>
      </c>
    </row>
    <row r="231" spans="2:51" s="12" customFormat="1" ht="13.5" x14ac:dyDescent="0.3">
      <c r="B231" s="209"/>
      <c r="C231" s="210"/>
      <c r="D231" s="207" t="s">
        <v>145</v>
      </c>
      <c r="E231" s="211" t="s">
        <v>22</v>
      </c>
      <c r="F231" s="212" t="s">
        <v>257</v>
      </c>
      <c r="G231" s="210"/>
      <c r="H231" s="213" t="s">
        <v>22</v>
      </c>
      <c r="I231" s="214"/>
      <c r="J231" s="210"/>
      <c r="K231" s="210"/>
      <c r="L231" s="215"/>
      <c r="M231" s="216"/>
      <c r="N231" s="217"/>
      <c r="O231" s="217"/>
      <c r="P231" s="217"/>
      <c r="Q231" s="217"/>
      <c r="R231" s="217"/>
      <c r="S231" s="217"/>
      <c r="T231" s="218"/>
      <c r="AT231" s="219" t="s">
        <v>145</v>
      </c>
      <c r="AU231" s="219" t="s">
        <v>87</v>
      </c>
      <c r="AV231" s="12" t="s">
        <v>23</v>
      </c>
      <c r="AW231" s="12" t="s">
        <v>42</v>
      </c>
      <c r="AX231" s="12" t="s">
        <v>78</v>
      </c>
      <c r="AY231" s="219" t="s">
        <v>134</v>
      </c>
    </row>
    <row r="232" spans="2:51" s="13" customFormat="1" ht="13.5" x14ac:dyDescent="0.3">
      <c r="B232" s="220"/>
      <c r="C232" s="221"/>
      <c r="D232" s="207" t="s">
        <v>145</v>
      </c>
      <c r="E232" s="222" t="s">
        <v>22</v>
      </c>
      <c r="F232" s="223" t="s">
        <v>260</v>
      </c>
      <c r="G232" s="221"/>
      <c r="H232" s="224">
        <v>5.33</v>
      </c>
      <c r="I232" s="225"/>
      <c r="J232" s="221"/>
      <c r="K232" s="221"/>
      <c r="L232" s="226"/>
      <c r="M232" s="227"/>
      <c r="N232" s="228"/>
      <c r="O232" s="228"/>
      <c r="P232" s="228"/>
      <c r="Q232" s="228"/>
      <c r="R232" s="228"/>
      <c r="S232" s="228"/>
      <c r="T232" s="229"/>
      <c r="AT232" s="230" t="s">
        <v>145</v>
      </c>
      <c r="AU232" s="230" t="s">
        <v>87</v>
      </c>
      <c r="AV232" s="13" t="s">
        <v>87</v>
      </c>
      <c r="AW232" s="13" t="s">
        <v>42</v>
      </c>
      <c r="AX232" s="13" t="s">
        <v>78</v>
      </c>
      <c r="AY232" s="230" t="s">
        <v>134</v>
      </c>
    </row>
    <row r="233" spans="2:51" s="13" customFormat="1" ht="13.5" x14ac:dyDescent="0.3">
      <c r="B233" s="220"/>
      <c r="C233" s="221"/>
      <c r="D233" s="207" t="s">
        <v>145</v>
      </c>
      <c r="E233" s="222" t="s">
        <v>22</v>
      </c>
      <c r="F233" s="223" t="s">
        <v>261</v>
      </c>
      <c r="G233" s="221"/>
      <c r="H233" s="224">
        <v>1.98</v>
      </c>
      <c r="I233" s="225"/>
      <c r="J233" s="221"/>
      <c r="K233" s="221"/>
      <c r="L233" s="226"/>
      <c r="M233" s="227"/>
      <c r="N233" s="228"/>
      <c r="O233" s="228"/>
      <c r="P233" s="228"/>
      <c r="Q233" s="228"/>
      <c r="R233" s="228"/>
      <c r="S233" s="228"/>
      <c r="T233" s="229"/>
      <c r="AT233" s="230" t="s">
        <v>145</v>
      </c>
      <c r="AU233" s="230" t="s">
        <v>87</v>
      </c>
      <c r="AV233" s="13" t="s">
        <v>87</v>
      </c>
      <c r="AW233" s="13" t="s">
        <v>42</v>
      </c>
      <c r="AX233" s="13" t="s">
        <v>78</v>
      </c>
      <c r="AY233" s="230" t="s">
        <v>134</v>
      </c>
    </row>
    <row r="234" spans="2:51" s="13" customFormat="1" ht="13.5" x14ac:dyDescent="0.3">
      <c r="B234" s="220"/>
      <c r="C234" s="221"/>
      <c r="D234" s="207" t="s">
        <v>145</v>
      </c>
      <c r="E234" s="222" t="s">
        <v>22</v>
      </c>
      <c r="F234" s="223" t="s">
        <v>262</v>
      </c>
      <c r="G234" s="221"/>
      <c r="H234" s="224">
        <v>2.1120000000000001</v>
      </c>
      <c r="I234" s="225"/>
      <c r="J234" s="221"/>
      <c r="K234" s="221"/>
      <c r="L234" s="226"/>
      <c r="M234" s="227"/>
      <c r="N234" s="228"/>
      <c r="O234" s="228"/>
      <c r="P234" s="228"/>
      <c r="Q234" s="228"/>
      <c r="R234" s="228"/>
      <c r="S234" s="228"/>
      <c r="T234" s="229"/>
      <c r="AT234" s="230" t="s">
        <v>145</v>
      </c>
      <c r="AU234" s="230" t="s">
        <v>87</v>
      </c>
      <c r="AV234" s="13" t="s">
        <v>87</v>
      </c>
      <c r="AW234" s="13" t="s">
        <v>42</v>
      </c>
      <c r="AX234" s="13" t="s">
        <v>78</v>
      </c>
      <c r="AY234" s="230" t="s">
        <v>134</v>
      </c>
    </row>
    <row r="235" spans="2:51" s="13" customFormat="1" ht="13.5" x14ac:dyDescent="0.3">
      <c r="B235" s="220"/>
      <c r="C235" s="221"/>
      <c r="D235" s="207" t="s">
        <v>145</v>
      </c>
      <c r="E235" s="222" t="s">
        <v>22</v>
      </c>
      <c r="F235" s="223" t="s">
        <v>263</v>
      </c>
      <c r="G235" s="221"/>
      <c r="H235" s="224">
        <v>3.036</v>
      </c>
      <c r="I235" s="225"/>
      <c r="J235" s="221"/>
      <c r="K235" s="221"/>
      <c r="L235" s="226"/>
      <c r="M235" s="227"/>
      <c r="N235" s="228"/>
      <c r="O235" s="228"/>
      <c r="P235" s="228"/>
      <c r="Q235" s="228"/>
      <c r="R235" s="228"/>
      <c r="S235" s="228"/>
      <c r="T235" s="229"/>
      <c r="AT235" s="230" t="s">
        <v>145</v>
      </c>
      <c r="AU235" s="230" t="s">
        <v>87</v>
      </c>
      <c r="AV235" s="13" t="s">
        <v>87</v>
      </c>
      <c r="AW235" s="13" t="s">
        <v>42</v>
      </c>
      <c r="AX235" s="13" t="s">
        <v>78</v>
      </c>
      <c r="AY235" s="230" t="s">
        <v>134</v>
      </c>
    </row>
    <row r="236" spans="2:51" s="13" customFormat="1" ht="13.5" x14ac:dyDescent="0.3">
      <c r="B236" s="220"/>
      <c r="C236" s="221"/>
      <c r="D236" s="207" t="s">
        <v>145</v>
      </c>
      <c r="E236" s="222" t="s">
        <v>22</v>
      </c>
      <c r="F236" s="223" t="s">
        <v>264</v>
      </c>
      <c r="G236" s="221"/>
      <c r="H236" s="224">
        <v>3.7679999999999998</v>
      </c>
      <c r="I236" s="225"/>
      <c r="J236" s="221"/>
      <c r="K236" s="221"/>
      <c r="L236" s="226"/>
      <c r="M236" s="227"/>
      <c r="N236" s="228"/>
      <c r="O236" s="228"/>
      <c r="P236" s="228"/>
      <c r="Q236" s="228"/>
      <c r="R236" s="228"/>
      <c r="S236" s="228"/>
      <c r="T236" s="229"/>
      <c r="AT236" s="230" t="s">
        <v>145</v>
      </c>
      <c r="AU236" s="230" t="s">
        <v>87</v>
      </c>
      <c r="AV236" s="13" t="s">
        <v>87</v>
      </c>
      <c r="AW236" s="13" t="s">
        <v>42</v>
      </c>
      <c r="AX236" s="13" t="s">
        <v>78</v>
      </c>
      <c r="AY236" s="230" t="s">
        <v>134</v>
      </c>
    </row>
    <row r="237" spans="2:51" s="13" customFormat="1" ht="13.5" x14ac:dyDescent="0.3">
      <c r="B237" s="220"/>
      <c r="C237" s="221"/>
      <c r="D237" s="207" t="s">
        <v>145</v>
      </c>
      <c r="E237" s="222" t="s">
        <v>22</v>
      </c>
      <c r="F237" s="223" t="s">
        <v>265</v>
      </c>
      <c r="G237" s="221"/>
      <c r="H237" s="224">
        <v>3.0310000000000001</v>
      </c>
      <c r="I237" s="225"/>
      <c r="J237" s="221"/>
      <c r="K237" s="221"/>
      <c r="L237" s="226"/>
      <c r="M237" s="227"/>
      <c r="N237" s="228"/>
      <c r="O237" s="228"/>
      <c r="P237" s="228"/>
      <c r="Q237" s="228"/>
      <c r="R237" s="228"/>
      <c r="S237" s="228"/>
      <c r="T237" s="229"/>
      <c r="AT237" s="230" t="s">
        <v>145</v>
      </c>
      <c r="AU237" s="230" t="s">
        <v>87</v>
      </c>
      <c r="AV237" s="13" t="s">
        <v>87</v>
      </c>
      <c r="AW237" s="13" t="s">
        <v>42</v>
      </c>
      <c r="AX237" s="13" t="s">
        <v>78</v>
      </c>
      <c r="AY237" s="230" t="s">
        <v>134</v>
      </c>
    </row>
    <row r="238" spans="2:51" s="13" customFormat="1" ht="13.5" x14ac:dyDescent="0.3">
      <c r="B238" s="220"/>
      <c r="C238" s="221"/>
      <c r="D238" s="207" t="s">
        <v>145</v>
      </c>
      <c r="E238" s="222" t="s">
        <v>22</v>
      </c>
      <c r="F238" s="223" t="s">
        <v>266</v>
      </c>
      <c r="G238" s="221"/>
      <c r="H238" s="224">
        <v>6.1769999999999996</v>
      </c>
      <c r="I238" s="225"/>
      <c r="J238" s="221"/>
      <c r="K238" s="221"/>
      <c r="L238" s="226"/>
      <c r="M238" s="227"/>
      <c r="N238" s="228"/>
      <c r="O238" s="228"/>
      <c r="P238" s="228"/>
      <c r="Q238" s="228"/>
      <c r="R238" s="228"/>
      <c r="S238" s="228"/>
      <c r="T238" s="229"/>
      <c r="AT238" s="230" t="s">
        <v>145</v>
      </c>
      <c r="AU238" s="230" t="s">
        <v>87</v>
      </c>
      <c r="AV238" s="13" t="s">
        <v>87</v>
      </c>
      <c r="AW238" s="13" t="s">
        <v>42</v>
      </c>
      <c r="AX238" s="13" t="s">
        <v>78</v>
      </c>
      <c r="AY238" s="230" t="s">
        <v>134</v>
      </c>
    </row>
    <row r="239" spans="2:51" s="15" customFormat="1" ht="13.5" x14ac:dyDescent="0.3">
      <c r="B239" s="243"/>
      <c r="C239" s="244"/>
      <c r="D239" s="207" t="s">
        <v>145</v>
      </c>
      <c r="E239" s="245" t="s">
        <v>22</v>
      </c>
      <c r="F239" s="246" t="s">
        <v>168</v>
      </c>
      <c r="G239" s="244"/>
      <c r="H239" s="247">
        <v>159.124</v>
      </c>
      <c r="I239" s="248"/>
      <c r="J239" s="244"/>
      <c r="K239" s="244"/>
      <c r="L239" s="249"/>
      <c r="M239" s="250"/>
      <c r="N239" s="251"/>
      <c r="O239" s="251"/>
      <c r="P239" s="251"/>
      <c r="Q239" s="251"/>
      <c r="R239" s="251"/>
      <c r="S239" s="251"/>
      <c r="T239" s="252"/>
      <c r="AT239" s="253" t="s">
        <v>145</v>
      </c>
      <c r="AU239" s="253" t="s">
        <v>87</v>
      </c>
      <c r="AV239" s="15" t="s">
        <v>169</v>
      </c>
      <c r="AW239" s="15" t="s">
        <v>42</v>
      </c>
      <c r="AX239" s="15" t="s">
        <v>78</v>
      </c>
      <c r="AY239" s="253" t="s">
        <v>134</v>
      </c>
    </row>
    <row r="240" spans="2:51" s="14" customFormat="1" ht="13.5" x14ac:dyDescent="0.3">
      <c r="B240" s="231"/>
      <c r="C240" s="232"/>
      <c r="D240" s="233" t="s">
        <v>145</v>
      </c>
      <c r="E240" s="234" t="s">
        <v>22</v>
      </c>
      <c r="F240" s="235" t="s">
        <v>156</v>
      </c>
      <c r="G240" s="232"/>
      <c r="H240" s="236">
        <v>820.649</v>
      </c>
      <c r="I240" s="237"/>
      <c r="J240" s="232"/>
      <c r="K240" s="232"/>
      <c r="L240" s="238"/>
      <c r="M240" s="239"/>
      <c r="N240" s="240"/>
      <c r="O240" s="240"/>
      <c r="P240" s="240"/>
      <c r="Q240" s="240"/>
      <c r="R240" s="240"/>
      <c r="S240" s="240"/>
      <c r="T240" s="241"/>
      <c r="AT240" s="242" t="s">
        <v>145</v>
      </c>
      <c r="AU240" s="242" t="s">
        <v>87</v>
      </c>
      <c r="AV240" s="14" t="s">
        <v>141</v>
      </c>
      <c r="AW240" s="14" t="s">
        <v>42</v>
      </c>
      <c r="AX240" s="14" t="s">
        <v>23</v>
      </c>
      <c r="AY240" s="242" t="s">
        <v>134</v>
      </c>
    </row>
    <row r="241" spans="2:65" s="1" customFormat="1" ht="31.5" customHeight="1" x14ac:dyDescent="0.3">
      <c r="B241" s="36"/>
      <c r="C241" s="195" t="s">
        <v>267</v>
      </c>
      <c r="D241" s="195" t="s">
        <v>136</v>
      </c>
      <c r="E241" s="196" t="s">
        <v>268</v>
      </c>
      <c r="F241" s="197" t="s">
        <v>269</v>
      </c>
      <c r="G241" s="198" t="s">
        <v>139</v>
      </c>
      <c r="H241" s="199">
        <v>1836.5239999999999</v>
      </c>
      <c r="I241" s="200"/>
      <c r="J241" s="201">
        <f>ROUND(I241*H241,2)</f>
        <v>0</v>
      </c>
      <c r="K241" s="197" t="s">
        <v>140</v>
      </c>
      <c r="L241" s="56"/>
      <c r="M241" s="202" t="s">
        <v>22</v>
      </c>
      <c r="N241" s="203" t="s">
        <v>49</v>
      </c>
      <c r="O241" s="37"/>
      <c r="P241" s="204">
        <f>O241*H241</f>
        <v>0</v>
      </c>
      <c r="Q241" s="204">
        <v>8.4000000000000003E-4</v>
      </c>
      <c r="R241" s="204">
        <f>Q241*H241</f>
        <v>1.54268016</v>
      </c>
      <c r="S241" s="204">
        <v>0</v>
      </c>
      <c r="T241" s="205">
        <f>S241*H241</f>
        <v>0</v>
      </c>
      <c r="AR241" s="19" t="s">
        <v>141</v>
      </c>
      <c r="AT241" s="19" t="s">
        <v>136</v>
      </c>
      <c r="AU241" s="19" t="s">
        <v>87</v>
      </c>
      <c r="AY241" s="19" t="s">
        <v>134</v>
      </c>
      <c r="BE241" s="206">
        <f>IF(N241="základní",J241,0)</f>
        <v>0</v>
      </c>
      <c r="BF241" s="206">
        <f>IF(N241="snížená",J241,0)</f>
        <v>0</v>
      </c>
      <c r="BG241" s="206">
        <f>IF(N241="zákl. přenesená",J241,0)</f>
        <v>0</v>
      </c>
      <c r="BH241" s="206">
        <f>IF(N241="sníž. přenesená",J241,0)</f>
        <v>0</v>
      </c>
      <c r="BI241" s="206">
        <f>IF(N241="nulová",J241,0)</f>
        <v>0</v>
      </c>
      <c r="BJ241" s="19" t="s">
        <v>23</v>
      </c>
      <c r="BK241" s="206">
        <f>ROUND(I241*H241,2)</f>
        <v>0</v>
      </c>
      <c r="BL241" s="19" t="s">
        <v>141</v>
      </c>
      <c r="BM241" s="19" t="s">
        <v>270</v>
      </c>
    </row>
    <row r="242" spans="2:65" s="1" customFormat="1" ht="148.5" x14ac:dyDescent="0.3">
      <c r="B242" s="36"/>
      <c r="C242" s="58"/>
      <c r="D242" s="207" t="s">
        <v>143</v>
      </c>
      <c r="E242" s="58"/>
      <c r="F242" s="208" t="s">
        <v>271</v>
      </c>
      <c r="G242" s="58"/>
      <c r="H242" s="58"/>
      <c r="I242" s="163"/>
      <c r="J242" s="58"/>
      <c r="K242" s="58"/>
      <c r="L242" s="56"/>
      <c r="M242" s="73"/>
      <c r="N242" s="37"/>
      <c r="O242" s="37"/>
      <c r="P242" s="37"/>
      <c r="Q242" s="37"/>
      <c r="R242" s="37"/>
      <c r="S242" s="37"/>
      <c r="T242" s="74"/>
      <c r="AT242" s="19" t="s">
        <v>143</v>
      </c>
      <c r="AU242" s="19" t="s">
        <v>87</v>
      </c>
    </row>
    <row r="243" spans="2:65" s="12" customFormat="1" ht="13.5" x14ac:dyDescent="0.3">
      <c r="B243" s="209"/>
      <c r="C243" s="210"/>
      <c r="D243" s="207" t="s">
        <v>145</v>
      </c>
      <c r="E243" s="211" t="s">
        <v>22</v>
      </c>
      <c r="F243" s="212" t="s">
        <v>272</v>
      </c>
      <c r="G243" s="210"/>
      <c r="H243" s="213" t="s">
        <v>22</v>
      </c>
      <c r="I243" s="214"/>
      <c r="J243" s="210"/>
      <c r="K243" s="210"/>
      <c r="L243" s="215"/>
      <c r="M243" s="216"/>
      <c r="N243" s="217"/>
      <c r="O243" s="217"/>
      <c r="P243" s="217"/>
      <c r="Q243" s="217"/>
      <c r="R243" s="217"/>
      <c r="S243" s="217"/>
      <c r="T243" s="218"/>
      <c r="AT243" s="219" t="s">
        <v>145</v>
      </c>
      <c r="AU243" s="219" t="s">
        <v>87</v>
      </c>
      <c r="AV243" s="12" t="s">
        <v>23</v>
      </c>
      <c r="AW243" s="12" t="s">
        <v>42</v>
      </c>
      <c r="AX243" s="12" t="s">
        <v>78</v>
      </c>
      <c r="AY243" s="219" t="s">
        <v>134</v>
      </c>
    </row>
    <row r="244" spans="2:65" s="12" customFormat="1" ht="13.5" x14ac:dyDescent="0.3">
      <c r="B244" s="209"/>
      <c r="C244" s="210"/>
      <c r="D244" s="207" t="s">
        <v>145</v>
      </c>
      <c r="E244" s="211" t="s">
        <v>22</v>
      </c>
      <c r="F244" s="212" t="s">
        <v>273</v>
      </c>
      <c r="G244" s="210"/>
      <c r="H244" s="213" t="s">
        <v>22</v>
      </c>
      <c r="I244" s="214"/>
      <c r="J244" s="210"/>
      <c r="K244" s="210"/>
      <c r="L244" s="215"/>
      <c r="M244" s="216"/>
      <c r="N244" s="217"/>
      <c r="O244" s="217"/>
      <c r="P244" s="217"/>
      <c r="Q244" s="217"/>
      <c r="R244" s="217"/>
      <c r="S244" s="217"/>
      <c r="T244" s="218"/>
      <c r="AT244" s="219" t="s">
        <v>145</v>
      </c>
      <c r="AU244" s="219" t="s">
        <v>87</v>
      </c>
      <c r="AV244" s="12" t="s">
        <v>23</v>
      </c>
      <c r="AW244" s="12" t="s">
        <v>42</v>
      </c>
      <c r="AX244" s="12" t="s">
        <v>78</v>
      </c>
      <c r="AY244" s="219" t="s">
        <v>134</v>
      </c>
    </row>
    <row r="245" spans="2:65" s="12" customFormat="1" ht="13.5" x14ac:dyDescent="0.3">
      <c r="B245" s="209"/>
      <c r="C245" s="210"/>
      <c r="D245" s="207" t="s">
        <v>145</v>
      </c>
      <c r="E245" s="211" t="s">
        <v>22</v>
      </c>
      <c r="F245" s="212" t="s">
        <v>274</v>
      </c>
      <c r="G245" s="210"/>
      <c r="H245" s="213" t="s">
        <v>22</v>
      </c>
      <c r="I245" s="214"/>
      <c r="J245" s="210"/>
      <c r="K245" s="210"/>
      <c r="L245" s="215"/>
      <c r="M245" s="216"/>
      <c r="N245" s="217"/>
      <c r="O245" s="217"/>
      <c r="P245" s="217"/>
      <c r="Q245" s="217"/>
      <c r="R245" s="217"/>
      <c r="S245" s="217"/>
      <c r="T245" s="218"/>
      <c r="AT245" s="219" t="s">
        <v>145</v>
      </c>
      <c r="AU245" s="219" t="s">
        <v>87</v>
      </c>
      <c r="AV245" s="12" t="s">
        <v>23</v>
      </c>
      <c r="AW245" s="12" t="s">
        <v>42</v>
      </c>
      <c r="AX245" s="12" t="s">
        <v>78</v>
      </c>
      <c r="AY245" s="219" t="s">
        <v>134</v>
      </c>
    </row>
    <row r="246" spans="2:65" s="12" customFormat="1" ht="13.5" x14ac:dyDescent="0.3">
      <c r="B246" s="209"/>
      <c r="C246" s="210"/>
      <c r="D246" s="207" t="s">
        <v>145</v>
      </c>
      <c r="E246" s="211" t="s">
        <v>22</v>
      </c>
      <c r="F246" s="212" t="s">
        <v>275</v>
      </c>
      <c r="G246" s="210"/>
      <c r="H246" s="213" t="s">
        <v>22</v>
      </c>
      <c r="I246" s="214"/>
      <c r="J246" s="210"/>
      <c r="K246" s="210"/>
      <c r="L246" s="215"/>
      <c r="M246" s="216"/>
      <c r="N246" s="217"/>
      <c r="O246" s="217"/>
      <c r="P246" s="217"/>
      <c r="Q246" s="217"/>
      <c r="R246" s="217"/>
      <c r="S246" s="217"/>
      <c r="T246" s="218"/>
      <c r="AT246" s="219" t="s">
        <v>145</v>
      </c>
      <c r="AU246" s="219" t="s">
        <v>87</v>
      </c>
      <c r="AV246" s="12" t="s">
        <v>23</v>
      </c>
      <c r="AW246" s="12" t="s">
        <v>42</v>
      </c>
      <c r="AX246" s="12" t="s">
        <v>78</v>
      </c>
      <c r="AY246" s="219" t="s">
        <v>134</v>
      </c>
    </row>
    <row r="247" spans="2:65" s="12" customFormat="1" ht="13.5" x14ac:dyDescent="0.3">
      <c r="B247" s="209"/>
      <c r="C247" s="210"/>
      <c r="D247" s="207" t="s">
        <v>145</v>
      </c>
      <c r="E247" s="211" t="s">
        <v>22</v>
      </c>
      <c r="F247" s="212" t="s">
        <v>276</v>
      </c>
      <c r="G247" s="210"/>
      <c r="H247" s="213" t="s">
        <v>22</v>
      </c>
      <c r="I247" s="214"/>
      <c r="J247" s="210"/>
      <c r="K247" s="210"/>
      <c r="L247" s="215"/>
      <c r="M247" s="216"/>
      <c r="N247" s="217"/>
      <c r="O247" s="217"/>
      <c r="P247" s="217"/>
      <c r="Q247" s="217"/>
      <c r="R247" s="217"/>
      <c r="S247" s="217"/>
      <c r="T247" s="218"/>
      <c r="AT247" s="219" t="s">
        <v>145</v>
      </c>
      <c r="AU247" s="219" t="s">
        <v>87</v>
      </c>
      <c r="AV247" s="12" t="s">
        <v>23</v>
      </c>
      <c r="AW247" s="12" t="s">
        <v>42</v>
      </c>
      <c r="AX247" s="12" t="s">
        <v>78</v>
      </c>
      <c r="AY247" s="219" t="s">
        <v>134</v>
      </c>
    </row>
    <row r="248" spans="2:65" s="12" customFormat="1" ht="13.5" x14ac:dyDescent="0.3">
      <c r="B248" s="209"/>
      <c r="C248" s="210"/>
      <c r="D248" s="207" t="s">
        <v>145</v>
      </c>
      <c r="E248" s="211" t="s">
        <v>22</v>
      </c>
      <c r="F248" s="212" t="s">
        <v>277</v>
      </c>
      <c r="G248" s="210"/>
      <c r="H248" s="213" t="s">
        <v>22</v>
      </c>
      <c r="I248" s="214"/>
      <c r="J248" s="210"/>
      <c r="K248" s="210"/>
      <c r="L248" s="215"/>
      <c r="M248" s="216"/>
      <c r="N248" s="217"/>
      <c r="O248" s="217"/>
      <c r="P248" s="217"/>
      <c r="Q248" s="217"/>
      <c r="R248" s="217"/>
      <c r="S248" s="217"/>
      <c r="T248" s="218"/>
      <c r="AT248" s="219" t="s">
        <v>145</v>
      </c>
      <c r="AU248" s="219" t="s">
        <v>87</v>
      </c>
      <c r="AV248" s="12" t="s">
        <v>23</v>
      </c>
      <c r="AW248" s="12" t="s">
        <v>42</v>
      </c>
      <c r="AX248" s="12" t="s">
        <v>78</v>
      </c>
      <c r="AY248" s="219" t="s">
        <v>134</v>
      </c>
    </row>
    <row r="249" spans="2:65" s="12" customFormat="1" ht="13.5" x14ac:dyDescent="0.3">
      <c r="B249" s="209"/>
      <c r="C249" s="210"/>
      <c r="D249" s="207" t="s">
        <v>145</v>
      </c>
      <c r="E249" s="211" t="s">
        <v>22</v>
      </c>
      <c r="F249" s="212" t="s">
        <v>148</v>
      </c>
      <c r="G249" s="210"/>
      <c r="H249" s="213" t="s">
        <v>22</v>
      </c>
      <c r="I249" s="214"/>
      <c r="J249" s="210"/>
      <c r="K249" s="210"/>
      <c r="L249" s="215"/>
      <c r="M249" s="216"/>
      <c r="N249" s="217"/>
      <c r="O249" s="217"/>
      <c r="P249" s="217"/>
      <c r="Q249" s="217"/>
      <c r="R249" s="217"/>
      <c r="S249" s="217"/>
      <c r="T249" s="218"/>
      <c r="AT249" s="219" t="s">
        <v>145</v>
      </c>
      <c r="AU249" s="219" t="s">
        <v>87</v>
      </c>
      <c r="AV249" s="12" t="s">
        <v>23</v>
      </c>
      <c r="AW249" s="12" t="s">
        <v>42</v>
      </c>
      <c r="AX249" s="12" t="s">
        <v>78</v>
      </c>
      <c r="AY249" s="219" t="s">
        <v>134</v>
      </c>
    </row>
    <row r="250" spans="2:65" s="13" customFormat="1" ht="13.5" x14ac:dyDescent="0.3">
      <c r="B250" s="220"/>
      <c r="C250" s="221"/>
      <c r="D250" s="207" t="s">
        <v>145</v>
      </c>
      <c r="E250" s="222" t="s">
        <v>22</v>
      </c>
      <c r="F250" s="223" t="s">
        <v>278</v>
      </c>
      <c r="G250" s="221"/>
      <c r="H250" s="224">
        <v>155.04</v>
      </c>
      <c r="I250" s="225"/>
      <c r="J250" s="221"/>
      <c r="K250" s="221"/>
      <c r="L250" s="226"/>
      <c r="M250" s="227"/>
      <c r="N250" s="228"/>
      <c r="O250" s="228"/>
      <c r="P250" s="228"/>
      <c r="Q250" s="228"/>
      <c r="R250" s="228"/>
      <c r="S250" s="228"/>
      <c r="T250" s="229"/>
      <c r="AT250" s="230" t="s">
        <v>145</v>
      </c>
      <c r="AU250" s="230" t="s">
        <v>87</v>
      </c>
      <c r="AV250" s="13" t="s">
        <v>87</v>
      </c>
      <c r="AW250" s="13" t="s">
        <v>42</v>
      </c>
      <c r="AX250" s="13" t="s">
        <v>78</v>
      </c>
      <c r="AY250" s="230" t="s">
        <v>134</v>
      </c>
    </row>
    <row r="251" spans="2:65" s="13" customFormat="1" ht="13.5" x14ac:dyDescent="0.3">
      <c r="B251" s="220"/>
      <c r="C251" s="221"/>
      <c r="D251" s="207" t="s">
        <v>145</v>
      </c>
      <c r="E251" s="222" t="s">
        <v>22</v>
      </c>
      <c r="F251" s="223" t="s">
        <v>279</v>
      </c>
      <c r="G251" s="221"/>
      <c r="H251" s="224">
        <v>137.10400000000001</v>
      </c>
      <c r="I251" s="225"/>
      <c r="J251" s="221"/>
      <c r="K251" s="221"/>
      <c r="L251" s="226"/>
      <c r="M251" s="227"/>
      <c r="N251" s="228"/>
      <c r="O251" s="228"/>
      <c r="P251" s="228"/>
      <c r="Q251" s="228"/>
      <c r="R251" s="228"/>
      <c r="S251" s="228"/>
      <c r="T251" s="229"/>
      <c r="AT251" s="230" t="s">
        <v>145</v>
      </c>
      <c r="AU251" s="230" t="s">
        <v>87</v>
      </c>
      <c r="AV251" s="13" t="s">
        <v>87</v>
      </c>
      <c r="AW251" s="13" t="s">
        <v>42</v>
      </c>
      <c r="AX251" s="13" t="s">
        <v>78</v>
      </c>
      <c r="AY251" s="230" t="s">
        <v>134</v>
      </c>
    </row>
    <row r="252" spans="2:65" s="13" customFormat="1" ht="13.5" x14ac:dyDescent="0.3">
      <c r="B252" s="220"/>
      <c r="C252" s="221"/>
      <c r="D252" s="207" t="s">
        <v>145</v>
      </c>
      <c r="E252" s="222" t="s">
        <v>22</v>
      </c>
      <c r="F252" s="223" t="s">
        <v>280</v>
      </c>
      <c r="G252" s="221"/>
      <c r="H252" s="224">
        <v>21.42</v>
      </c>
      <c r="I252" s="225"/>
      <c r="J252" s="221"/>
      <c r="K252" s="221"/>
      <c r="L252" s="226"/>
      <c r="M252" s="227"/>
      <c r="N252" s="228"/>
      <c r="O252" s="228"/>
      <c r="P252" s="228"/>
      <c r="Q252" s="228"/>
      <c r="R252" s="228"/>
      <c r="S252" s="228"/>
      <c r="T252" s="229"/>
      <c r="AT252" s="230" t="s">
        <v>145</v>
      </c>
      <c r="AU252" s="230" t="s">
        <v>87</v>
      </c>
      <c r="AV252" s="13" t="s">
        <v>87</v>
      </c>
      <c r="AW252" s="13" t="s">
        <v>42</v>
      </c>
      <c r="AX252" s="13" t="s">
        <v>78</v>
      </c>
      <c r="AY252" s="230" t="s">
        <v>134</v>
      </c>
    </row>
    <row r="253" spans="2:65" s="13" customFormat="1" ht="13.5" x14ac:dyDescent="0.3">
      <c r="B253" s="220"/>
      <c r="C253" s="221"/>
      <c r="D253" s="207" t="s">
        <v>145</v>
      </c>
      <c r="E253" s="222" t="s">
        <v>22</v>
      </c>
      <c r="F253" s="223" t="s">
        <v>281</v>
      </c>
      <c r="G253" s="221"/>
      <c r="H253" s="224">
        <v>756.16</v>
      </c>
      <c r="I253" s="225"/>
      <c r="J253" s="221"/>
      <c r="K253" s="221"/>
      <c r="L253" s="226"/>
      <c r="M253" s="227"/>
      <c r="N253" s="228"/>
      <c r="O253" s="228"/>
      <c r="P253" s="228"/>
      <c r="Q253" s="228"/>
      <c r="R253" s="228"/>
      <c r="S253" s="228"/>
      <c r="T253" s="229"/>
      <c r="AT253" s="230" t="s">
        <v>145</v>
      </c>
      <c r="AU253" s="230" t="s">
        <v>87</v>
      </c>
      <c r="AV253" s="13" t="s">
        <v>87</v>
      </c>
      <c r="AW253" s="13" t="s">
        <v>42</v>
      </c>
      <c r="AX253" s="13" t="s">
        <v>78</v>
      </c>
      <c r="AY253" s="230" t="s">
        <v>134</v>
      </c>
    </row>
    <row r="254" spans="2:65" s="12" customFormat="1" ht="13.5" x14ac:dyDescent="0.3">
      <c r="B254" s="209"/>
      <c r="C254" s="210"/>
      <c r="D254" s="207" t="s">
        <v>145</v>
      </c>
      <c r="E254" s="211" t="s">
        <v>22</v>
      </c>
      <c r="F254" s="212" t="s">
        <v>244</v>
      </c>
      <c r="G254" s="210"/>
      <c r="H254" s="213" t="s">
        <v>22</v>
      </c>
      <c r="I254" s="214"/>
      <c r="J254" s="210"/>
      <c r="K254" s="210"/>
      <c r="L254" s="215"/>
      <c r="M254" s="216"/>
      <c r="N254" s="217"/>
      <c r="O254" s="217"/>
      <c r="P254" s="217"/>
      <c r="Q254" s="217"/>
      <c r="R254" s="217"/>
      <c r="S254" s="217"/>
      <c r="T254" s="218"/>
      <c r="AT254" s="219" t="s">
        <v>145</v>
      </c>
      <c r="AU254" s="219" t="s">
        <v>87</v>
      </c>
      <c r="AV254" s="12" t="s">
        <v>23</v>
      </c>
      <c r="AW254" s="12" t="s">
        <v>42</v>
      </c>
      <c r="AX254" s="12" t="s">
        <v>78</v>
      </c>
      <c r="AY254" s="219" t="s">
        <v>134</v>
      </c>
    </row>
    <row r="255" spans="2:65" s="13" customFormat="1" ht="13.5" x14ac:dyDescent="0.3">
      <c r="B255" s="220"/>
      <c r="C255" s="221"/>
      <c r="D255" s="207" t="s">
        <v>145</v>
      </c>
      <c r="E255" s="222" t="s">
        <v>22</v>
      </c>
      <c r="F255" s="223" t="s">
        <v>282</v>
      </c>
      <c r="G255" s="221"/>
      <c r="H255" s="224">
        <v>27.347999999999999</v>
      </c>
      <c r="I255" s="225"/>
      <c r="J255" s="221"/>
      <c r="K255" s="221"/>
      <c r="L255" s="226"/>
      <c r="M255" s="227"/>
      <c r="N255" s="228"/>
      <c r="O255" s="228"/>
      <c r="P255" s="228"/>
      <c r="Q255" s="228"/>
      <c r="R255" s="228"/>
      <c r="S255" s="228"/>
      <c r="T255" s="229"/>
      <c r="AT255" s="230" t="s">
        <v>145</v>
      </c>
      <c r="AU255" s="230" t="s">
        <v>87</v>
      </c>
      <c r="AV255" s="13" t="s">
        <v>87</v>
      </c>
      <c r="AW255" s="13" t="s">
        <v>42</v>
      </c>
      <c r="AX255" s="13" t="s">
        <v>78</v>
      </c>
      <c r="AY255" s="230" t="s">
        <v>134</v>
      </c>
    </row>
    <row r="256" spans="2:65" s="13" customFormat="1" ht="13.5" x14ac:dyDescent="0.3">
      <c r="B256" s="220"/>
      <c r="C256" s="221"/>
      <c r="D256" s="207" t="s">
        <v>145</v>
      </c>
      <c r="E256" s="222" t="s">
        <v>22</v>
      </c>
      <c r="F256" s="223" t="s">
        <v>283</v>
      </c>
      <c r="G256" s="221"/>
      <c r="H256" s="224">
        <v>12.518000000000001</v>
      </c>
      <c r="I256" s="225"/>
      <c r="J256" s="221"/>
      <c r="K256" s="221"/>
      <c r="L256" s="226"/>
      <c r="M256" s="227"/>
      <c r="N256" s="228"/>
      <c r="O256" s="228"/>
      <c r="P256" s="228"/>
      <c r="Q256" s="228"/>
      <c r="R256" s="228"/>
      <c r="S256" s="228"/>
      <c r="T256" s="229"/>
      <c r="AT256" s="230" t="s">
        <v>145</v>
      </c>
      <c r="AU256" s="230" t="s">
        <v>87</v>
      </c>
      <c r="AV256" s="13" t="s">
        <v>87</v>
      </c>
      <c r="AW256" s="13" t="s">
        <v>42</v>
      </c>
      <c r="AX256" s="13" t="s">
        <v>78</v>
      </c>
      <c r="AY256" s="230" t="s">
        <v>134</v>
      </c>
    </row>
    <row r="257" spans="2:51" s="13" customFormat="1" ht="13.5" x14ac:dyDescent="0.3">
      <c r="B257" s="220"/>
      <c r="C257" s="221"/>
      <c r="D257" s="207" t="s">
        <v>145</v>
      </c>
      <c r="E257" s="222" t="s">
        <v>22</v>
      </c>
      <c r="F257" s="223" t="s">
        <v>284</v>
      </c>
      <c r="G257" s="221"/>
      <c r="H257" s="224">
        <v>8.16</v>
      </c>
      <c r="I257" s="225"/>
      <c r="J257" s="221"/>
      <c r="K257" s="221"/>
      <c r="L257" s="226"/>
      <c r="M257" s="227"/>
      <c r="N257" s="228"/>
      <c r="O257" s="228"/>
      <c r="P257" s="228"/>
      <c r="Q257" s="228"/>
      <c r="R257" s="228"/>
      <c r="S257" s="228"/>
      <c r="T257" s="229"/>
      <c r="AT257" s="230" t="s">
        <v>145</v>
      </c>
      <c r="AU257" s="230" t="s">
        <v>87</v>
      </c>
      <c r="AV257" s="13" t="s">
        <v>87</v>
      </c>
      <c r="AW257" s="13" t="s">
        <v>42</v>
      </c>
      <c r="AX257" s="13" t="s">
        <v>78</v>
      </c>
      <c r="AY257" s="230" t="s">
        <v>134</v>
      </c>
    </row>
    <row r="258" spans="2:51" s="13" customFormat="1" ht="13.5" x14ac:dyDescent="0.3">
      <c r="B258" s="220"/>
      <c r="C258" s="221"/>
      <c r="D258" s="207" t="s">
        <v>145</v>
      </c>
      <c r="E258" s="222" t="s">
        <v>22</v>
      </c>
      <c r="F258" s="223" t="s">
        <v>285</v>
      </c>
      <c r="G258" s="221"/>
      <c r="H258" s="224">
        <v>10.944000000000001</v>
      </c>
      <c r="I258" s="225"/>
      <c r="J258" s="221"/>
      <c r="K258" s="221"/>
      <c r="L258" s="226"/>
      <c r="M258" s="227"/>
      <c r="N258" s="228"/>
      <c r="O258" s="228"/>
      <c r="P258" s="228"/>
      <c r="Q258" s="228"/>
      <c r="R258" s="228"/>
      <c r="S258" s="228"/>
      <c r="T258" s="229"/>
      <c r="AT258" s="230" t="s">
        <v>145</v>
      </c>
      <c r="AU258" s="230" t="s">
        <v>87</v>
      </c>
      <c r="AV258" s="13" t="s">
        <v>87</v>
      </c>
      <c r="AW258" s="13" t="s">
        <v>42</v>
      </c>
      <c r="AX258" s="13" t="s">
        <v>78</v>
      </c>
      <c r="AY258" s="230" t="s">
        <v>134</v>
      </c>
    </row>
    <row r="259" spans="2:51" s="13" customFormat="1" ht="13.5" x14ac:dyDescent="0.3">
      <c r="B259" s="220"/>
      <c r="C259" s="221"/>
      <c r="D259" s="207" t="s">
        <v>145</v>
      </c>
      <c r="E259" s="222" t="s">
        <v>22</v>
      </c>
      <c r="F259" s="223" t="s">
        <v>286</v>
      </c>
      <c r="G259" s="221"/>
      <c r="H259" s="224">
        <v>6.63</v>
      </c>
      <c r="I259" s="225"/>
      <c r="J259" s="221"/>
      <c r="K259" s="221"/>
      <c r="L259" s="226"/>
      <c r="M259" s="227"/>
      <c r="N259" s="228"/>
      <c r="O259" s="228"/>
      <c r="P259" s="228"/>
      <c r="Q259" s="228"/>
      <c r="R259" s="228"/>
      <c r="S259" s="228"/>
      <c r="T259" s="229"/>
      <c r="AT259" s="230" t="s">
        <v>145</v>
      </c>
      <c r="AU259" s="230" t="s">
        <v>87</v>
      </c>
      <c r="AV259" s="13" t="s">
        <v>87</v>
      </c>
      <c r="AW259" s="13" t="s">
        <v>42</v>
      </c>
      <c r="AX259" s="13" t="s">
        <v>78</v>
      </c>
      <c r="AY259" s="230" t="s">
        <v>134</v>
      </c>
    </row>
    <row r="260" spans="2:51" s="13" customFormat="1" ht="13.5" x14ac:dyDescent="0.3">
      <c r="B260" s="220"/>
      <c r="C260" s="221"/>
      <c r="D260" s="207" t="s">
        <v>145</v>
      </c>
      <c r="E260" s="222" t="s">
        <v>22</v>
      </c>
      <c r="F260" s="223" t="s">
        <v>287</v>
      </c>
      <c r="G260" s="221"/>
      <c r="H260" s="224">
        <v>9.234</v>
      </c>
      <c r="I260" s="225"/>
      <c r="J260" s="221"/>
      <c r="K260" s="221"/>
      <c r="L260" s="226"/>
      <c r="M260" s="227"/>
      <c r="N260" s="228"/>
      <c r="O260" s="228"/>
      <c r="P260" s="228"/>
      <c r="Q260" s="228"/>
      <c r="R260" s="228"/>
      <c r="S260" s="228"/>
      <c r="T260" s="229"/>
      <c r="AT260" s="230" t="s">
        <v>145</v>
      </c>
      <c r="AU260" s="230" t="s">
        <v>87</v>
      </c>
      <c r="AV260" s="13" t="s">
        <v>87</v>
      </c>
      <c r="AW260" s="13" t="s">
        <v>42</v>
      </c>
      <c r="AX260" s="13" t="s">
        <v>78</v>
      </c>
      <c r="AY260" s="230" t="s">
        <v>134</v>
      </c>
    </row>
    <row r="261" spans="2:51" s="13" customFormat="1" ht="13.5" x14ac:dyDescent="0.3">
      <c r="B261" s="220"/>
      <c r="C261" s="221"/>
      <c r="D261" s="207" t="s">
        <v>145</v>
      </c>
      <c r="E261" s="222" t="s">
        <v>22</v>
      </c>
      <c r="F261" s="223" t="s">
        <v>288</v>
      </c>
      <c r="G261" s="221"/>
      <c r="H261" s="224">
        <v>7.524</v>
      </c>
      <c r="I261" s="225"/>
      <c r="J261" s="221"/>
      <c r="K261" s="221"/>
      <c r="L261" s="226"/>
      <c r="M261" s="227"/>
      <c r="N261" s="228"/>
      <c r="O261" s="228"/>
      <c r="P261" s="228"/>
      <c r="Q261" s="228"/>
      <c r="R261" s="228"/>
      <c r="S261" s="228"/>
      <c r="T261" s="229"/>
      <c r="AT261" s="230" t="s">
        <v>145</v>
      </c>
      <c r="AU261" s="230" t="s">
        <v>87</v>
      </c>
      <c r="AV261" s="13" t="s">
        <v>87</v>
      </c>
      <c r="AW261" s="13" t="s">
        <v>42</v>
      </c>
      <c r="AX261" s="13" t="s">
        <v>78</v>
      </c>
      <c r="AY261" s="230" t="s">
        <v>134</v>
      </c>
    </row>
    <row r="262" spans="2:51" s="13" customFormat="1" ht="13.5" x14ac:dyDescent="0.3">
      <c r="B262" s="220"/>
      <c r="C262" s="221"/>
      <c r="D262" s="207" t="s">
        <v>145</v>
      </c>
      <c r="E262" s="222" t="s">
        <v>22</v>
      </c>
      <c r="F262" s="223" t="s">
        <v>289</v>
      </c>
      <c r="G262" s="221"/>
      <c r="H262" s="224">
        <v>3.762</v>
      </c>
      <c r="I262" s="225"/>
      <c r="J262" s="221"/>
      <c r="K262" s="221"/>
      <c r="L262" s="226"/>
      <c r="M262" s="227"/>
      <c r="N262" s="228"/>
      <c r="O262" s="228"/>
      <c r="P262" s="228"/>
      <c r="Q262" s="228"/>
      <c r="R262" s="228"/>
      <c r="S262" s="228"/>
      <c r="T262" s="229"/>
      <c r="AT262" s="230" t="s">
        <v>145</v>
      </c>
      <c r="AU262" s="230" t="s">
        <v>87</v>
      </c>
      <c r="AV262" s="13" t="s">
        <v>87</v>
      </c>
      <c r="AW262" s="13" t="s">
        <v>42</v>
      </c>
      <c r="AX262" s="13" t="s">
        <v>78</v>
      </c>
      <c r="AY262" s="230" t="s">
        <v>134</v>
      </c>
    </row>
    <row r="263" spans="2:51" s="13" customFormat="1" ht="13.5" x14ac:dyDescent="0.3">
      <c r="B263" s="220"/>
      <c r="C263" s="221"/>
      <c r="D263" s="207" t="s">
        <v>145</v>
      </c>
      <c r="E263" s="222" t="s">
        <v>22</v>
      </c>
      <c r="F263" s="223" t="s">
        <v>290</v>
      </c>
      <c r="G263" s="221"/>
      <c r="H263" s="224">
        <v>7.82</v>
      </c>
      <c r="I263" s="225"/>
      <c r="J263" s="221"/>
      <c r="K263" s="221"/>
      <c r="L263" s="226"/>
      <c r="M263" s="227"/>
      <c r="N263" s="228"/>
      <c r="O263" s="228"/>
      <c r="P263" s="228"/>
      <c r="Q263" s="228"/>
      <c r="R263" s="228"/>
      <c r="S263" s="228"/>
      <c r="T263" s="229"/>
      <c r="AT263" s="230" t="s">
        <v>145</v>
      </c>
      <c r="AU263" s="230" t="s">
        <v>87</v>
      </c>
      <c r="AV263" s="13" t="s">
        <v>87</v>
      </c>
      <c r="AW263" s="13" t="s">
        <v>42</v>
      </c>
      <c r="AX263" s="13" t="s">
        <v>78</v>
      </c>
      <c r="AY263" s="230" t="s">
        <v>134</v>
      </c>
    </row>
    <row r="264" spans="2:51" s="13" customFormat="1" ht="13.5" x14ac:dyDescent="0.3">
      <c r="B264" s="220"/>
      <c r="C264" s="221"/>
      <c r="D264" s="207" t="s">
        <v>145</v>
      </c>
      <c r="E264" s="222" t="s">
        <v>22</v>
      </c>
      <c r="F264" s="223" t="s">
        <v>291</v>
      </c>
      <c r="G264" s="221"/>
      <c r="H264" s="224">
        <v>12.58</v>
      </c>
      <c r="I264" s="225"/>
      <c r="J264" s="221"/>
      <c r="K264" s="221"/>
      <c r="L264" s="226"/>
      <c r="M264" s="227"/>
      <c r="N264" s="228"/>
      <c r="O264" s="228"/>
      <c r="P264" s="228"/>
      <c r="Q264" s="228"/>
      <c r="R264" s="228"/>
      <c r="S264" s="228"/>
      <c r="T264" s="229"/>
      <c r="AT264" s="230" t="s">
        <v>145</v>
      </c>
      <c r="AU264" s="230" t="s">
        <v>87</v>
      </c>
      <c r="AV264" s="13" t="s">
        <v>87</v>
      </c>
      <c r="AW264" s="13" t="s">
        <v>42</v>
      </c>
      <c r="AX264" s="13" t="s">
        <v>78</v>
      </c>
      <c r="AY264" s="230" t="s">
        <v>134</v>
      </c>
    </row>
    <row r="265" spans="2:51" s="15" customFormat="1" ht="13.5" x14ac:dyDescent="0.3">
      <c r="B265" s="243"/>
      <c r="C265" s="244"/>
      <c r="D265" s="207" t="s">
        <v>145</v>
      </c>
      <c r="E265" s="245" t="s">
        <v>22</v>
      </c>
      <c r="F265" s="246" t="s">
        <v>168</v>
      </c>
      <c r="G265" s="244"/>
      <c r="H265" s="247">
        <v>1176.2439999999999</v>
      </c>
      <c r="I265" s="248"/>
      <c r="J265" s="244"/>
      <c r="K265" s="244"/>
      <c r="L265" s="249"/>
      <c r="M265" s="250"/>
      <c r="N265" s="251"/>
      <c r="O265" s="251"/>
      <c r="P265" s="251"/>
      <c r="Q265" s="251"/>
      <c r="R265" s="251"/>
      <c r="S265" s="251"/>
      <c r="T265" s="252"/>
      <c r="AT265" s="253" t="s">
        <v>145</v>
      </c>
      <c r="AU265" s="253" t="s">
        <v>87</v>
      </c>
      <c r="AV265" s="15" t="s">
        <v>169</v>
      </c>
      <c r="AW265" s="15" t="s">
        <v>42</v>
      </c>
      <c r="AX265" s="15" t="s">
        <v>78</v>
      </c>
      <c r="AY265" s="253" t="s">
        <v>134</v>
      </c>
    </row>
    <row r="266" spans="2:51" s="12" customFormat="1" ht="13.5" x14ac:dyDescent="0.3">
      <c r="B266" s="209"/>
      <c r="C266" s="210"/>
      <c r="D266" s="207" t="s">
        <v>145</v>
      </c>
      <c r="E266" s="211" t="s">
        <v>22</v>
      </c>
      <c r="F266" s="212" t="s">
        <v>152</v>
      </c>
      <c r="G266" s="210"/>
      <c r="H266" s="213" t="s">
        <v>22</v>
      </c>
      <c r="I266" s="214"/>
      <c r="J266" s="210"/>
      <c r="K266" s="210"/>
      <c r="L266" s="215"/>
      <c r="M266" s="216"/>
      <c r="N266" s="217"/>
      <c r="O266" s="217"/>
      <c r="P266" s="217"/>
      <c r="Q266" s="217"/>
      <c r="R266" s="217"/>
      <c r="S266" s="217"/>
      <c r="T266" s="218"/>
      <c r="AT266" s="219" t="s">
        <v>145</v>
      </c>
      <c r="AU266" s="219" t="s">
        <v>87</v>
      </c>
      <c r="AV266" s="12" t="s">
        <v>23</v>
      </c>
      <c r="AW266" s="12" t="s">
        <v>42</v>
      </c>
      <c r="AX266" s="12" t="s">
        <v>78</v>
      </c>
      <c r="AY266" s="219" t="s">
        <v>134</v>
      </c>
    </row>
    <row r="267" spans="2:51" s="13" customFormat="1" ht="13.5" x14ac:dyDescent="0.3">
      <c r="B267" s="220"/>
      <c r="C267" s="221"/>
      <c r="D267" s="207" t="s">
        <v>145</v>
      </c>
      <c r="E267" s="222" t="s">
        <v>22</v>
      </c>
      <c r="F267" s="223" t="s">
        <v>292</v>
      </c>
      <c r="G267" s="221"/>
      <c r="H267" s="224">
        <v>52.02</v>
      </c>
      <c r="I267" s="225"/>
      <c r="J267" s="221"/>
      <c r="K267" s="221"/>
      <c r="L267" s="226"/>
      <c r="M267" s="227"/>
      <c r="N267" s="228"/>
      <c r="O267" s="228"/>
      <c r="P267" s="228"/>
      <c r="Q267" s="228"/>
      <c r="R267" s="228"/>
      <c r="S267" s="228"/>
      <c r="T267" s="229"/>
      <c r="AT267" s="230" t="s">
        <v>145</v>
      </c>
      <c r="AU267" s="230" t="s">
        <v>87</v>
      </c>
      <c r="AV267" s="13" t="s">
        <v>87</v>
      </c>
      <c r="AW267" s="13" t="s">
        <v>42</v>
      </c>
      <c r="AX267" s="13" t="s">
        <v>78</v>
      </c>
      <c r="AY267" s="230" t="s">
        <v>134</v>
      </c>
    </row>
    <row r="268" spans="2:51" s="13" customFormat="1" ht="13.5" x14ac:dyDescent="0.3">
      <c r="B268" s="220"/>
      <c r="C268" s="221"/>
      <c r="D268" s="207" t="s">
        <v>145</v>
      </c>
      <c r="E268" s="222" t="s">
        <v>22</v>
      </c>
      <c r="F268" s="223" t="s">
        <v>293</v>
      </c>
      <c r="G268" s="221"/>
      <c r="H268" s="224">
        <v>230.86</v>
      </c>
      <c r="I268" s="225"/>
      <c r="J268" s="221"/>
      <c r="K268" s="221"/>
      <c r="L268" s="226"/>
      <c r="M268" s="227"/>
      <c r="N268" s="228"/>
      <c r="O268" s="228"/>
      <c r="P268" s="228"/>
      <c r="Q268" s="228"/>
      <c r="R268" s="228"/>
      <c r="S268" s="228"/>
      <c r="T268" s="229"/>
      <c r="AT268" s="230" t="s">
        <v>145</v>
      </c>
      <c r="AU268" s="230" t="s">
        <v>87</v>
      </c>
      <c r="AV268" s="13" t="s">
        <v>87</v>
      </c>
      <c r="AW268" s="13" t="s">
        <v>42</v>
      </c>
      <c r="AX268" s="13" t="s">
        <v>78</v>
      </c>
      <c r="AY268" s="230" t="s">
        <v>134</v>
      </c>
    </row>
    <row r="269" spans="2:51" s="12" customFormat="1" ht="13.5" x14ac:dyDescent="0.3">
      <c r="B269" s="209"/>
      <c r="C269" s="210"/>
      <c r="D269" s="207" t="s">
        <v>145</v>
      </c>
      <c r="E269" s="211" t="s">
        <v>22</v>
      </c>
      <c r="F269" s="212" t="s">
        <v>257</v>
      </c>
      <c r="G269" s="210"/>
      <c r="H269" s="213" t="s">
        <v>22</v>
      </c>
      <c r="I269" s="214"/>
      <c r="J269" s="210"/>
      <c r="K269" s="210"/>
      <c r="L269" s="215"/>
      <c r="M269" s="216"/>
      <c r="N269" s="217"/>
      <c r="O269" s="217"/>
      <c r="P269" s="217"/>
      <c r="Q269" s="217"/>
      <c r="R269" s="217"/>
      <c r="S269" s="217"/>
      <c r="T269" s="218"/>
      <c r="AT269" s="219" t="s">
        <v>145</v>
      </c>
      <c r="AU269" s="219" t="s">
        <v>87</v>
      </c>
      <c r="AV269" s="12" t="s">
        <v>23</v>
      </c>
      <c r="AW269" s="12" t="s">
        <v>42</v>
      </c>
      <c r="AX269" s="12" t="s">
        <v>78</v>
      </c>
      <c r="AY269" s="219" t="s">
        <v>134</v>
      </c>
    </row>
    <row r="270" spans="2:51" s="13" customFormat="1" ht="13.5" x14ac:dyDescent="0.3">
      <c r="B270" s="220"/>
      <c r="C270" s="221"/>
      <c r="D270" s="207" t="s">
        <v>145</v>
      </c>
      <c r="E270" s="222" t="s">
        <v>22</v>
      </c>
      <c r="F270" s="223" t="s">
        <v>294</v>
      </c>
      <c r="G270" s="221"/>
      <c r="H270" s="224">
        <v>11.22</v>
      </c>
      <c r="I270" s="225"/>
      <c r="J270" s="221"/>
      <c r="K270" s="221"/>
      <c r="L270" s="226"/>
      <c r="M270" s="227"/>
      <c r="N270" s="228"/>
      <c r="O270" s="228"/>
      <c r="P270" s="228"/>
      <c r="Q270" s="228"/>
      <c r="R270" s="228"/>
      <c r="S270" s="228"/>
      <c r="T270" s="229"/>
      <c r="AT270" s="230" t="s">
        <v>145</v>
      </c>
      <c r="AU270" s="230" t="s">
        <v>87</v>
      </c>
      <c r="AV270" s="13" t="s">
        <v>87</v>
      </c>
      <c r="AW270" s="13" t="s">
        <v>42</v>
      </c>
      <c r="AX270" s="13" t="s">
        <v>78</v>
      </c>
      <c r="AY270" s="230" t="s">
        <v>134</v>
      </c>
    </row>
    <row r="271" spans="2:51" s="15" customFormat="1" ht="13.5" x14ac:dyDescent="0.3">
      <c r="B271" s="243"/>
      <c r="C271" s="244"/>
      <c r="D271" s="207" t="s">
        <v>145</v>
      </c>
      <c r="E271" s="245" t="s">
        <v>22</v>
      </c>
      <c r="F271" s="246" t="s">
        <v>168</v>
      </c>
      <c r="G271" s="244"/>
      <c r="H271" s="247">
        <v>294.10000000000002</v>
      </c>
      <c r="I271" s="248"/>
      <c r="J271" s="244"/>
      <c r="K271" s="244"/>
      <c r="L271" s="249"/>
      <c r="M271" s="250"/>
      <c r="N271" s="251"/>
      <c r="O271" s="251"/>
      <c r="P271" s="251"/>
      <c r="Q271" s="251"/>
      <c r="R271" s="251"/>
      <c r="S271" s="251"/>
      <c r="T271" s="252"/>
      <c r="AT271" s="253" t="s">
        <v>145</v>
      </c>
      <c r="AU271" s="253" t="s">
        <v>87</v>
      </c>
      <c r="AV271" s="15" t="s">
        <v>169</v>
      </c>
      <c r="AW271" s="15" t="s">
        <v>42</v>
      </c>
      <c r="AX271" s="15" t="s">
        <v>78</v>
      </c>
      <c r="AY271" s="253" t="s">
        <v>134</v>
      </c>
    </row>
    <row r="272" spans="2:51" s="12" customFormat="1" ht="13.5" x14ac:dyDescent="0.3">
      <c r="B272" s="209"/>
      <c r="C272" s="210"/>
      <c r="D272" s="207" t="s">
        <v>145</v>
      </c>
      <c r="E272" s="211" t="s">
        <v>22</v>
      </c>
      <c r="F272" s="212" t="s">
        <v>154</v>
      </c>
      <c r="G272" s="210"/>
      <c r="H272" s="213" t="s">
        <v>22</v>
      </c>
      <c r="I272" s="214"/>
      <c r="J272" s="210"/>
      <c r="K272" s="210"/>
      <c r="L272" s="215"/>
      <c r="M272" s="216"/>
      <c r="N272" s="217"/>
      <c r="O272" s="217"/>
      <c r="P272" s="217"/>
      <c r="Q272" s="217"/>
      <c r="R272" s="217"/>
      <c r="S272" s="217"/>
      <c r="T272" s="218"/>
      <c r="AT272" s="219" t="s">
        <v>145</v>
      </c>
      <c r="AU272" s="219" t="s">
        <v>87</v>
      </c>
      <c r="AV272" s="12" t="s">
        <v>23</v>
      </c>
      <c r="AW272" s="12" t="s">
        <v>42</v>
      </c>
      <c r="AX272" s="12" t="s">
        <v>78</v>
      </c>
      <c r="AY272" s="219" t="s">
        <v>134</v>
      </c>
    </row>
    <row r="273" spans="2:65" s="13" customFormat="1" ht="13.5" x14ac:dyDescent="0.3">
      <c r="B273" s="220"/>
      <c r="C273" s="221"/>
      <c r="D273" s="207" t="s">
        <v>145</v>
      </c>
      <c r="E273" s="222" t="s">
        <v>22</v>
      </c>
      <c r="F273" s="223" t="s">
        <v>295</v>
      </c>
      <c r="G273" s="221"/>
      <c r="H273" s="224">
        <v>313.48</v>
      </c>
      <c r="I273" s="225"/>
      <c r="J273" s="221"/>
      <c r="K273" s="221"/>
      <c r="L273" s="226"/>
      <c r="M273" s="227"/>
      <c r="N273" s="228"/>
      <c r="O273" s="228"/>
      <c r="P273" s="228"/>
      <c r="Q273" s="228"/>
      <c r="R273" s="228"/>
      <c r="S273" s="228"/>
      <c r="T273" s="229"/>
      <c r="AT273" s="230" t="s">
        <v>145</v>
      </c>
      <c r="AU273" s="230" t="s">
        <v>87</v>
      </c>
      <c r="AV273" s="13" t="s">
        <v>87</v>
      </c>
      <c r="AW273" s="13" t="s">
        <v>42</v>
      </c>
      <c r="AX273" s="13" t="s">
        <v>78</v>
      </c>
      <c r="AY273" s="230" t="s">
        <v>134</v>
      </c>
    </row>
    <row r="274" spans="2:65" s="12" customFormat="1" ht="13.5" x14ac:dyDescent="0.3">
      <c r="B274" s="209"/>
      <c r="C274" s="210"/>
      <c r="D274" s="207" t="s">
        <v>145</v>
      </c>
      <c r="E274" s="211" t="s">
        <v>22</v>
      </c>
      <c r="F274" s="212" t="s">
        <v>257</v>
      </c>
      <c r="G274" s="210"/>
      <c r="H274" s="213" t="s">
        <v>22</v>
      </c>
      <c r="I274" s="214"/>
      <c r="J274" s="210"/>
      <c r="K274" s="210"/>
      <c r="L274" s="215"/>
      <c r="M274" s="216"/>
      <c r="N274" s="217"/>
      <c r="O274" s="217"/>
      <c r="P274" s="217"/>
      <c r="Q274" s="217"/>
      <c r="R274" s="217"/>
      <c r="S274" s="217"/>
      <c r="T274" s="218"/>
      <c r="AT274" s="219" t="s">
        <v>145</v>
      </c>
      <c r="AU274" s="219" t="s">
        <v>87</v>
      </c>
      <c r="AV274" s="12" t="s">
        <v>23</v>
      </c>
      <c r="AW274" s="12" t="s">
        <v>42</v>
      </c>
      <c r="AX274" s="12" t="s">
        <v>78</v>
      </c>
      <c r="AY274" s="219" t="s">
        <v>134</v>
      </c>
    </row>
    <row r="275" spans="2:65" s="13" customFormat="1" ht="13.5" x14ac:dyDescent="0.3">
      <c r="B275" s="220"/>
      <c r="C275" s="221"/>
      <c r="D275" s="207" t="s">
        <v>145</v>
      </c>
      <c r="E275" s="222" t="s">
        <v>22</v>
      </c>
      <c r="F275" s="223" t="s">
        <v>296</v>
      </c>
      <c r="G275" s="221"/>
      <c r="H275" s="224">
        <v>10.88</v>
      </c>
      <c r="I275" s="225"/>
      <c r="J275" s="221"/>
      <c r="K275" s="221"/>
      <c r="L275" s="226"/>
      <c r="M275" s="227"/>
      <c r="N275" s="228"/>
      <c r="O275" s="228"/>
      <c r="P275" s="228"/>
      <c r="Q275" s="228"/>
      <c r="R275" s="228"/>
      <c r="S275" s="228"/>
      <c r="T275" s="229"/>
      <c r="AT275" s="230" t="s">
        <v>145</v>
      </c>
      <c r="AU275" s="230" t="s">
        <v>87</v>
      </c>
      <c r="AV275" s="13" t="s">
        <v>87</v>
      </c>
      <c r="AW275" s="13" t="s">
        <v>42</v>
      </c>
      <c r="AX275" s="13" t="s">
        <v>78</v>
      </c>
      <c r="AY275" s="230" t="s">
        <v>134</v>
      </c>
    </row>
    <row r="276" spans="2:65" s="13" customFormat="1" ht="13.5" x14ac:dyDescent="0.3">
      <c r="B276" s="220"/>
      <c r="C276" s="221"/>
      <c r="D276" s="207" t="s">
        <v>145</v>
      </c>
      <c r="E276" s="222" t="s">
        <v>22</v>
      </c>
      <c r="F276" s="223" t="s">
        <v>297</v>
      </c>
      <c r="G276" s="221"/>
      <c r="H276" s="224">
        <v>4.08</v>
      </c>
      <c r="I276" s="225"/>
      <c r="J276" s="221"/>
      <c r="K276" s="221"/>
      <c r="L276" s="226"/>
      <c r="M276" s="227"/>
      <c r="N276" s="228"/>
      <c r="O276" s="228"/>
      <c r="P276" s="228"/>
      <c r="Q276" s="228"/>
      <c r="R276" s="228"/>
      <c r="S276" s="228"/>
      <c r="T276" s="229"/>
      <c r="AT276" s="230" t="s">
        <v>145</v>
      </c>
      <c r="AU276" s="230" t="s">
        <v>87</v>
      </c>
      <c r="AV276" s="13" t="s">
        <v>87</v>
      </c>
      <c r="AW276" s="13" t="s">
        <v>42</v>
      </c>
      <c r="AX276" s="13" t="s">
        <v>78</v>
      </c>
      <c r="AY276" s="230" t="s">
        <v>134</v>
      </c>
    </row>
    <row r="277" spans="2:65" s="13" customFormat="1" ht="13.5" x14ac:dyDescent="0.3">
      <c r="B277" s="220"/>
      <c r="C277" s="221"/>
      <c r="D277" s="207" t="s">
        <v>145</v>
      </c>
      <c r="E277" s="222" t="s">
        <v>22</v>
      </c>
      <c r="F277" s="223" t="s">
        <v>298</v>
      </c>
      <c r="G277" s="221"/>
      <c r="H277" s="224">
        <v>4.42</v>
      </c>
      <c r="I277" s="225"/>
      <c r="J277" s="221"/>
      <c r="K277" s="221"/>
      <c r="L277" s="226"/>
      <c r="M277" s="227"/>
      <c r="N277" s="228"/>
      <c r="O277" s="228"/>
      <c r="P277" s="228"/>
      <c r="Q277" s="228"/>
      <c r="R277" s="228"/>
      <c r="S277" s="228"/>
      <c r="T277" s="229"/>
      <c r="AT277" s="230" t="s">
        <v>145</v>
      </c>
      <c r="AU277" s="230" t="s">
        <v>87</v>
      </c>
      <c r="AV277" s="13" t="s">
        <v>87</v>
      </c>
      <c r="AW277" s="13" t="s">
        <v>42</v>
      </c>
      <c r="AX277" s="13" t="s">
        <v>78</v>
      </c>
      <c r="AY277" s="230" t="s">
        <v>134</v>
      </c>
    </row>
    <row r="278" spans="2:65" s="13" customFormat="1" ht="13.5" x14ac:dyDescent="0.3">
      <c r="B278" s="220"/>
      <c r="C278" s="221"/>
      <c r="D278" s="207" t="s">
        <v>145</v>
      </c>
      <c r="E278" s="222" t="s">
        <v>22</v>
      </c>
      <c r="F278" s="223" t="s">
        <v>299</v>
      </c>
      <c r="G278" s="221"/>
      <c r="H278" s="224">
        <v>6.12</v>
      </c>
      <c r="I278" s="225"/>
      <c r="J278" s="221"/>
      <c r="K278" s="221"/>
      <c r="L278" s="226"/>
      <c r="M278" s="227"/>
      <c r="N278" s="228"/>
      <c r="O278" s="228"/>
      <c r="P278" s="228"/>
      <c r="Q278" s="228"/>
      <c r="R278" s="228"/>
      <c r="S278" s="228"/>
      <c r="T278" s="229"/>
      <c r="AT278" s="230" t="s">
        <v>145</v>
      </c>
      <c r="AU278" s="230" t="s">
        <v>87</v>
      </c>
      <c r="AV278" s="13" t="s">
        <v>87</v>
      </c>
      <c r="AW278" s="13" t="s">
        <v>42</v>
      </c>
      <c r="AX278" s="13" t="s">
        <v>78</v>
      </c>
      <c r="AY278" s="230" t="s">
        <v>134</v>
      </c>
    </row>
    <row r="279" spans="2:65" s="13" customFormat="1" ht="13.5" x14ac:dyDescent="0.3">
      <c r="B279" s="220"/>
      <c r="C279" s="221"/>
      <c r="D279" s="207" t="s">
        <v>145</v>
      </c>
      <c r="E279" s="222" t="s">
        <v>22</v>
      </c>
      <c r="F279" s="223" t="s">
        <v>290</v>
      </c>
      <c r="G279" s="221"/>
      <c r="H279" s="224">
        <v>7.82</v>
      </c>
      <c r="I279" s="225"/>
      <c r="J279" s="221"/>
      <c r="K279" s="221"/>
      <c r="L279" s="226"/>
      <c r="M279" s="227"/>
      <c r="N279" s="228"/>
      <c r="O279" s="228"/>
      <c r="P279" s="228"/>
      <c r="Q279" s="228"/>
      <c r="R279" s="228"/>
      <c r="S279" s="228"/>
      <c r="T279" s="229"/>
      <c r="AT279" s="230" t="s">
        <v>145</v>
      </c>
      <c r="AU279" s="230" t="s">
        <v>87</v>
      </c>
      <c r="AV279" s="13" t="s">
        <v>87</v>
      </c>
      <c r="AW279" s="13" t="s">
        <v>42</v>
      </c>
      <c r="AX279" s="13" t="s">
        <v>78</v>
      </c>
      <c r="AY279" s="230" t="s">
        <v>134</v>
      </c>
    </row>
    <row r="280" spans="2:65" s="13" customFormat="1" ht="13.5" x14ac:dyDescent="0.3">
      <c r="B280" s="220"/>
      <c r="C280" s="221"/>
      <c r="D280" s="207" t="s">
        <v>145</v>
      </c>
      <c r="E280" s="222" t="s">
        <v>22</v>
      </c>
      <c r="F280" s="223" t="s">
        <v>300</v>
      </c>
      <c r="G280" s="221"/>
      <c r="H280" s="224">
        <v>6.46</v>
      </c>
      <c r="I280" s="225"/>
      <c r="J280" s="221"/>
      <c r="K280" s="221"/>
      <c r="L280" s="226"/>
      <c r="M280" s="227"/>
      <c r="N280" s="228"/>
      <c r="O280" s="228"/>
      <c r="P280" s="228"/>
      <c r="Q280" s="228"/>
      <c r="R280" s="228"/>
      <c r="S280" s="228"/>
      <c r="T280" s="229"/>
      <c r="AT280" s="230" t="s">
        <v>145</v>
      </c>
      <c r="AU280" s="230" t="s">
        <v>87</v>
      </c>
      <c r="AV280" s="13" t="s">
        <v>87</v>
      </c>
      <c r="AW280" s="13" t="s">
        <v>42</v>
      </c>
      <c r="AX280" s="13" t="s">
        <v>78</v>
      </c>
      <c r="AY280" s="230" t="s">
        <v>134</v>
      </c>
    </row>
    <row r="281" spans="2:65" s="13" customFormat="1" ht="13.5" x14ac:dyDescent="0.3">
      <c r="B281" s="220"/>
      <c r="C281" s="221"/>
      <c r="D281" s="207" t="s">
        <v>145</v>
      </c>
      <c r="E281" s="222" t="s">
        <v>22</v>
      </c>
      <c r="F281" s="223" t="s">
        <v>301</v>
      </c>
      <c r="G281" s="221"/>
      <c r="H281" s="224">
        <v>12.92</v>
      </c>
      <c r="I281" s="225"/>
      <c r="J281" s="221"/>
      <c r="K281" s="221"/>
      <c r="L281" s="226"/>
      <c r="M281" s="227"/>
      <c r="N281" s="228"/>
      <c r="O281" s="228"/>
      <c r="P281" s="228"/>
      <c r="Q281" s="228"/>
      <c r="R281" s="228"/>
      <c r="S281" s="228"/>
      <c r="T281" s="229"/>
      <c r="AT281" s="230" t="s">
        <v>145</v>
      </c>
      <c r="AU281" s="230" t="s">
        <v>87</v>
      </c>
      <c r="AV281" s="13" t="s">
        <v>87</v>
      </c>
      <c r="AW281" s="13" t="s">
        <v>42</v>
      </c>
      <c r="AX281" s="13" t="s">
        <v>78</v>
      </c>
      <c r="AY281" s="230" t="s">
        <v>134</v>
      </c>
    </row>
    <row r="282" spans="2:65" s="15" customFormat="1" ht="13.5" x14ac:dyDescent="0.3">
      <c r="B282" s="243"/>
      <c r="C282" s="244"/>
      <c r="D282" s="207" t="s">
        <v>145</v>
      </c>
      <c r="E282" s="245" t="s">
        <v>22</v>
      </c>
      <c r="F282" s="246" t="s">
        <v>168</v>
      </c>
      <c r="G282" s="244"/>
      <c r="H282" s="247">
        <v>366.18</v>
      </c>
      <c r="I282" s="248"/>
      <c r="J282" s="244"/>
      <c r="K282" s="244"/>
      <c r="L282" s="249"/>
      <c r="M282" s="250"/>
      <c r="N282" s="251"/>
      <c r="O282" s="251"/>
      <c r="P282" s="251"/>
      <c r="Q282" s="251"/>
      <c r="R282" s="251"/>
      <c r="S282" s="251"/>
      <c r="T282" s="252"/>
      <c r="AT282" s="253" t="s">
        <v>145</v>
      </c>
      <c r="AU282" s="253" t="s">
        <v>87</v>
      </c>
      <c r="AV282" s="15" t="s">
        <v>169</v>
      </c>
      <c r="AW282" s="15" t="s">
        <v>42</v>
      </c>
      <c r="AX282" s="15" t="s">
        <v>78</v>
      </c>
      <c r="AY282" s="253" t="s">
        <v>134</v>
      </c>
    </row>
    <row r="283" spans="2:65" s="14" customFormat="1" ht="13.5" x14ac:dyDescent="0.3">
      <c r="B283" s="231"/>
      <c r="C283" s="232"/>
      <c r="D283" s="233" t="s">
        <v>145</v>
      </c>
      <c r="E283" s="234" t="s">
        <v>22</v>
      </c>
      <c r="F283" s="235" t="s">
        <v>156</v>
      </c>
      <c r="G283" s="232"/>
      <c r="H283" s="236">
        <v>1836.5239999999999</v>
      </c>
      <c r="I283" s="237"/>
      <c r="J283" s="232"/>
      <c r="K283" s="232"/>
      <c r="L283" s="238"/>
      <c r="M283" s="239"/>
      <c r="N283" s="240"/>
      <c r="O283" s="240"/>
      <c r="P283" s="240"/>
      <c r="Q283" s="240"/>
      <c r="R283" s="240"/>
      <c r="S283" s="240"/>
      <c r="T283" s="241"/>
      <c r="AT283" s="242" t="s">
        <v>145</v>
      </c>
      <c r="AU283" s="242" t="s">
        <v>87</v>
      </c>
      <c r="AV283" s="14" t="s">
        <v>141</v>
      </c>
      <c r="AW283" s="14" t="s">
        <v>42</v>
      </c>
      <c r="AX283" s="14" t="s">
        <v>23</v>
      </c>
      <c r="AY283" s="242" t="s">
        <v>134</v>
      </c>
    </row>
    <row r="284" spans="2:65" s="1" customFormat="1" ht="31.5" customHeight="1" x14ac:dyDescent="0.3">
      <c r="B284" s="36"/>
      <c r="C284" s="195" t="s">
        <v>302</v>
      </c>
      <c r="D284" s="195" t="s">
        <v>136</v>
      </c>
      <c r="E284" s="196" t="s">
        <v>303</v>
      </c>
      <c r="F284" s="197" t="s">
        <v>304</v>
      </c>
      <c r="G284" s="198" t="s">
        <v>139</v>
      </c>
      <c r="H284" s="199">
        <v>1836.5239999999999</v>
      </c>
      <c r="I284" s="200"/>
      <c r="J284" s="201">
        <f>ROUND(I284*H284,2)</f>
        <v>0</v>
      </c>
      <c r="K284" s="197" t="s">
        <v>140</v>
      </c>
      <c r="L284" s="56"/>
      <c r="M284" s="202" t="s">
        <v>22</v>
      </c>
      <c r="N284" s="203" t="s">
        <v>49</v>
      </c>
      <c r="O284" s="37"/>
      <c r="P284" s="204">
        <f>O284*H284</f>
        <v>0</v>
      </c>
      <c r="Q284" s="204">
        <v>0</v>
      </c>
      <c r="R284" s="204">
        <f>Q284*H284</f>
        <v>0</v>
      </c>
      <c r="S284" s="204">
        <v>0</v>
      </c>
      <c r="T284" s="205">
        <f>S284*H284</f>
        <v>0</v>
      </c>
      <c r="AR284" s="19" t="s">
        <v>141</v>
      </c>
      <c r="AT284" s="19" t="s">
        <v>136</v>
      </c>
      <c r="AU284" s="19" t="s">
        <v>87</v>
      </c>
      <c r="AY284" s="19" t="s">
        <v>134</v>
      </c>
      <c r="BE284" s="206">
        <f>IF(N284="základní",J284,0)</f>
        <v>0</v>
      </c>
      <c r="BF284" s="206">
        <f>IF(N284="snížená",J284,0)</f>
        <v>0</v>
      </c>
      <c r="BG284" s="206">
        <f>IF(N284="zákl. přenesená",J284,0)</f>
        <v>0</v>
      </c>
      <c r="BH284" s="206">
        <f>IF(N284="sníž. přenesená",J284,0)</f>
        <v>0</v>
      </c>
      <c r="BI284" s="206">
        <f>IF(N284="nulová",J284,0)</f>
        <v>0</v>
      </c>
      <c r="BJ284" s="19" t="s">
        <v>23</v>
      </c>
      <c r="BK284" s="206">
        <f>ROUND(I284*H284,2)</f>
        <v>0</v>
      </c>
      <c r="BL284" s="19" t="s">
        <v>141</v>
      </c>
      <c r="BM284" s="19" t="s">
        <v>305</v>
      </c>
    </row>
    <row r="285" spans="2:65" s="12" customFormat="1" ht="13.5" x14ac:dyDescent="0.3">
      <c r="B285" s="209"/>
      <c r="C285" s="210"/>
      <c r="D285" s="207" t="s">
        <v>145</v>
      </c>
      <c r="E285" s="211" t="s">
        <v>22</v>
      </c>
      <c r="F285" s="212" t="s">
        <v>306</v>
      </c>
      <c r="G285" s="210"/>
      <c r="H285" s="213" t="s">
        <v>22</v>
      </c>
      <c r="I285" s="214"/>
      <c r="J285" s="210"/>
      <c r="K285" s="210"/>
      <c r="L285" s="215"/>
      <c r="M285" s="216"/>
      <c r="N285" s="217"/>
      <c r="O285" s="217"/>
      <c r="P285" s="217"/>
      <c r="Q285" s="217"/>
      <c r="R285" s="217"/>
      <c r="S285" s="217"/>
      <c r="T285" s="218"/>
      <c r="AT285" s="219" t="s">
        <v>145</v>
      </c>
      <c r="AU285" s="219" t="s">
        <v>87</v>
      </c>
      <c r="AV285" s="12" t="s">
        <v>23</v>
      </c>
      <c r="AW285" s="12" t="s">
        <v>42</v>
      </c>
      <c r="AX285" s="12" t="s">
        <v>78</v>
      </c>
      <c r="AY285" s="219" t="s">
        <v>134</v>
      </c>
    </row>
    <row r="286" spans="2:65" s="13" customFormat="1" ht="13.5" x14ac:dyDescent="0.3">
      <c r="B286" s="220"/>
      <c r="C286" s="221"/>
      <c r="D286" s="207" t="s">
        <v>145</v>
      </c>
      <c r="E286" s="222" t="s">
        <v>22</v>
      </c>
      <c r="F286" s="223" t="s">
        <v>307</v>
      </c>
      <c r="G286" s="221"/>
      <c r="H286" s="224">
        <v>1836.5239999999999</v>
      </c>
      <c r="I286" s="225"/>
      <c r="J286" s="221"/>
      <c r="K286" s="221"/>
      <c r="L286" s="226"/>
      <c r="M286" s="227"/>
      <c r="N286" s="228"/>
      <c r="O286" s="228"/>
      <c r="P286" s="228"/>
      <c r="Q286" s="228"/>
      <c r="R286" s="228"/>
      <c r="S286" s="228"/>
      <c r="T286" s="229"/>
      <c r="AT286" s="230" t="s">
        <v>145</v>
      </c>
      <c r="AU286" s="230" t="s">
        <v>87</v>
      </c>
      <c r="AV286" s="13" t="s">
        <v>87</v>
      </c>
      <c r="AW286" s="13" t="s">
        <v>42</v>
      </c>
      <c r="AX286" s="13" t="s">
        <v>78</v>
      </c>
      <c r="AY286" s="230" t="s">
        <v>134</v>
      </c>
    </row>
    <row r="287" spans="2:65" s="14" customFormat="1" ht="13.5" x14ac:dyDescent="0.3">
      <c r="B287" s="231"/>
      <c r="C287" s="232"/>
      <c r="D287" s="233" t="s">
        <v>145</v>
      </c>
      <c r="E287" s="234" t="s">
        <v>22</v>
      </c>
      <c r="F287" s="235" t="s">
        <v>156</v>
      </c>
      <c r="G287" s="232"/>
      <c r="H287" s="236">
        <v>1836.5239999999999</v>
      </c>
      <c r="I287" s="237"/>
      <c r="J287" s="232"/>
      <c r="K287" s="232"/>
      <c r="L287" s="238"/>
      <c r="M287" s="239"/>
      <c r="N287" s="240"/>
      <c r="O287" s="240"/>
      <c r="P287" s="240"/>
      <c r="Q287" s="240"/>
      <c r="R287" s="240"/>
      <c r="S287" s="240"/>
      <c r="T287" s="241"/>
      <c r="AT287" s="242" t="s">
        <v>145</v>
      </c>
      <c r="AU287" s="242" t="s">
        <v>87</v>
      </c>
      <c r="AV287" s="14" t="s">
        <v>141</v>
      </c>
      <c r="AW287" s="14" t="s">
        <v>42</v>
      </c>
      <c r="AX287" s="14" t="s">
        <v>23</v>
      </c>
      <c r="AY287" s="242" t="s">
        <v>134</v>
      </c>
    </row>
    <row r="288" spans="2:65" s="1" customFormat="1" ht="44.25" customHeight="1" x14ac:dyDescent="0.3">
      <c r="B288" s="36"/>
      <c r="C288" s="195" t="s">
        <v>8</v>
      </c>
      <c r="D288" s="195" t="s">
        <v>136</v>
      </c>
      <c r="E288" s="196" t="s">
        <v>308</v>
      </c>
      <c r="F288" s="197" t="s">
        <v>309</v>
      </c>
      <c r="G288" s="198" t="s">
        <v>222</v>
      </c>
      <c r="H288" s="199">
        <v>820.649</v>
      </c>
      <c r="I288" s="200"/>
      <c r="J288" s="201">
        <f>ROUND(I288*H288,2)</f>
        <v>0</v>
      </c>
      <c r="K288" s="197" t="s">
        <v>140</v>
      </c>
      <c r="L288" s="56"/>
      <c r="M288" s="202" t="s">
        <v>22</v>
      </c>
      <c r="N288" s="203" t="s">
        <v>49</v>
      </c>
      <c r="O288" s="37"/>
      <c r="P288" s="204">
        <f>O288*H288</f>
        <v>0</v>
      </c>
      <c r="Q288" s="204">
        <v>0</v>
      </c>
      <c r="R288" s="204">
        <f>Q288*H288</f>
        <v>0</v>
      </c>
      <c r="S288" s="204">
        <v>0</v>
      </c>
      <c r="T288" s="205">
        <f>S288*H288</f>
        <v>0</v>
      </c>
      <c r="AR288" s="19" t="s">
        <v>141</v>
      </c>
      <c r="AT288" s="19" t="s">
        <v>136</v>
      </c>
      <c r="AU288" s="19" t="s">
        <v>87</v>
      </c>
      <c r="AY288" s="19" t="s">
        <v>134</v>
      </c>
      <c r="BE288" s="206">
        <f>IF(N288="základní",J288,0)</f>
        <v>0</v>
      </c>
      <c r="BF288" s="206">
        <f>IF(N288="snížená",J288,0)</f>
        <v>0</v>
      </c>
      <c r="BG288" s="206">
        <f>IF(N288="zákl. přenesená",J288,0)</f>
        <v>0</v>
      </c>
      <c r="BH288" s="206">
        <f>IF(N288="sníž. přenesená",J288,0)</f>
        <v>0</v>
      </c>
      <c r="BI288" s="206">
        <f>IF(N288="nulová",J288,0)</f>
        <v>0</v>
      </c>
      <c r="BJ288" s="19" t="s">
        <v>23</v>
      </c>
      <c r="BK288" s="206">
        <f>ROUND(I288*H288,2)</f>
        <v>0</v>
      </c>
      <c r="BL288" s="19" t="s">
        <v>141</v>
      </c>
      <c r="BM288" s="19" t="s">
        <v>310</v>
      </c>
    </row>
    <row r="289" spans="2:65" s="1" customFormat="1" ht="94.5" x14ac:dyDescent="0.3">
      <c r="B289" s="36"/>
      <c r="C289" s="58"/>
      <c r="D289" s="207" t="s">
        <v>143</v>
      </c>
      <c r="E289" s="58"/>
      <c r="F289" s="208" t="s">
        <v>311</v>
      </c>
      <c r="G289" s="58"/>
      <c r="H289" s="58"/>
      <c r="I289" s="163"/>
      <c r="J289" s="58"/>
      <c r="K289" s="58"/>
      <c r="L289" s="56"/>
      <c r="M289" s="73"/>
      <c r="N289" s="37"/>
      <c r="O289" s="37"/>
      <c r="P289" s="37"/>
      <c r="Q289" s="37"/>
      <c r="R289" s="37"/>
      <c r="S289" s="37"/>
      <c r="T289" s="74"/>
      <c r="AT289" s="19" t="s">
        <v>143</v>
      </c>
      <c r="AU289" s="19" t="s">
        <v>87</v>
      </c>
    </row>
    <row r="290" spans="2:65" s="13" customFormat="1" ht="13.5" x14ac:dyDescent="0.3">
      <c r="B290" s="220"/>
      <c r="C290" s="221"/>
      <c r="D290" s="207" t="s">
        <v>145</v>
      </c>
      <c r="E290" s="222" t="s">
        <v>22</v>
      </c>
      <c r="F290" s="223" t="s">
        <v>312</v>
      </c>
      <c r="G290" s="221"/>
      <c r="H290" s="224">
        <v>820.649</v>
      </c>
      <c r="I290" s="225"/>
      <c r="J290" s="221"/>
      <c r="K290" s="221"/>
      <c r="L290" s="226"/>
      <c r="M290" s="227"/>
      <c r="N290" s="228"/>
      <c r="O290" s="228"/>
      <c r="P290" s="228"/>
      <c r="Q290" s="228"/>
      <c r="R290" s="228"/>
      <c r="S290" s="228"/>
      <c r="T290" s="229"/>
      <c r="AT290" s="230" t="s">
        <v>145</v>
      </c>
      <c r="AU290" s="230" t="s">
        <v>87</v>
      </c>
      <c r="AV290" s="13" t="s">
        <v>87</v>
      </c>
      <c r="AW290" s="13" t="s">
        <v>42</v>
      </c>
      <c r="AX290" s="13" t="s">
        <v>78</v>
      </c>
      <c r="AY290" s="230" t="s">
        <v>134</v>
      </c>
    </row>
    <row r="291" spans="2:65" s="14" customFormat="1" ht="13.5" x14ac:dyDescent="0.3">
      <c r="B291" s="231"/>
      <c r="C291" s="232"/>
      <c r="D291" s="233" t="s">
        <v>145</v>
      </c>
      <c r="E291" s="234" t="s">
        <v>22</v>
      </c>
      <c r="F291" s="235" t="s">
        <v>156</v>
      </c>
      <c r="G291" s="232"/>
      <c r="H291" s="236">
        <v>820.649</v>
      </c>
      <c r="I291" s="237"/>
      <c r="J291" s="232"/>
      <c r="K291" s="232"/>
      <c r="L291" s="238"/>
      <c r="M291" s="239"/>
      <c r="N291" s="240"/>
      <c r="O291" s="240"/>
      <c r="P291" s="240"/>
      <c r="Q291" s="240"/>
      <c r="R291" s="240"/>
      <c r="S291" s="240"/>
      <c r="T291" s="241"/>
      <c r="AT291" s="242" t="s">
        <v>145</v>
      </c>
      <c r="AU291" s="242" t="s">
        <v>87</v>
      </c>
      <c r="AV291" s="14" t="s">
        <v>141</v>
      </c>
      <c r="AW291" s="14" t="s">
        <v>42</v>
      </c>
      <c r="AX291" s="14" t="s">
        <v>23</v>
      </c>
      <c r="AY291" s="242" t="s">
        <v>134</v>
      </c>
    </row>
    <row r="292" spans="2:65" s="1" customFormat="1" ht="44.25" customHeight="1" x14ac:dyDescent="0.3">
      <c r="B292" s="36"/>
      <c r="C292" s="195" t="s">
        <v>313</v>
      </c>
      <c r="D292" s="195" t="s">
        <v>136</v>
      </c>
      <c r="E292" s="196" t="s">
        <v>314</v>
      </c>
      <c r="F292" s="197" t="s">
        <v>315</v>
      </c>
      <c r="G292" s="198" t="s">
        <v>222</v>
      </c>
      <c r="H292" s="199">
        <v>666.20600000000002</v>
      </c>
      <c r="I292" s="200"/>
      <c r="J292" s="201">
        <f>ROUND(I292*H292,2)</f>
        <v>0</v>
      </c>
      <c r="K292" s="197" t="s">
        <v>140</v>
      </c>
      <c r="L292" s="56"/>
      <c r="M292" s="202" t="s">
        <v>22</v>
      </c>
      <c r="N292" s="203" t="s">
        <v>49</v>
      </c>
      <c r="O292" s="37"/>
      <c r="P292" s="204">
        <f>O292*H292</f>
        <v>0</v>
      </c>
      <c r="Q292" s="204">
        <v>0</v>
      </c>
      <c r="R292" s="204">
        <f>Q292*H292</f>
        <v>0</v>
      </c>
      <c r="S292" s="204">
        <v>0</v>
      </c>
      <c r="T292" s="205">
        <f>S292*H292</f>
        <v>0</v>
      </c>
      <c r="AR292" s="19" t="s">
        <v>141</v>
      </c>
      <c r="AT292" s="19" t="s">
        <v>136</v>
      </c>
      <c r="AU292" s="19" t="s">
        <v>87</v>
      </c>
      <c r="AY292" s="19" t="s">
        <v>134</v>
      </c>
      <c r="BE292" s="206">
        <f>IF(N292="základní",J292,0)</f>
        <v>0</v>
      </c>
      <c r="BF292" s="206">
        <f>IF(N292="snížená",J292,0)</f>
        <v>0</v>
      </c>
      <c r="BG292" s="206">
        <f>IF(N292="zákl. přenesená",J292,0)</f>
        <v>0</v>
      </c>
      <c r="BH292" s="206">
        <f>IF(N292="sníž. přenesená",J292,0)</f>
        <v>0</v>
      </c>
      <c r="BI292" s="206">
        <f>IF(N292="nulová",J292,0)</f>
        <v>0</v>
      </c>
      <c r="BJ292" s="19" t="s">
        <v>23</v>
      </c>
      <c r="BK292" s="206">
        <f>ROUND(I292*H292,2)</f>
        <v>0</v>
      </c>
      <c r="BL292" s="19" t="s">
        <v>141</v>
      </c>
      <c r="BM292" s="19" t="s">
        <v>316</v>
      </c>
    </row>
    <row r="293" spans="2:65" s="1" customFormat="1" ht="189" x14ac:dyDescent="0.3">
      <c r="B293" s="36"/>
      <c r="C293" s="58"/>
      <c r="D293" s="207" t="s">
        <v>143</v>
      </c>
      <c r="E293" s="58"/>
      <c r="F293" s="208" t="s">
        <v>317</v>
      </c>
      <c r="G293" s="58"/>
      <c r="H293" s="58"/>
      <c r="I293" s="163"/>
      <c r="J293" s="58"/>
      <c r="K293" s="58"/>
      <c r="L293" s="56"/>
      <c r="M293" s="73"/>
      <c r="N293" s="37"/>
      <c r="O293" s="37"/>
      <c r="P293" s="37"/>
      <c r="Q293" s="37"/>
      <c r="R293" s="37"/>
      <c r="S293" s="37"/>
      <c r="T293" s="74"/>
      <c r="AT293" s="19" t="s">
        <v>143</v>
      </c>
      <c r="AU293" s="19" t="s">
        <v>87</v>
      </c>
    </row>
    <row r="294" spans="2:65" s="12" customFormat="1" ht="13.5" x14ac:dyDescent="0.3">
      <c r="B294" s="209"/>
      <c r="C294" s="210"/>
      <c r="D294" s="207" t="s">
        <v>145</v>
      </c>
      <c r="E294" s="211" t="s">
        <v>22</v>
      </c>
      <c r="F294" s="212" t="s">
        <v>318</v>
      </c>
      <c r="G294" s="210"/>
      <c r="H294" s="213" t="s">
        <v>22</v>
      </c>
      <c r="I294" s="214"/>
      <c r="J294" s="210"/>
      <c r="K294" s="210"/>
      <c r="L294" s="215"/>
      <c r="M294" s="216"/>
      <c r="N294" s="217"/>
      <c r="O294" s="217"/>
      <c r="P294" s="217"/>
      <c r="Q294" s="217"/>
      <c r="R294" s="217"/>
      <c r="S294" s="217"/>
      <c r="T294" s="218"/>
      <c r="AT294" s="219" t="s">
        <v>145</v>
      </c>
      <c r="AU294" s="219" t="s">
        <v>87</v>
      </c>
      <c r="AV294" s="12" t="s">
        <v>23</v>
      </c>
      <c r="AW294" s="12" t="s">
        <v>42</v>
      </c>
      <c r="AX294" s="12" t="s">
        <v>78</v>
      </c>
      <c r="AY294" s="219" t="s">
        <v>134</v>
      </c>
    </row>
    <row r="295" spans="2:65" s="13" customFormat="1" ht="13.5" x14ac:dyDescent="0.3">
      <c r="B295" s="220"/>
      <c r="C295" s="221"/>
      <c r="D295" s="207" t="s">
        <v>145</v>
      </c>
      <c r="E295" s="222" t="s">
        <v>22</v>
      </c>
      <c r="F295" s="223" t="s">
        <v>319</v>
      </c>
      <c r="G295" s="221"/>
      <c r="H295" s="224">
        <v>666.20600000000002</v>
      </c>
      <c r="I295" s="225"/>
      <c r="J295" s="221"/>
      <c r="K295" s="221"/>
      <c r="L295" s="226"/>
      <c r="M295" s="227"/>
      <c r="N295" s="228"/>
      <c r="O295" s="228"/>
      <c r="P295" s="228"/>
      <c r="Q295" s="228"/>
      <c r="R295" s="228"/>
      <c r="S295" s="228"/>
      <c r="T295" s="229"/>
      <c r="AT295" s="230" t="s">
        <v>145</v>
      </c>
      <c r="AU295" s="230" t="s">
        <v>87</v>
      </c>
      <c r="AV295" s="13" t="s">
        <v>87</v>
      </c>
      <c r="AW295" s="13" t="s">
        <v>42</v>
      </c>
      <c r="AX295" s="13" t="s">
        <v>78</v>
      </c>
      <c r="AY295" s="230" t="s">
        <v>134</v>
      </c>
    </row>
    <row r="296" spans="2:65" s="14" customFormat="1" ht="13.5" x14ac:dyDescent="0.3">
      <c r="B296" s="231"/>
      <c r="C296" s="232"/>
      <c r="D296" s="233" t="s">
        <v>145</v>
      </c>
      <c r="E296" s="234" t="s">
        <v>22</v>
      </c>
      <c r="F296" s="235" t="s">
        <v>156</v>
      </c>
      <c r="G296" s="232"/>
      <c r="H296" s="236">
        <v>666.20600000000002</v>
      </c>
      <c r="I296" s="237"/>
      <c r="J296" s="232"/>
      <c r="K296" s="232"/>
      <c r="L296" s="238"/>
      <c r="M296" s="239"/>
      <c r="N296" s="240"/>
      <c r="O296" s="240"/>
      <c r="P296" s="240"/>
      <c r="Q296" s="240"/>
      <c r="R296" s="240"/>
      <c r="S296" s="240"/>
      <c r="T296" s="241"/>
      <c r="AT296" s="242" t="s">
        <v>145</v>
      </c>
      <c r="AU296" s="242" t="s">
        <v>87</v>
      </c>
      <c r="AV296" s="14" t="s">
        <v>141</v>
      </c>
      <c r="AW296" s="14" t="s">
        <v>42</v>
      </c>
      <c r="AX296" s="14" t="s">
        <v>23</v>
      </c>
      <c r="AY296" s="242" t="s">
        <v>134</v>
      </c>
    </row>
    <row r="297" spans="2:65" s="1" customFormat="1" ht="22.5" customHeight="1" x14ac:dyDescent="0.3">
      <c r="B297" s="36"/>
      <c r="C297" s="195" t="s">
        <v>320</v>
      </c>
      <c r="D297" s="195" t="s">
        <v>136</v>
      </c>
      <c r="E297" s="196" t="s">
        <v>321</v>
      </c>
      <c r="F297" s="197" t="s">
        <v>322</v>
      </c>
      <c r="G297" s="198" t="s">
        <v>222</v>
      </c>
      <c r="H297" s="199">
        <v>666.20600000000002</v>
      </c>
      <c r="I297" s="200"/>
      <c r="J297" s="201">
        <f>ROUND(I297*H297,2)</f>
        <v>0</v>
      </c>
      <c r="K297" s="197" t="s">
        <v>140</v>
      </c>
      <c r="L297" s="56"/>
      <c r="M297" s="202" t="s">
        <v>22</v>
      </c>
      <c r="N297" s="203" t="s">
        <v>49</v>
      </c>
      <c r="O297" s="37"/>
      <c r="P297" s="204">
        <f>O297*H297</f>
        <v>0</v>
      </c>
      <c r="Q297" s="204">
        <v>0</v>
      </c>
      <c r="R297" s="204">
        <f>Q297*H297</f>
        <v>0</v>
      </c>
      <c r="S297" s="204">
        <v>0</v>
      </c>
      <c r="T297" s="205">
        <f>S297*H297</f>
        <v>0</v>
      </c>
      <c r="AR297" s="19" t="s">
        <v>141</v>
      </c>
      <c r="AT297" s="19" t="s">
        <v>136</v>
      </c>
      <c r="AU297" s="19" t="s">
        <v>87</v>
      </c>
      <c r="AY297" s="19" t="s">
        <v>134</v>
      </c>
      <c r="BE297" s="206">
        <f>IF(N297="základní",J297,0)</f>
        <v>0</v>
      </c>
      <c r="BF297" s="206">
        <f>IF(N297="snížená",J297,0)</f>
        <v>0</v>
      </c>
      <c r="BG297" s="206">
        <f>IF(N297="zákl. přenesená",J297,0)</f>
        <v>0</v>
      </c>
      <c r="BH297" s="206">
        <f>IF(N297="sníž. přenesená",J297,0)</f>
        <v>0</v>
      </c>
      <c r="BI297" s="206">
        <f>IF(N297="nulová",J297,0)</f>
        <v>0</v>
      </c>
      <c r="BJ297" s="19" t="s">
        <v>23</v>
      </c>
      <c r="BK297" s="206">
        <f>ROUND(I297*H297,2)</f>
        <v>0</v>
      </c>
      <c r="BL297" s="19" t="s">
        <v>141</v>
      </c>
      <c r="BM297" s="19" t="s">
        <v>323</v>
      </c>
    </row>
    <row r="298" spans="2:65" s="1" customFormat="1" ht="297" x14ac:dyDescent="0.3">
      <c r="B298" s="36"/>
      <c r="C298" s="58"/>
      <c r="D298" s="207" t="s">
        <v>143</v>
      </c>
      <c r="E298" s="58"/>
      <c r="F298" s="208" t="s">
        <v>324</v>
      </c>
      <c r="G298" s="58"/>
      <c r="H298" s="58"/>
      <c r="I298" s="163"/>
      <c r="J298" s="58"/>
      <c r="K298" s="58"/>
      <c r="L298" s="56"/>
      <c r="M298" s="73"/>
      <c r="N298" s="37"/>
      <c r="O298" s="37"/>
      <c r="P298" s="37"/>
      <c r="Q298" s="37"/>
      <c r="R298" s="37"/>
      <c r="S298" s="37"/>
      <c r="T298" s="74"/>
      <c r="AT298" s="19" t="s">
        <v>143</v>
      </c>
      <c r="AU298" s="19" t="s">
        <v>87</v>
      </c>
    </row>
    <row r="299" spans="2:65" s="13" customFormat="1" ht="13.5" x14ac:dyDescent="0.3">
      <c r="B299" s="220"/>
      <c r="C299" s="221"/>
      <c r="D299" s="207" t="s">
        <v>145</v>
      </c>
      <c r="E299" s="222" t="s">
        <v>22</v>
      </c>
      <c r="F299" s="223" t="s">
        <v>325</v>
      </c>
      <c r="G299" s="221"/>
      <c r="H299" s="224">
        <v>666.20600000000002</v>
      </c>
      <c r="I299" s="225"/>
      <c r="J299" s="221"/>
      <c r="K299" s="221"/>
      <c r="L299" s="226"/>
      <c r="M299" s="227"/>
      <c r="N299" s="228"/>
      <c r="O299" s="228"/>
      <c r="P299" s="228"/>
      <c r="Q299" s="228"/>
      <c r="R299" s="228"/>
      <c r="S299" s="228"/>
      <c r="T299" s="229"/>
      <c r="AT299" s="230" t="s">
        <v>145</v>
      </c>
      <c r="AU299" s="230" t="s">
        <v>87</v>
      </c>
      <c r="AV299" s="13" t="s">
        <v>87</v>
      </c>
      <c r="AW299" s="13" t="s">
        <v>42</v>
      </c>
      <c r="AX299" s="13" t="s">
        <v>78</v>
      </c>
      <c r="AY299" s="230" t="s">
        <v>134</v>
      </c>
    </row>
    <row r="300" spans="2:65" s="14" customFormat="1" ht="13.5" x14ac:dyDescent="0.3">
      <c r="B300" s="231"/>
      <c r="C300" s="232"/>
      <c r="D300" s="233" t="s">
        <v>145</v>
      </c>
      <c r="E300" s="234" t="s">
        <v>22</v>
      </c>
      <c r="F300" s="235" t="s">
        <v>156</v>
      </c>
      <c r="G300" s="232"/>
      <c r="H300" s="236">
        <v>666.20600000000002</v>
      </c>
      <c r="I300" s="237"/>
      <c r="J300" s="232"/>
      <c r="K300" s="232"/>
      <c r="L300" s="238"/>
      <c r="M300" s="239"/>
      <c r="N300" s="240"/>
      <c r="O300" s="240"/>
      <c r="P300" s="240"/>
      <c r="Q300" s="240"/>
      <c r="R300" s="240"/>
      <c r="S300" s="240"/>
      <c r="T300" s="241"/>
      <c r="AT300" s="242" t="s">
        <v>145</v>
      </c>
      <c r="AU300" s="242" t="s">
        <v>87</v>
      </c>
      <c r="AV300" s="14" t="s">
        <v>141</v>
      </c>
      <c r="AW300" s="14" t="s">
        <v>42</v>
      </c>
      <c r="AX300" s="14" t="s">
        <v>23</v>
      </c>
      <c r="AY300" s="242" t="s">
        <v>134</v>
      </c>
    </row>
    <row r="301" spans="2:65" s="1" customFormat="1" ht="22.5" customHeight="1" x14ac:dyDescent="0.3">
      <c r="B301" s="36"/>
      <c r="C301" s="195" t="s">
        <v>326</v>
      </c>
      <c r="D301" s="195" t="s">
        <v>136</v>
      </c>
      <c r="E301" s="196" t="s">
        <v>327</v>
      </c>
      <c r="F301" s="197" t="s">
        <v>328</v>
      </c>
      <c r="G301" s="198" t="s">
        <v>329</v>
      </c>
      <c r="H301" s="199">
        <v>1112.5640000000001</v>
      </c>
      <c r="I301" s="200"/>
      <c r="J301" s="201">
        <f>ROUND(I301*H301,2)</f>
        <v>0</v>
      </c>
      <c r="K301" s="197" t="s">
        <v>140</v>
      </c>
      <c r="L301" s="56"/>
      <c r="M301" s="202" t="s">
        <v>22</v>
      </c>
      <c r="N301" s="203" t="s">
        <v>49</v>
      </c>
      <c r="O301" s="37"/>
      <c r="P301" s="204">
        <f>O301*H301</f>
        <v>0</v>
      </c>
      <c r="Q301" s="204">
        <v>0</v>
      </c>
      <c r="R301" s="204">
        <f>Q301*H301</f>
        <v>0</v>
      </c>
      <c r="S301" s="204">
        <v>0</v>
      </c>
      <c r="T301" s="205">
        <f>S301*H301</f>
        <v>0</v>
      </c>
      <c r="AR301" s="19" t="s">
        <v>141</v>
      </c>
      <c r="AT301" s="19" t="s">
        <v>136</v>
      </c>
      <c r="AU301" s="19" t="s">
        <v>87</v>
      </c>
      <c r="AY301" s="19" t="s">
        <v>134</v>
      </c>
      <c r="BE301" s="206">
        <f>IF(N301="základní",J301,0)</f>
        <v>0</v>
      </c>
      <c r="BF301" s="206">
        <f>IF(N301="snížená",J301,0)</f>
        <v>0</v>
      </c>
      <c r="BG301" s="206">
        <f>IF(N301="zákl. přenesená",J301,0)</f>
        <v>0</v>
      </c>
      <c r="BH301" s="206">
        <f>IF(N301="sníž. přenesená",J301,0)</f>
        <v>0</v>
      </c>
      <c r="BI301" s="206">
        <f>IF(N301="nulová",J301,0)</f>
        <v>0</v>
      </c>
      <c r="BJ301" s="19" t="s">
        <v>23</v>
      </c>
      <c r="BK301" s="206">
        <f>ROUND(I301*H301,2)</f>
        <v>0</v>
      </c>
      <c r="BL301" s="19" t="s">
        <v>141</v>
      </c>
      <c r="BM301" s="19" t="s">
        <v>330</v>
      </c>
    </row>
    <row r="302" spans="2:65" s="1" customFormat="1" ht="297" x14ac:dyDescent="0.3">
      <c r="B302" s="36"/>
      <c r="C302" s="58"/>
      <c r="D302" s="207" t="s">
        <v>143</v>
      </c>
      <c r="E302" s="58"/>
      <c r="F302" s="208" t="s">
        <v>324</v>
      </c>
      <c r="G302" s="58"/>
      <c r="H302" s="58"/>
      <c r="I302" s="163"/>
      <c r="J302" s="58"/>
      <c r="K302" s="58"/>
      <c r="L302" s="56"/>
      <c r="M302" s="73"/>
      <c r="N302" s="37"/>
      <c r="O302" s="37"/>
      <c r="P302" s="37"/>
      <c r="Q302" s="37"/>
      <c r="R302" s="37"/>
      <c r="S302" s="37"/>
      <c r="T302" s="74"/>
      <c r="AT302" s="19" t="s">
        <v>143</v>
      </c>
      <c r="AU302" s="19" t="s">
        <v>87</v>
      </c>
    </row>
    <row r="303" spans="2:65" s="13" customFormat="1" ht="13.5" x14ac:dyDescent="0.3">
      <c r="B303" s="220"/>
      <c r="C303" s="221"/>
      <c r="D303" s="207" t="s">
        <v>145</v>
      </c>
      <c r="E303" s="222" t="s">
        <v>22</v>
      </c>
      <c r="F303" s="223" t="s">
        <v>331</v>
      </c>
      <c r="G303" s="221"/>
      <c r="H303" s="224">
        <v>1112.5640000000001</v>
      </c>
      <c r="I303" s="225"/>
      <c r="J303" s="221"/>
      <c r="K303" s="221"/>
      <c r="L303" s="226"/>
      <c r="M303" s="227"/>
      <c r="N303" s="228"/>
      <c r="O303" s="228"/>
      <c r="P303" s="228"/>
      <c r="Q303" s="228"/>
      <c r="R303" s="228"/>
      <c r="S303" s="228"/>
      <c r="T303" s="229"/>
      <c r="AT303" s="230" t="s">
        <v>145</v>
      </c>
      <c r="AU303" s="230" t="s">
        <v>87</v>
      </c>
      <c r="AV303" s="13" t="s">
        <v>87</v>
      </c>
      <c r="AW303" s="13" t="s">
        <v>42</v>
      </c>
      <c r="AX303" s="13" t="s">
        <v>78</v>
      </c>
      <c r="AY303" s="230" t="s">
        <v>134</v>
      </c>
    </row>
    <row r="304" spans="2:65" s="14" customFormat="1" ht="13.5" x14ac:dyDescent="0.3">
      <c r="B304" s="231"/>
      <c r="C304" s="232"/>
      <c r="D304" s="233" t="s">
        <v>145</v>
      </c>
      <c r="E304" s="234" t="s">
        <v>22</v>
      </c>
      <c r="F304" s="235" t="s">
        <v>156</v>
      </c>
      <c r="G304" s="232"/>
      <c r="H304" s="236">
        <v>1112.5640000000001</v>
      </c>
      <c r="I304" s="237"/>
      <c r="J304" s="232"/>
      <c r="K304" s="232"/>
      <c r="L304" s="238"/>
      <c r="M304" s="239"/>
      <c r="N304" s="240"/>
      <c r="O304" s="240"/>
      <c r="P304" s="240"/>
      <c r="Q304" s="240"/>
      <c r="R304" s="240"/>
      <c r="S304" s="240"/>
      <c r="T304" s="241"/>
      <c r="AT304" s="242" t="s">
        <v>145</v>
      </c>
      <c r="AU304" s="242" t="s">
        <v>87</v>
      </c>
      <c r="AV304" s="14" t="s">
        <v>141</v>
      </c>
      <c r="AW304" s="14" t="s">
        <v>42</v>
      </c>
      <c r="AX304" s="14" t="s">
        <v>23</v>
      </c>
      <c r="AY304" s="242" t="s">
        <v>134</v>
      </c>
    </row>
    <row r="305" spans="2:65" s="1" customFormat="1" ht="31.5" customHeight="1" x14ac:dyDescent="0.3">
      <c r="B305" s="36"/>
      <c r="C305" s="195" t="s">
        <v>332</v>
      </c>
      <c r="D305" s="195" t="s">
        <v>136</v>
      </c>
      <c r="E305" s="196" t="s">
        <v>333</v>
      </c>
      <c r="F305" s="197" t="s">
        <v>334</v>
      </c>
      <c r="G305" s="198" t="s">
        <v>222</v>
      </c>
      <c r="H305" s="199">
        <v>608.93299999999999</v>
      </c>
      <c r="I305" s="200"/>
      <c r="J305" s="201">
        <f>ROUND(I305*H305,2)</f>
        <v>0</v>
      </c>
      <c r="K305" s="197" t="s">
        <v>140</v>
      </c>
      <c r="L305" s="56"/>
      <c r="M305" s="202" t="s">
        <v>22</v>
      </c>
      <c r="N305" s="203" t="s">
        <v>49</v>
      </c>
      <c r="O305" s="37"/>
      <c r="P305" s="204">
        <f>O305*H305</f>
        <v>0</v>
      </c>
      <c r="Q305" s="204">
        <v>0</v>
      </c>
      <c r="R305" s="204">
        <f>Q305*H305</f>
        <v>0</v>
      </c>
      <c r="S305" s="204">
        <v>0</v>
      </c>
      <c r="T305" s="205">
        <f>S305*H305</f>
        <v>0</v>
      </c>
      <c r="AR305" s="19" t="s">
        <v>141</v>
      </c>
      <c r="AT305" s="19" t="s">
        <v>136</v>
      </c>
      <c r="AU305" s="19" t="s">
        <v>87</v>
      </c>
      <c r="AY305" s="19" t="s">
        <v>134</v>
      </c>
      <c r="BE305" s="206">
        <f>IF(N305="základní",J305,0)</f>
        <v>0</v>
      </c>
      <c r="BF305" s="206">
        <f>IF(N305="snížená",J305,0)</f>
        <v>0</v>
      </c>
      <c r="BG305" s="206">
        <f>IF(N305="zákl. přenesená",J305,0)</f>
        <v>0</v>
      </c>
      <c r="BH305" s="206">
        <f>IF(N305="sníž. přenesená",J305,0)</f>
        <v>0</v>
      </c>
      <c r="BI305" s="206">
        <f>IF(N305="nulová",J305,0)</f>
        <v>0</v>
      </c>
      <c r="BJ305" s="19" t="s">
        <v>23</v>
      </c>
      <c r="BK305" s="206">
        <f>ROUND(I305*H305,2)</f>
        <v>0</v>
      </c>
      <c r="BL305" s="19" t="s">
        <v>141</v>
      </c>
      <c r="BM305" s="19" t="s">
        <v>335</v>
      </c>
    </row>
    <row r="306" spans="2:65" s="1" customFormat="1" ht="409.5" x14ac:dyDescent="0.3">
      <c r="B306" s="36"/>
      <c r="C306" s="58"/>
      <c r="D306" s="207" t="s">
        <v>143</v>
      </c>
      <c r="E306" s="58"/>
      <c r="F306" s="208" t="s">
        <v>336</v>
      </c>
      <c r="G306" s="58"/>
      <c r="H306" s="58"/>
      <c r="I306" s="163"/>
      <c r="J306" s="58"/>
      <c r="K306" s="58"/>
      <c r="L306" s="56"/>
      <c r="M306" s="73"/>
      <c r="N306" s="37"/>
      <c r="O306" s="37"/>
      <c r="P306" s="37"/>
      <c r="Q306" s="37"/>
      <c r="R306" s="37"/>
      <c r="S306" s="37"/>
      <c r="T306" s="74"/>
      <c r="AT306" s="19" t="s">
        <v>143</v>
      </c>
      <c r="AU306" s="19" t="s">
        <v>87</v>
      </c>
    </row>
    <row r="307" spans="2:65" s="12" customFormat="1" ht="13.5" x14ac:dyDescent="0.3">
      <c r="B307" s="209"/>
      <c r="C307" s="210"/>
      <c r="D307" s="207" t="s">
        <v>145</v>
      </c>
      <c r="E307" s="211" t="s">
        <v>22</v>
      </c>
      <c r="F307" s="212" t="s">
        <v>337</v>
      </c>
      <c r="G307" s="210"/>
      <c r="H307" s="213" t="s">
        <v>22</v>
      </c>
      <c r="I307" s="214"/>
      <c r="J307" s="210"/>
      <c r="K307" s="210"/>
      <c r="L307" s="215"/>
      <c r="M307" s="216"/>
      <c r="N307" s="217"/>
      <c r="O307" s="217"/>
      <c r="P307" s="217"/>
      <c r="Q307" s="217"/>
      <c r="R307" s="217"/>
      <c r="S307" s="217"/>
      <c r="T307" s="218"/>
      <c r="AT307" s="219" t="s">
        <v>145</v>
      </c>
      <c r="AU307" s="219" t="s">
        <v>87</v>
      </c>
      <c r="AV307" s="12" t="s">
        <v>23</v>
      </c>
      <c r="AW307" s="12" t="s">
        <v>42</v>
      </c>
      <c r="AX307" s="12" t="s">
        <v>78</v>
      </c>
      <c r="AY307" s="219" t="s">
        <v>134</v>
      </c>
    </row>
    <row r="308" spans="2:65" s="12" customFormat="1" ht="13.5" x14ac:dyDescent="0.3">
      <c r="B308" s="209"/>
      <c r="C308" s="210"/>
      <c r="D308" s="207" t="s">
        <v>145</v>
      </c>
      <c r="E308" s="211" t="s">
        <v>22</v>
      </c>
      <c r="F308" s="212" t="s">
        <v>148</v>
      </c>
      <c r="G308" s="210"/>
      <c r="H308" s="213" t="s">
        <v>22</v>
      </c>
      <c r="I308" s="214"/>
      <c r="J308" s="210"/>
      <c r="K308" s="210"/>
      <c r="L308" s="215"/>
      <c r="M308" s="216"/>
      <c r="N308" s="217"/>
      <c r="O308" s="217"/>
      <c r="P308" s="217"/>
      <c r="Q308" s="217"/>
      <c r="R308" s="217"/>
      <c r="S308" s="217"/>
      <c r="T308" s="218"/>
      <c r="AT308" s="219" t="s">
        <v>145</v>
      </c>
      <c r="AU308" s="219" t="s">
        <v>87</v>
      </c>
      <c r="AV308" s="12" t="s">
        <v>23</v>
      </c>
      <c r="AW308" s="12" t="s">
        <v>42</v>
      </c>
      <c r="AX308" s="12" t="s">
        <v>78</v>
      </c>
      <c r="AY308" s="219" t="s">
        <v>134</v>
      </c>
    </row>
    <row r="309" spans="2:65" s="13" customFormat="1" ht="13.5" x14ac:dyDescent="0.3">
      <c r="B309" s="220"/>
      <c r="C309" s="221"/>
      <c r="D309" s="207" t="s">
        <v>145</v>
      </c>
      <c r="E309" s="222" t="s">
        <v>22</v>
      </c>
      <c r="F309" s="223" t="s">
        <v>338</v>
      </c>
      <c r="G309" s="221"/>
      <c r="H309" s="224">
        <v>80.013000000000005</v>
      </c>
      <c r="I309" s="225"/>
      <c r="J309" s="221"/>
      <c r="K309" s="221"/>
      <c r="L309" s="226"/>
      <c r="M309" s="227"/>
      <c r="N309" s="228"/>
      <c r="O309" s="228"/>
      <c r="P309" s="228"/>
      <c r="Q309" s="228"/>
      <c r="R309" s="228"/>
      <c r="S309" s="228"/>
      <c r="T309" s="229"/>
      <c r="AT309" s="230" t="s">
        <v>145</v>
      </c>
      <c r="AU309" s="230" t="s">
        <v>87</v>
      </c>
      <c r="AV309" s="13" t="s">
        <v>87</v>
      </c>
      <c r="AW309" s="13" t="s">
        <v>42</v>
      </c>
      <c r="AX309" s="13" t="s">
        <v>78</v>
      </c>
      <c r="AY309" s="230" t="s">
        <v>134</v>
      </c>
    </row>
    <row r="310" spans="2:65" s="13" customFormat="1" ht="13.5" x14ac:dyDescent="0.3">
      <c r="B310" s="220"/>
      <c r="C310" s="221"/>
      <c r="D310" s="207" t="s">
        <v>145</v>
      </c>
      <c r="E310" s="222" t="s">
        <v>22</v>
      </c>
      <c r="F310" s="223" t="s">
        <v>241</v>
      </c>
      <c r="G310" s="221"/>
      <c r="H310" s="224">
        <v>60.524000000000001</v>
      </c>
      <c r="I310" s="225"/>
      <c r="J310" s="221"/>
      <c r="K310" s="221"/>
      <c r="L310" s="226"/>
      <c r="M310" s="227"/>
      <c r="N310" s="228"/>
      <c r="O310" s="228"/>
      <c r="P310" s="228"/>
      <c r="Q310" s="228"/>
      <c r="R310" s="228"/>
      <c r="S310" s="228"/>
      <c r="T310" s="229"/>
      <c r="AT310" s="230" t="s">
        <v>145</v>
      </c>
      <c r="AU310" s="230" t="s">
        <v>87</v>
      </c>
      <c r="AV310" s="13" t="s">
        <v>87</v>
      </c>
      <c r="AW310" s="13" t="s">
        <v>42</v>
      </c>
      <c r="AX310" s="13" t="s">
        <v>78</v>
      </c>
      <c r="AY310" s="230" t="s">
        <v>134</v>
      </c>
    </row>
    <row r="311" spans="2:65" s="13" customFormat="1" ht="13.5" x14ac:dyDescent="0.3">
      <c r="B311" s="220"/>
      <c r="C311" s="221"/>
      <c r="D311" s="207" t="s">
        <v>145</v>
      </c>
      <c r="E311" s="222" t="s">
        <v>22</v>
      </c>
      <c r="F311" s="223" t="s">
        <v>339</v>
      </c>
      <c r="G311" s="221"/>
      <c r="H311" s="224">
        <v>6.0640000000000001</v>
      </c>
      <c r="I311" s="225"/>
      <c r="J311" s="221"/>
      <c r="K311" s="221"/>
      <c r="L311" s="226"/>
      <c r="M311" s="227"/>
      <c r="N311" s="228"/>
      <c r="O311" s="228"/>
      <c r="P311" s="228"/>
      <c r="Q311" s="228"/>
      <c r="R311" s="228"/>
      <c r="S311" s="228"/>
      <c r="T311" s="229"/>
      <c r="AT311" s="230" t="s">
        <v>145</v>
      </c>
      <c r="AU311" s="230" t="s">
        <v>87</v>
      </c>
      <c r="AV311" s="13" t="s">
        <v>87</v>
      </c>
      <c r="AW311" s="13" t="s">
        <v>42</v>
      </c>
      <c r="AX311" s="13" t="s">
        <v>78</v>
      </c>
      <c r="AY311" s="230" t="s">
        <v>134</v>
      </c>
    </row>
    <row r="312" spans="2:65" s="13" customFormat="1" ht="13.5" x14ac:dyDescent="0.3">
      <c r="B312" s="220"/>
      <c r="C312" s="221"/>
      <c r="D312" s="207" t="s">
        <v>145</v>
      </c>
      <c r="E312" s="222" t="s">
        <v>22</v>
      </c>
      <c r="F312" s="223" t="s">
        <v>340</v>
      </c>
      <c r="G312" s="221"/>
      <c r="H312" s="224">
        <v>3.77</v>
      </c>
      <c r="I312" s="225"/>
      <c r="J312" s="221"/>
      <c r="K312" s="221"/>
      <c r="L312" s="226"/>
      <c r="M312" s="227"/>
      <c r="N312" s="228"/>
      <c r="O312" s="228"/>
      <c r="P312" s="228"/>
      <c r="Q312" s="228"/>
      <c r="R312" s="228"/>
      <c r="S312" s="228"/>
      <c r="T312" s="229"/>
      <c r="AT312" s="230" t="s">
        <v>145</v>
      </c>
      <c r="AU312" s="230" t="s">
        <v>87</v>
      </c>
      <c r="AV312" s="13" t="s">
        <v>87</v>
      </c>
      <c r="AW312" s="13" t="s">
        <v>42</v>
      </c>
      <c r="AX312" s="13" t="s">
        <v>78</v>
      </c>
      <c r="AY312" s="230" t="s">
        <v>134</v>
      </c>
    </row>
    <row r="313" spans="2:65" s="13" customFormat="1" ht="13.5" x14ac:dyDescent="0.3">
      <c r="B313" s="220"/>
      <c r="C313" s="221"/>
      <c r="D313" s="207" t="s">
        <v>145</v>
      </c>
      <c r="E313" s="222" t="s">
        <v>22</v>
      </c>
      <c r="F313" s="223" t="s">
        <v>341</v>
      </c>
      <c r="G313" s="221"/>
      <c r="H313" s="224">
        <v>2.4790000000000001</v>
      </c>
      <c r="I313" s="225"/>
      <c r="J313" s="221"/>
      <c r="K313" s="221"/>
      <c r="L313" s="226"/>
      <c r="M313" s="227"/>
      <c r="N313" s="228"/>
      <c r="O313" s="228"/>
      <c r="P313" s="228"/>
      <c r="Q313" s="228"/>
      <c r="R313" s="228"/>
      <c r="S313" s="228"/>
      <c r="T313" s="229"/>
      <c r="AT313" s="230" t="s">
        <v>145</v>
      </c>
      <c r="AU313" s="230" t="s">
        <v>87</v>
      </c>
      <c r="AV313" s="13" t="s">
        <v>87</v>
      </c>
      <c r="AW313" s="13" t="s">
        <v>42</v>
      </c>
      <c r="AX313" s="13" t="s">
        <v>78</v>
      </c>
      <c r="AY313" s="230" t="s">
        <v>134</v>
      </c>
    </row>
    <row r="314" spans="2:65" s="13" customFormat="1" ht="13.5" x14ac:dyDescent="0.3">
      <c r="B314" s="220"/>
      <c r="C314" s="221"/>
      <c r="D314" s="207" t="s">
        <v>145</v>
      </c>
      <c r="E314" s="222" t="s">
        <v>22</v>
      </c>
      <c r="F314" s="223" t="s">
        <v>342</v>
      </c>
      <c r="G314" s="221"/>
      <c r="H314" s="224">
        <v>0.88</v>
      </c>
      <c r="I314" s="225"/>
      <c r="J314" s="221"/>
      <c r="K314" s="221"/>
      <c r="L314" s="226"/>
      <c r="M314" s="227"/>
      <c r="N314" s="228"/>
      <c r="O314" s="228"/>
      <c r="P314" s="228"/>
      <c r="Q314" s="228"/>
      <c r="R314" s="228"/>
      <c r="S314" s="228"/>
      <c r="T314" s="229"/>
      <c r="AT314" s="230" t="s">
        <v>145</v>
      </c>
      <c r="AU314" s="230" t="s">
        <v>87</v>
      </c>
      <c r="AV314" s="13" t="s">
        <v>87</v>
      </c>
      <c r="AW314" s="13" t="s">
        <v>42</v>
      </c>
      <c r="AX314" s="13" t="s">
        <v>78</v>
      </c>
      <c r="AY314" s="230" t="s">
        <v>134</v>
      </c>
    </row>
    <row r="315" spans="2:65" s="13" customFormat="1" ht="13.5" x14ac:dyDescent="0.3">
      <c r="B315" s="220"/>
      <c r="C315" s="221"/>
      <c r="D315" s="207" t="s">
        <v>145</v>
      </c>
      <c r="E315" s="222" t="s">
        <v>22</v>
      </c>
      <c r="F315" s="223" t="s">
        <v>343</v>
      </c>
      <c r="G315" s="221"/>
      <c r="H315" s="224">
        <v>1.417</v>
      </c>
      <c r="I315" s="225"/>
      <c r="J315" s="221"/>
      <c r="K315" s="221"/>
      <c r="L315" s="226"/>
      <c r="M315" s="227"/>
      <c r="N315" s="228"/>
      <c r="O315" s="228"/>
      <c r="P315" s="228"/>
      <c r="Q315" s="228"/>
      <c r="R315" s="228"/>
      <c r="S315" s="228"/>
      <c r="T315" s="229"/>
      <c r="AT315" s="230" t="s">
        <v>145</v>
      </c>
      <c r="AU315" s="230" t="s">
        <v>87</v>
      </c>
      <c r="AV315" s="13" t="s">
        <v>87</v>
      </c>
      <c r="AW315" s="13" t="s">
        <v>42</v>
      </c>
      <c r="AX315" s="13" t="s">
        <v>78</v>
      </c>
      <c r="AY315" s="230" t="s">
        <v>134</v>
      </c>
    </row>
    <row r="316" spans="2:65" s="13" customFormat="1" ht="13.5" x14ac:dyDescent="0.3">
      <c r="B316" s="220"/>
      <c r="C316" s="221"/>
      <c r="D316" s="207" t="s">
        <v>145</v>
      </c>
      <c r="E316" s="222" t="s">
        <v>22</v>
      </c>
      <c r="F316" s="223" t="s">
        <v>344</v>
      </c>
      <c r="G316" s="221"/>
      <c r="H316" s="224">
        <v>0.53100000000000003</v>
      </c>
      <c r="I316" s="225"/>
      <c r="J316" s="221"/>
      <c r="K316" s="221"/>
      <c r="L316" s="226"/>
      <c r="M316" s="227"/>
      <c r="N316" s="228"/>
      <c r="O316" s="228"/>
      <c r="P316" s="228"/>
      <c r="Q316" s="228"/>
      <c r="R316" s="228"/>
      <c r="S316" s="228"/>
      <c r="T316" s="229"/>
      <c r="AT316" s="230" t="s">
        <v>145</v>
      </c>
      <c r="AU316" s="230" t="s">
        <v>87</v>
      </c>
      <c r="AV316" s="13" t="s">
        <v>87</v>
      </c>
      <c r="AW316" s="13" t="s">
        <v>42</v>
      </c>
      <c r="AX316" s="13" t="s">
        <v>78</v>
      </c>
      <c r="AY316" s="230" t="s">
        <v>134</v>
      </c>
    </row>
    <row r="317" spans="2:65" s="13" customFormat="1" ht="13.5" x14ac:dyDescent="0.3">
      <c r="B317" s="220"/>
      <c r="C317" s="221"/>
      <c r="D317" s="207" t="s">
        <v>145</v>
      </c>
      <c r="E317" s="222" t="s">
        <v>22</v>
      </c>
      <c r="F317" s="223" t="s">
        <v>345</v>
      </c>
      <c r="G317" s="221"/>
      <c r="H317" s="224">
        <v>0.52800000000000002</v>
      </c>
      <c r="I317" s="225"/>
      <c r="J317" s="221"/>
      <c r="K317" s="221"/>
      <c r="L317" s="226"/>
      <c r="M317" s="227"/>
      <c r="N317" s="228"/>
      <c r="O317" s="228"/>
      <c r="P317" s="228"/>
      <c r="Q317" s="228"/>
      <c r="R317" s="228"/>
      <c r="S317" s="228"/>
      <c r="T317" s="229"/>
      <c r="AT317" s="230" t="s">
        <v>145</v>
      </c>
      <c r="AU317" s="230" t="s">
        <v>87</v>
      </c>
      <c r="AV317" s="13" t="s">
        <v>87</v>
      </c>
      <c r="AW317" s="13" t="s">
        <v>42</v>
      </c>
      <c r="AX317" s="13" t="s">
        <v>78</v>
      </c>
      <c r="AY317" s="230" t="s">
        <v>134</v>
      </c>
    </row>
    <row r="318" spans="2:65" s="12" customFormat="1" ht="13.5" x14ac:dyDescent="0.3">
      <c r="B318" s="209"/>
      <c r="C318" s="210"/>
      <c r="D318" s="207" t="s">
        <v>145</v>
      </c>
      <c r="E318" s="211" t="s">
        <v>22</v>
      </c>
      <c r="F318" s="212" t="s">
        <v>152</v>
      </c>
      <c r="G318" s="210"/>
      <c r="H318" s="213" t="s">
        <v>22</v>
      </c>
      <c r="I318" s="214"/>
      <c r="J318" s="210"/>
      <c r="K318" s="210"/>
      <c r="L318" s="215"/>
      <c r="M318" s="216"/>
      <c r="N318" s="217"/>
      <c r="O318" s="217"/>
      <c r="P318" s="217"/>
      <c r="Q318" s="217"/>
      <c r="R318" s="217"/>
      <c r="S318" s="217"/>
      <c r="T318" s="218"/>
      <c r="AT318" s="219" t="s">
        <v>145</v>
      </c>
      <c r="AU318" s="219" t="s">
        <v>87</v>
      </c>
      <c r="AV318" s="12" t="s">
        <v>23</v>
      </c>
      <c r="AW318" s="12" t="s">
        <v>42</v>
      </c>
      <c r="AX318" s="12" t="s">
        <v>78</v>
      </c>
      <c r="AY318" s="219" t="s">
        <v>134</v>
      </c>
    </row>
    <row r="319" spans="2:65" s="13" customFormat="1" ht="13.5" x14ac:dyDescent="0.3">
      <c r="B319" s="220"/>
      <c r="C319" s="221"/>
      <c r="D319" s="207" t="s">
        <v>145</v>
      </c>
      <c r="E319" s="222" t="s">
        <v>22</v>
      </c>
      <c r="F319" s="223" t="s">
        <v>255</v>
      </c>
      <c r="G319" s="221"/>
      <c r="H319" s="224">
        <v>23.562000000000001</v>
      </c>
      <c r="I319" s="225"/>
      <c r="J319" s="221"/>
      <c r="K319" s="221"/>
      <c r="L319" s="226"/>
      <c r="M319" s="227"/>
      <c r="N319" s="228"/>
      <c r="O319" s="228"/>
      <c r="P319" s="228"/>
      <c r="Q319" s="228"/>
      <c r="R319" s="228"/>
      <c r="S319" s="228"/>
      <c r="T319" s="229"/>
      <c r="AT319" s="230" t="s">
        <v>145</v>
      </c>
      <c r="AU319" s="230" t="s">
        <v>87</v>
      </c>
      <c r="AV319" s="13" t="s">
        <v>87</v>
      </c>
      <c r="AW319" s="13" t="s">
        <v>42</v>
      </c>
      <c r="AX319" s="13" t="s">
        <v>78</v>
      </c>
      <c r="AY319" s="230" t="s">
        <v>134</v>
      </c>
    </row>
    <row r="320" spans="2:65" s="13" customFormat="1" ht="13.5" x14ac:dyDescent="0.3">
      <c r="B320" s="220"/>
      <c r="C320" s="221"/>
      <c r="D320" s="207" t="s">
        <v>145</v>
      </c>
      <c r="E320" s="222" t="s">
        <v>22</v>
      </c>
      <c r="F320" s="223" t="s">
        <v>346</v>
      </c>
      <c r="G320" s="221"/>
      <c r="H320" s="224">
        <v>1.9359999999999999</v>
      </c>
      <c r="I320" s="225"/>
      <c r="J320" s="221"/>
      <c r="K320" s="221"/>
      <c r="L320" s="226"/>
      <c r="M320" s="227"/>
      <c r="N320" s="228"/>
      <c r="O320" s="228"/>
      <c r="P320" s="228"/>
      <c r="Q320" s="228"/>
      <c r="R320" s="228"/>
      <c r="S320" s="228"/>
      <c r="T320" s="229"/>
      <c r="AT320" s="230" t="s">
        <v>145</v>
      </c>
      <c r="AU320" s="230" t="s">
        <v>87</v>
      </c>
      <c r="AV320" s="13" t="s">
        <v>87</v>
      </c>
      <c r="AW320" s="13" t="s">
        <v>42</v>
      </c>
      <c r="AX320" s="13" t="s">
        <v>78</v>
      </c>
      <c r="AY320" s="230" t="s">
        <v>134</v>
      </c>
    </row>
    <row r="321" spans="2:51" s="12" customFormat="1" ht="13.5" x14ac:dyDescent="0.3">
      <c r="B321" s="209"/>
      <c r="C321" s="210"/>
      <c r="D321" s="207" t="s">
        <v>145</v>
      </c>
      <c r="E321" s="211" t="s">
        <v>22</v>
      </c>
      <c r="F321" s="212" t="s">
        <v>154</v>
      </c>
      <c r="G321" s="210"/>
      <c r="H321" s="213" t="s">
        <v>22</v>
      </c>
      <c r="I321" s="214"/>
      <c r="J321" s="210"/>
      <c r="K321" s="210"/>
      <c r="L321" s="215"/>
      <c r="M321" s="216"/>
      <c r="N321" s="217"/>
      <c r="O321" s="217"/>
      <c r="P321" s="217"/>
      <c r="Q321" s="217"/>
      <c r="R321" s="217"/>
      <c r="S321" s="217"/>
      <c r="T321" s="218"/>
      <c r="AT321" s="219" t="s">
        <v>145</v>
      </c>
      <c r="AU321" s="219" t="s">
        <v>87</v>
      </c>
      <c r="AV321" s="12" t="s">
        <v>23</v>
      </c>
      <c r="AW321" s="12" t="s">
        <v>42</v>
      </c>
      <c r="AX321" s="12" t="s">
        <v>78</v>
      </c>
      <c r="AY321" s="219" t="s">
        <v>134</v>
      </c>
    </row>
    <row r="322" spans="2:51" s="13" customFormat="1" ht="13.5" x14ac:dyDescent="0.3">
      <c r="B322" s="220"/>
      <c r="C322" s="221"/>
      <c r="D322" s="207" t="s">
        <v>145</v>
      </c>
      <c r="E322" s="222" t="s">
        <v>22</v>
      </c>
      <c r="F322" s="223" t="s">
        <v>347</v>
      </c>
      <c r="G322" s="221"/>
      <c r="H322" s="224">
        <v>2.8050000000000002</v>
      </c>
      <c r="I322" s="225"/>
      <c r="J322" s="221"/>
      <c r="K322" s="221"/>
      <c r="L322" s="226"/>
      <c r="M322" s="227"/>
      <c r="N322" s="228"/>
      <c r="O322" s="228"/>
      <c r="P322" s="228"/>
      <c r="Q322" s="228"/>
      <c r="R322" s="228"/>
      <c r="S322" s="228"/>
      <c r="T322" s="229"/>
      <c r="AT322" s="230" t="s">
        <v>145</v>
      </c>
      <c r="AU322" s="230" t="s">
        <v>87</v>
      </c>
      <c r="AV322" s="13" t="s">
        <v>87</v>
      </c>
      <c r="AW322" s="13" t="s">
        <v>42</v>
      </c>
      <c r="AX322" s="13" t="s">
        <v>78</v>
      </c>
      <c r="AY322" s="230" t="s">
        <v>134</v>
      </c>
    </row>
    <row r="323" spans="2:51" s="13" customFormat="1" ht="13.5" x14ac:dyDescent="0.3">
      <c r="B323" s="220"/>
      <c r="C323" s="221"/>
      <c r="D323" s="207" t="s">
        <v>145</v>
      </c>
      <c r="E323" s="222" t="s">
        <v>22</v>
      </c>
      <c r="F323" s="223" t="s">
        <v>348</v>
      </c>
      <c r="G323" s="221"/>
      <c r="H323" s="224">
        <v>0.70399999999999996</v>
      </c>
      <c r="I323" s="225"/>
      <c r="J323" s="221"/>
      <c r="K323" s="221"/>
      <c r="L323" s="226"/>
      <c r="M323" s="227"/>
      <c r="N323" s="228"/>
      <c r="O323" s="228"/>
      <c r="P323" s="228"/>
      <c r="Q323" s="228"/>
      <c r="R323" s="228"/>
      <c r="S323" s="228"/>
      <c r="T323" s="229"/>
      <c r="AT323" s="230" t="s">
        <v>145</v>
      </c>
      <c r="AU323" s="230" t="s">
        <v>87</v>
      </c>
      <c r="AV323" s="13" t="s">
        <v>87</v>
      </c>
      <c r="AW323" s="13" t="s">
        <v>42</v>
      </c>
      <c r="AX323" s="13" t="s">
        <v>78</v>
      </c>
      <c r="AY323" s="230" t="s">
        <v>134</v>
      </c>
    </row>
    <row r="324" spans="2:51" s="13" customFormat="1" ht="13.5" x14ac:dyDescent="0.3">
      <c r="B324" s="220"/>
      <c r="C324" s="221"/>
      <c r="D324" s="207" t="s">
        <v>145</v>
      </c>
      <c r="E324" s="222" t="s">
        <v>22</v>
      </c>
      <c r="F324" s="223" t="s">
        <v>342</v>
      </c>
      <c r="G324" s="221"/>
      <c r="H324" s="224">
        <v>0.88</v>
      </c>
      <c r="I324" s="225"/>
      <c r="J324" s="221"/>
      <c r="K324" s="221"/>
      <c r="L324" s="226"/>
      <c r="M324" s="227"/>
      <c r="N324" s="228"/>
      <c r="O324" s="228"/>
      <c r="P324" s="228"/>
      <c r="Q324" s="228"/>
      <c r="R324" s="228"/>
      <c r="S324" s="228"/>
      <c r="T324" s="229"/>
      <c r="AT324" s="230" t="s">
        <v>145</v>
      </c>
      <c r="AU324" s="230" t="s">
        <v>87</v>
      </c>
      <c r="AV324" s="13" t="s">
        <v>87</v>
      </c>
      <c r="AW324" s="13" t="s">
        <v>42</v>
      </c>
      <c r="AX324" s="13" t="s">
        <v>78</v>
      </c>
      <c r="AY324" s="230" t="s">
        <v>134</v>
      </c>
    </row>
    <row r="325" spans="2:51" s="13" customFormat="1" ht="13.5" x14ac:dyDescent="0.3">
      <c r="B325" s="220"/>
      <c r="C325" s="221"/>
      <c r="D325" s="207" t="s">
        <v>145</v>
      </c>
      <c r="E325" s="222" t="s">
        <v>22</v>
      </c>
      <c r="F325" s="223" t="s">
        <v>349</v>
      </c>
      <c r="G325" s="221"/>
      <c r="H325" s="224">
        <v>1.76</v>
      </c>
      <c r="I325" s="225"/>
      <c r="J325" s="221"/>
      <c r="K325" s="221"/>
      <c r="L325" s="226"/>
      <c r="M325" s="227"/>
      <c r="N325" s="228"/>
      <c r="O325" s="228"/>
      <c r="P325" s="228"/>
      <c r="Q325" s="228"/>
      <c r="R325" s="228"/>
      <c r="S325" s="228"/>
      <c r="T325" s="229"/>
      <c r="AT325" s="230" t="s">
        <v>145</v>
      </c>
      <c r="AU325" s="230" t="s">
        <v>87</v>
      </c>
      <c r="AV325" s="13" t="s">
        <v>87</v>
      </c>
      <c r="AW325" s="13" t="s">
        <v>42</v>
      </c>
      <c r="AX325" s="13" t="s">
        <v>78</v>
      </c>
      <c r="AY325" s="230" t="s">
        <v>134</v>
      </c>
    </row>
    <row r="326" spans="2:51" s="13" customFormat="1" ht="13.5" x14ac:dyDescent="0.3">
      <c r="B326" s="220"/>
      <c r="C326" s="221"/>
      <c r="D326" s="207" t="s">
        <v>145</v>
      </c>
      <c r="E326" s="222" t="s">
        <v>22</v>
      </c>
      <c r="F326" s="223" t="s">
        <v>350</v>
      </c>
      <c r="G326" s="221"/>
      <c r="H326" s="224">
        <v>1.056</v>
      </c>
      <c r="I326" s="225"/>
      <c r="J326" s="221"/>
      <c r="K326" s="221"/>
      <c r="L326" s="226"/>
      <c r="M326" s="227"/>
      <c r="N326" s="228"/>
      <c r="O326" s="228"/>
      <c r="P326" s="228"/>
      <c r="Q326" s="228"/>
      <c r="R326" s="228"/>
      <c r="S326" s="228"/>
      <c r="T326" s="229"/>
      <c r="AT326" s="230" t="s">
        <v>145</v>
      </c>
      <c r="AU326" s="230" t="s">
        <v>87</v>
      </c>
      <c r="AV326" s="13" t="s">
        <v>87</v>
      </c>
      <c r="AW326" s="13" t="s">
        <v>42</v>
      </c>
      <c r="AX326" s="13" t="s">
        <v>78</v>
      </c>
      <c r="AY326" s="230" t="s">
        <v>134</v>
      </c>
    </row>
    <row r="327" spans="2:51" s="12" customFormat="1" ht="13.5" x14ac:dyDescent="0.3">
      <c r="B327" s="209"/>
      <c r="C327" s="210"/>
      <c r="D327" s="207" t="s">
        <v>145</v>
      </c>
      <c r="E327" s="211" t="s">
        <v>22</v>
      </c>
      <c r="F327" s="212" t="s">
        <v>351</v>
      </c>
      <c r="G327" s="210"/>
      <c r="H327" s="213" t="s">
        <v>22</v>
      </c>
      <c r="I327" s="214"/>
      <c r="J327" s="210"/>
      <c r="K327" s="210"/>
      <c r="L327" s="215"/>
      <c r="M327" s="216"/>
      <c r="N327" s="217"/>
      <c r="O327" s="217"/>
      <c r="P327" s="217"/>
      <c r="Q327" s="217"/>
      <c r="R327" s="217"/>
      <c r="S327" s="217"/>
      <c r="T327" s="218"/>
      <c r="AT327" s="219" t="s">
        <v>145</v>
      </c>
      <c r="AU327" s="219" t="s">
        <v>87</v>
      </c>
      <c r="AV327" s="12" t="s">
        <v>23</v>
      </c>
      <c r="AW327" s="12" t="s">
        <v>42</v>
      </c>
      <c r="AX327" s="12" t="s">
        <v>78</v>
      </c>
      <c r="AY327" s="219" t="s">
        <v>134</v>
      </c>
    </row>
    <row r="328" spans="2:51" s="12" customFormat="1" ht="13.5" x14ac:dyDescent="0.3">
      <c r="B328" s="209"/>
      <c r="C328" s="210"/>
      <c r="D328" s="207" t="s">
        <v>145</v>
      </c>
      <c r="E328" s="211" t="s">
        <v>22</v>
      </c>
      <c r="F328" s="212" t="s">
        <v>148</v>
      </c>
      <c r="G328" s="210"/>
      <c r="H328" s="213" t="s">
        <v>22</v>
      </c>
      <c r="I328" s="214"/>
      <c r="J328" s="210"/>
      <c r="K328" s="210"/>
      <c r="L328" s="215"/>
      <c r="M328" s="216"/>
      <c r="N328" s="217"/>
      <c r="O328" s="217"/>
      <c r="P328" s="217"/>
      <c r="Q328" s="217"/>
      <c r="R328" s="217"/>
      <c r="S328" s="217"/>
      <c r="T328" s="218"/>
      <c r="AT328" s="219" t="s">
        <v>145</v>
      </c>
      <c r="AU328" s="219" t="s">
        <v>87</v>
      </c>
      <c r="AV328" s="12" t="s">
        <v>23</v>
      </c>
      <c r="AW328" s="12" t="s">
        <v>42</v>
      </c>
      <c r="AX328" s="12" t="s">
        <v>78</v>
      </c>
      <c r="AY328" s="219" t="s">
        <v>134</v>
      </c>
    </row>
    <row r="329" spans="2:51" s="13" customFormat="1" ht="13.5" x14ac:dyDescent="0.3">
      <c r="B329" s="220"/>
      <c r="C329" s="221"/>
      <c r="D329" s="207" t="s">
        <v>145</v>
      </c>
      <c r="E329" s="222" t="s">
        <v>22</v>
      </c>
      <c r="F329" s="223" t="s">
        <v>352</v>
      </c>
      <c r="G329" s="221"/>
      <c r="H329" s="224">
        <v>-29.641999999999999</v>
      </c>
      <c r="I329" s="225"/>
      <c r="J329" s="221"/>
      <c r="K329" s="221"/>
      <c r="L329" s="226"/>
      <c r="M329" s="227"/>
      <c r="N329" s="228"/>
      <c r="O329" s="228"/>
      <c r="P329" s="228"/>
      <c r="Q329" s="228"/>
      <c r="R329" s="228"/>
      <c r="S329" s="228"/>
      <c r="T329" s="229"/>
      <c r="AT329" s="230" t="s">
        <v>145</v>
      </c>
      <c r="AU329" s="230" t="s">
        <v>87</v>
      </c>
      <c r="AV329" s="13" t="s">
        <v>87</v>
      </c>
      <c r="AW329" s="13" t="s">
        <v>42</v>
      </c>
      <c r="AX329" s="13" t="s">
        <v>78</v>
      </c>
      <c r="AY329" s="230" t="s">
        <v>134</v>
      </c>
    </row>
    <row r="330" spans="2:51" s="13" customFormat="1" ht="13.5" x14ac:dyDescent="0.3">
      <c r="B330" s="220"/>
      <c r="C330" s="221"/>
      <c r="D330" s="207" t="s">
        <v>145</v>
      </c>
      <c r="E330" s="222" t="s">
        <v>22</v>
      </c>
      <c r="F330" s="223" t="s">
        <v>353</v>
      </c>
      <c r="G330" s="221"/>
      <c r="H330" s="224">
        <v>-2.1579999999999999</v>
      </c>
      <c r="I330" s="225"/>
      <c r="J330" s="221"/>
      <c r="K330" s="221"/>
      <c r="L330" s="226"/>
      <c r="M330" s="227"/>
      <c r="N330" s="228"/>
      <c r="O330" s="228"/>
      <c r="P330" s="228"/>
      <c r="Q330" s="228"/>
      <c r="R330" s="228"/>
      <c r="S330" s="228"/>
      <c r="T330" s="229"/>
      <c r="AT330" s="230" t="s">
        <v>145</v>
      </c>
      <c r="AU330" s="230" t="s">
        <v>87</v>
      </c>
      <c r="AV330" s="13" t="s">
        <v>87</v>
      </c>
      <c r="AW330" s="13" t="s">
        <v>42</v>
      </c>
      <c r="AX330" s="13" t="s">
        <v>78</v>
      </c>
      <c r="AY330" s="230" t="s">
        <v>134</v>
      </c>
    </row>
    <row r="331" spans="2:51" s="12" customFormat="1" ht="13.5" x14ac:dyDescent="0.3">
      <c r="B331" s="209"/>
      <c r="C331" s="210"/>
      <c r="D331" s="207" t="s">
        <v>145</v>
      </c>
      <c r="E331" s="211" t="s">
        <v>22</v>
      </c>
      <c r="F331" s="212" t="s">
        <v>152</v>
      </c>
      <c r="G331" s="210"/>
      <c r="H331" s="213" t="s">
        <v>22</v>
      </c>
      <c r="I331" s="214"/>
      <c r="J331" s="210"/>
      <c r="K331" s="210"/>
      <c r="L331" s="215"/>
      <c r="M331" s="216"/>
      <c r="N331" s="217"/>
      <c r="O331" s="217"/>
      <c r="P331" s="217"/>
      <c r="Q331" s="217"/>
      <c r="R331" s="217"/>
      <c r="S331" s="217"/>
      <c r="T331" s="218"/>
      <c r="AT331" s="219" t="s">
        <v>145</v>
      </c>
      <c r="AU331" s="219" t="s">
        <v>87</v>
      </c>
      <c r="AV331" s="12" t="s">
        <v>23</v>
      </c>
      <c r="AW331" s="12" t="s">
        <v>42</v>
      </c>
      <c r="AX331" s="12" t="s">
        <v>78</v>
      </c>
      <c r="AY331" s="219" t="s">
        <v>134</v>
      </c>
    </row>
    <row r="332" spans="2:51" s="13" customFormat="1" ht="13.5" x14ac:dyDescent="0.3">
      <c r="B332" s="220"/>
      <c r="C332" s="221"/>
      <c r="D332" s="207" t="s">
        <v>145</v>
      </c>
      <c r="E332" s="222" t="s">
        <v>22</v>
      </c>
      <c r="F332" s="223" t="s">
        <v>354</v>
      </c>
      <c r="G332" s="221"/>
      <c r="H332" s="224">
        <v>-4.4370000000000003</v>
      </c>
      <c r="I332" s="225"/>
      <c r="J332" s="221"/>
      <c r="K332" s="221"/>
      <c r="L332" s="226"/>
      <c r="M332" s="227"/>
      <c r="N332" s="228"/>
      <c r="O332" s="228"/>
      <c r="P332" s="228"/>
      <c r="Q332" s="228"/>
      <c r="R332" s="228"/>
      <c r="S332" s="228"/>
      <c r="T332" s="229"/>
      <c r="AT332" s="230" t="s">
        <v>145</v>
      </c>
      <c r="AU332" s="230" t="s">
        <v>87</v>
      </c>
      <c r="AV332" s="13" t="s">
        <v>87</v>
      </c>
      <c r="AW332" s="13" t="s">
        <v>42</v>
      </c>
      <c r="AX332" s="13" t="s">
        <v>78</v>
      </c>
      <c r="AY332" s="230" t="s">
        <v>134</v>
      </c>
    </row>
    <row r="333" spans="2:51" s="13" customFormat="1" ht="13.5" x14ac:dyDescent="0.3">
      <c r="B333" s="220"/>
      <c r="C333" s="221"/>
      <c r="D333" s="207" t="s">
        <v>145</v>
      </c>
      <c r="E333" s="222" t="s">
        <v>22</v>
      </c>
      <c r="F333" s="223" t="s">
        <v>355</v>
      </c>
      <c r="G333" s="221"/>
      <c r="H333" s="224">
        <v>-0.255</v>
      </c>
      <c r="I333" s="225"/>
      <c r="J333" s="221"/>
      <c r="K333" s="221"/>
      <c r="L333" s="226"/>
      <c r="M333" s="227"/>
      <c r="N333" s="228"/>
      <c r="O333" s="228"/>
      <c r="P333" s="228"/>
      <c r="Q333" s="228"/>
      <c r="R333" s="228"/>
      <c r="S333" s="228"/>
      <c r="T333" s="229"/>
      <c r="AT333" s="230" t="s">
        <v>145</v>
      </c>
      <c r="AU333" s="230" t="s">
        <v>87</v>
      </c>
      <c r="AV333" s="13" t="s">
        <v>87</v>
      </c>
      <c r="AW333" s="13" t="s">
        <v>42</v>
      </c>
      <c r="AX333" s="13" t="s">
        <v>78</v>
      </c>
      <c r="AY333" s="230" t="s">
        <v>134</v>
      </c>
    </row>
    <row r="334" spans="2:51" s="12" customFormat="1" ht="13.5" x14ac:dyDescent="0.3">
      <c r="B334" s="209"/>
      <c r="C334" s="210"/>
      <c r="D334" s="207" t="s">
        <v>145</v>
      </c>
      <c r="E334" s="211" t="s">
        <v>22</v>
      </c>
      <c r="F334" s="212" t="s">
        <v>154</v>
      </c>
      <c r="G334" s="210"/>
      <c r="H334" s="213" t="s">
        <v>22</v>
      </c>
      <c r="I334" s="214"/>
      <c r="J334" s="210"/>
      <c r="K334" s="210"/>
      <c r="L334" s="215"/>
      <c r="M334" s="216"/>
      <c r="N334" s="217"/>
      <c r="O334" s="217"/>
      <c r="P334" s="217"/>
      <c r="Q334" s="217"/>
      <c r="R334" s="217"/>
      <c r="S334" s="217"/>
      <c r="T334" s="218"/>
      <c r="AT334" s="219" t="s">
        <v>145</v>
      </c>
      <c r="AU334" s="219" t="s">
        <v>87</v>
      </c>
      <c r="AV334" s="12" t="s">
        <v>23</v>
      </c>
      <c r="AW334" s="12" t="s">
        <v>42</v>
      </c>
      <c r="AX334" s="12" t="s">
        <v>78</v>
      </c>
      <c r="AY334" s="219" t="s">
        <v>134</v>
      </c>
    </row>
    <row r="335" spans="2:51" s="13" customFormat="1" ht="13.5" x14ac:dyDescent="0.3">
      <c r="B335" s="220"/>
      <c r="C335" s="221"/>
      <c r="D335" s="207" t="s">
        <v>145</v>
      </c>
      <c r="E335" s="222" t="s">
        <v>22</v>
      </c>
      <c r="F335" s="223" t="s">
        <v>356</v>
      </c>
      <c r="G335" s="221"/>
      <c r="H335" s="224">
        <v>-0.97399999999999998</v>
      </c>
      <c r="I335" s="225"/>
      <c r="J335" s="221"/>
      <c r="K335" s="221"/>
      <c r="L335" s="226"/>
      <c r="M335" s="227"/>
      <c r="N335" s="228"/>
      <c r="O335" s="228"/>
      <c r="P335" s="228"/>
      <c r="Q335" s="228"/>
      <c r="R335" s="228"/>
      <c r="S335" s="228"/>
      <c r="T335" s="229"/>
      <c r="AT335" s="230" t="s">
        <v>145</v>
      </c>
      <c r="AU335" s="230" t="s">
        <v>87</v>
      </c>
      <c r="AV335" s="13" t="s">
        <v>87</v>
      </c>
      <c r="AW335" s="13" t="s">
        <v>42</v>
      </c>
      <c r="AX335" s="13" t="s">
        <v>78</v>
      </c>
      <c r="AY335" s="230" t="s">
        <v>134</v>
      </c>
    </row>
    <row r="336" spans="2:51" s="15" customFormat="1" ht="13.5" x14ac:dyDescent="0.3">
      <c r="B336" s="243"/>
      <c r="C336" s="244"/>
      <c r="D336" s="207" t="s">
        <v>145</v>
      </c>
      <c r="E336" s="245" t="s">
        <v>22</v>
      </c>
      <c r="F336" s="246" t="s">
        <v>168</v>
      </c>
      <c r="G336" s="244"/>
      <c r="H336" s="247">
        <v>151.44300000000001</v>
      </c>
      <c r="I336" s="248"/>
      <c r="J336" s="244"/>
      <c r="K336" s="244"/>
      <c r="L336" s="249"/>
      <c r="M336" s="250"/>
      <c r="N336" s="251"/>
      <c r="O336" s="251"/>
      <c r="P336" s="251"/>
      <c r="Q336" s="251"/>
      <c r="R336" s="251"/>
      <c r="S336" s="251"/>
      <c r="T336" s="252"/>
      <c r="AT336" s="253" t="s">
        <v>145</v>
      </c>
      <c r="AU336" s="253" t="s">
        <v>87</v>
      </c>
      <c r="AV336" s="15" t="s">
        <v>169</v>
      </c>
      <c r="AW336" s="15" t="s">
        <v>42</v>
      </c>
      <c r="AX336" s="15" t="s">
        <v>78</v>
      </c>
      <c r="AY336" s="253" t="s">
        <v>134</v>
      </c>
    </row>
    <row r="337" spans="2:51" s="12" customFormat="1" ht="13.5" x14ac:dyDescent="0.3">
      <c r="B337" s="209"/>
      <c r="C337" s="210"/>
      <c r="D337" s="207" t="s">
        <v>145</v>
      </c>
      <c r="E337" s="211" t="s">
        <v>22</v>
      </c>
      <c r="F337" s="212" t="s">
        <v>357</v>
      </c>
      <c r="G337" s="210"/>
      <c r="H337" s="213" t="s">
        <v>22</v>
      </c>
      <c r="I337" s="214"/>
      <c r="J337" s="210"/>
      <c r="K337" s="210"/>
      <c r="L337" s="215"/>
      <c r="M337" s="216"/>
      <c r="N337" s="217"/>
      <c r="O337" s="217"/>
      <c r="P337" s="217"/>
      <c r="Q337" s="217"/>
      <c r="R337" s="217"/>
      <c r="S337" s="217"/>
      <c r="T337" s="218"/>
      <c r="AT337" s="219" t="s">
        <v>145</v>
      </c>
      <c r="AU337" s="219" t="s">
        <v>87</v>
      </c>
      <c r="AV337" s="12" t="s">
        <v>23</v>
      </c>
      <c r="AW337" s="12" t="s">
        <v>42</v>
      </c>
      <c r="AX337" s="12" t="s">
        <v>78</v>
      </c>
      <c r="AY337" s="219" t="s">
        <v>134</v>
      </c>
    </row>
    <row r="338" spans="2:51" s="12" customFormat="1" ht="13.5" x14ac:dyDescent="0.3">
      <c r="B338" s="209"/>
      <c r="C338" s="210"/>
      <c r="D338" s="207" t="s">
        <v>145</v>
      </c>
      <c r="E338" s="211" t="s">
        <v>22</v>
      </c>
      <c r="F338" s="212" t="s">
        <v>148</v>
      </c>
      <c r="G338" s="210"/>
      <c r="H338" s="213" t="s">
        <v>22</v>
      </c>
      <c r="I338" s="214"/>
      <c r="J338" s="210"/>
      <c r="K338" s="210"/>
      <c r="L338" s="215"/>
      <c r="M338" s="216"/>
      <c r="N338" s="217"/>
      <c r="O338" s="217"/>
      <c r="P338" s="217"/>
      <c r="Q338" s="217"/>
      <c r="R338" s="217"/>
      <c r="S338" s="217"/>
      <c r="T338" s="218"/>
      <c r="AT338" s="219" t="s">
        <v>145</v>
      </c>
      <c r="AU338" s="219" t="s">
        <v>87</v>
      </c>
      <c r="AV338" s="12" t="s">
        <v>23</v>
      </c>
      <c r="AW338" s="12" t="s">
        <v>42</v>
      </c>
      <c r="AX338" s="12" t="s">
        <v>78</v>
      </c>
      <c r="AY338" s="219" t="s">
        <v>134</v>
      </c>
    </row>
    <row r="339" spans="2:51" s="13" customFormat="1" ht="13.5" x14ac:dyDescent="0.3">
      <c r="B339" s="220"/>
      <c r="C339" s="221"/>
      <c r="D339" s="207" t="s">
        <v>145</v>
      </c>
      <c r="E339" s="222" t="s">
        <v>22</v>
      </c>
      <c r="F339" s="223" t="s">
        <v>358</v>
      </c>
      <c r="G339" s="221"/>
      <c r="H339" s="224">
        <v>7.875</v>
      </c>
      <c r="I339" s="225"/>
      <c r="J339" s="221"/>
      <c r="K339" s="221"/>
      <c r="L339" s="226"/>
      <c r="M339" s="227"/>
      <c r="N339" s="228"/>
      <c r="O339" s="228"/>
      <c r="P339" s="228"/>
      <c r="Q339" s="228"/>
      <c r="R339" s="228"/>
      <c r="S339" s="228"/>
      <c r="T339" s="229"/>
      <c r="AT339" s="230" t="s">
        <v>145</v>
      </c>
      <c r="AU339" s="230" t="s">
        <v>87</v>
      </c>
      <c r="AV339" s="13" t="s">
        <v>87</v>
      </c>
      <c r="AW339" s="13" t="s">
        <v>42</v>
      </c>
      <c r="AX339" s="13" t="s">
        <v>78</v>
      </c>
      <c r="AY339" s="230" t="s">
        <v>134</v>
      </c>
    </row>
    <row r="340" spans="2:51" s="13" customFormat="1" ht="13.5" x14ac:dyDescent="0.3">
      <c r="B340" s="220"/>
      <c r="C340" s="221"/>
      <c r="D340" s="207" t="s">
        <v>145</v>
      </c>
      <c r="E340" s="222" t="s">
        <v>22</v>
      </c>
      <c r="F340" s="223" t="s">
        <v>359</v>
      </c>
      <c r="G340" s="221"/>
      <c r="H340" s="224">
        <v>278</v>
      </c>
      <c r="I340" s="225"/>
      <c r="J340" s="221"/>
      <c r="K340" s="221"/>
      <c r="L340" s="226"/>
      <c r="M340" s="227"/>
      <c r="N340" s="228"/>
      <c r="O340" s="228"/>
      <c r="P340" s="228"/>
      <c r="Q340" s="228"/>
      <c r="R340" s="228"/>
      <c r="S340" s="228"/>
      <c r="T340" s="229"/>
      <c r="AT340" s="230" t="s">
        <v>145</v>
      </c>
      <c r="AU340" s="230" t="s">
        <v>87</v>
      </c>
      <c r="AV340" s="13" t="s">
        <v>87</v>
      </c>
      <c r="AW340" s="13" t="s">
        <v>42</v>
      </c>
      <c r="AX340" s="13" t="s">
        <v>78</v>
      </c>
      <c r="AY340" s="230" t="s">
        <v>134</v>
      </c>
    </row>
    <row r="341" spans="2:51" s="13" customFormat="1" ht="13.5" x14ac:dyDescent="0.3">
      <c r="B341" s="220"/>
      <c r="C341" s="221"/>
      <c r="D341" s="207" t="s">
        <v>145</v>
      </c>
      <c r="E341" s="222" t="s">
        <v>22</v>
      </c>
      <c r="F341" s="223" t="s">
        <v>360</v>
      </c>
      <c r="G341" s="221"/>
      <c r="H341" s="224">
        <v>6.1449999999999996</v>
      </c>
      <c r="I341" s="225"/>
      <c r="J341" s="221"/>
      <c r="K341" s="221"/>
      <c r="L341" s="226"/>
      <c r="M341" s="227"/>
      <c r="N341" s="228"/>
      <c r="O341" s="228"/>
      <c r="P341" s="228"/>
      <c r="Q341" s="228"/>
      <c r="R341" s="228"/>
      <c r="S341" s="228"/>
      <c r="T341" s="229"/>
      <c r="AT341" s="230" t="s">
        <v>145</v>
      </c>
      <c r="AU341" s="230" t="s">
        <v>87</v>
      </c>
      <c r="AV341" s="13" t="s">
        <v>87</v>
      </c>
      <c r="AW341" s="13" t="s">
        <v>42</v>
      </c>
      <c r="AX341" s="13" t="s">
        <v>78</v>
      </c>
      <c r="AY341" s="230" t="s">
        <v>134</v>
      </c>
    </row>
    <row r="342" spans="2:51" s="13" customFormat="1" ht="13.5" x14ac:dyDescent="0.3">
      <c r="B342" s="220"/>
      <c r="C342" s="221"/>
      <c r="D342" s="207" t="s">
        <v>145</v>
      </c>
      <c r="E342" s="222" t="s">
        <v>22</v>
      </c>
      <c r="F342" s="223" t="s">
        <v>361</v>
      </c>
      <c r="G342" s="221"/>
      <c r="H342" s="224">
        <v>2.0299999999999998</v>
      </c>
      <c r="I342" s="225"/>
      <c r="J342" s="221"/>
      <c r="K342" s="221"/>
      <c r="L342" s="226"/>
      <c r="M342" s="227"/>
      <c r="N342" s="228"/>
      <c r="O342" s="228"/>
      <c r="P342" s="228"/>
      <c r="Q342" s="228"/>
      <c r="R342" s="228"/>
      <c r="S342" s="228"/>
      <c r="T342" s="229"/>
      <c r="AT342" s="230" t="s">
        <v>145</v>
      </c>
      <c r="AU342" s="230" t="s">
        <v>87</v>
      </c>
      <c r="AV342" s="13" t="s">
        <v>87</v>
      </c>
      <c r="AW342" s="13" t="s">
        <v>42</v>
      </c>
      <c r="AX342" s="13" t="s">
        <v>78</v>
      </c>
      <c r="AY342" s="230" t="s">
        <v>134</v>
      </c>
    </row>
    <row r="343" spans="2:51" s="13" customFormat="1" ht="13.5" x14ac:dyDescent="0.3">
      <c r="B343" s="220"/>
      <c r="C343" s="221"/>
      <c r="D343" s="207" t="s">
        <v>145</v>
      </c>
      <c r="E343" s="222" t="s">
        <v>22</v>
      </c>
      <c r="F343" s="223" t="s">
        <v>362</v>
      </c>
      <c r="G343" s="221"/>
      <c r="H343" s="224">
        <v>3.3</v>
      </c>
      <c r="I343" s="225"/>
      <c r="J343" s="221"/>
      <c r="K343" s="221"/>
      <c r="L343" s="226"/>
      <c r="M343" s="227"/>
      <c r="N343" s="228"/>
      <c r="O343" s="228"/>
      <c r="P343" s="228"/>
      <c r="Q343" s="228"/>
      <c r="R343" s="228"/>
      <c r="S343" s="228"/>
      <c r="T343" s="229"/>
      <c r="AT343" s="230" t="s">
        <v>145</v>
      </c>
      <c r="AU343" s="230" t="s">
        <v>87</v>
      </c>
      <c r="AV343" s="13" t="s">
        <v>87</v>
      </c>
      <c r="AW343" s="13" t="s">
        <v>42</v>
      </c>
      <c r="AX343" s="13" t="s">
        <v>78</v>
      </c>
      <c r="AY343" s="230" t="s">
        <v>134</v>
      </c>
    </row>
    <row r="344" spans="2:51" s="13" customFormat="1" ht="13.5" x14ac:dyDescent="0.3">
      <c r="B344" s="220"/>
      <c r="C344" s="221"/>
      <c r="D344" s="207" t="s">
        <v>145</v>
      </c>
      <c r="E344" s="222" t="s">
        <v>22</v>
      </c>
      <c r="F344" s="223" t="s">
        <v>363</v>
      </c>
      <c r="G344" s="221"/>
      <c r="H344" s="224">
        <v>2.4950000000000001</v>
      </c>
      <c r="I344" s="225"/>
      <c r="J344" s="221"/>
      <c r="K344" s="221"/>
      <c r="L344" s="226"/>
      <c r="M344" s="227"/>
      <c r="N344" s="228"/>
      <c r="O344" s="228"/>
      <c r="P344" s="228"/>
      <c r="Q344" s="228"/>
      <c r="R344" s="228"/>
      <c r="S344" s="228"/>
      <c r="T344" s="229"/>
      <c r="AT344" s="230" t="s">
        <v>145</v>
      </c>
      <c r="AU344" s="230" t="s">
        <v>87</v>
      </c>
      <c r="AV344" s="13" t="s">
        <v>87</v>
      </c>
      <c r="AW344" s="13" t="s">
        <v>42</v>
      </c>
      <c r="AX344" s="13" t="s">
        <v>78</v>
      </c>
      <c r="AY344" s="230" t="s">
        <v>134</v>
      </c>
    </row>
    <row r="345" spans="2:51" s="13" customFormat="1" ht="13.5" x14ac:dyDescent="0.3">
      <c r="B345" s="220"/>
      <c r="C345" s="221"/>
      <c r="D345" s="207" t="s">
        <v>145</v>
      </c>
      <c r="E345" s="222" t="s">
        <v>22</v>
      </c>
      <c r="F345" s="223" t="s">
        <v>364</v>
      </c>
      <c r="G345" s="221"/>
      <c r="H345" s="224">
        <v>1.994</v>
      </c>
      <c r="I345" s="225"/>
      <c r="J345" s="221"/>
      <c r="K345" s="221"/>
      <c r="L345" s="226"/>
      <c r="M345" s="227"/>
      <c r="N345" s="228"/>
      <c r="O345" s="228"/>
      <c r="P345" s="228"/>
      <c r="Q345" s="228"/>
      <c r="R345" s="228"/>
      <c r="S345" s="228"/>
      <c r="T345" s="229"/>
      <c r="AT345" s="230" t="s">
        <v>145</v>
      </c>
      <c r="AU345" s="230" t="s">
        <v>87</v>
      </c>
      <c r="AV345" s="13" t="s">
        <v>87</v>
      </c>
      <c r="AW345" s="13" t="s">
        <v>42</v>
      </c>
      <c r="AX345" s="13" t="s">
        <v>78</v>
      </c>
      <c r="AY345" s="230" t="s">
        <v>134</v>
      </c>
    </row>
    <row r="346" spans="2:51" s="13" customFormat="1" ht="13.5" x14ac:dyDescent="0.3">
      <c r="B346" s="220"/>
      <c r="C346" s="221"/>
      <c r="D346" s="207" t="s">
        <v>145</v>
      </c>
      <c r="E346" s="222" t="s">
        <v>22</v>
      </c>
      <c r="F346" s="223" t="s">
        <v>365</v>
      </c>
      <c r="G346" s="221"/>
      <c r="H346" s="224">
        <v>2.633</v>
      </c>
      <c r="I346" s="225"/>
      <c r="J346" s="221"/>
      <c r="K346" s="221"/>
      <c r="L346" s="226"/>
      <c r="M346" s="227"/>
      <c r="N346" s="228"/>
      <c r="O346" s="228"/>
      <c r="P346" s="228"/>
      <c r="Q346" s="228"/>
      <c r="R346" s="228"/>
      <c r="S346" s="228"/>
      <c r="T346" s="229"/>
      <c r="AT346" s="230" t="s">
        <v>145</v>
      </c>
      <c r="AU346" s="230" t="s">
        <v>87</v>
      </c>
      <c r="AV346" s="13" t="s">
        <v>87</v>
      </c>
      <c r="AW346" s="13" t="s">
        <v>42</v>
      </c>
      <c r="AX346" s="13" t="s">
        <v>78</v>
      </c>
      <c r="AY346" s="230" t="s">
        <v>134</v>
      </c>
    </row>
    <row r="347" spans="2:51" s="13" customFormat="1" ht="13.5" x14ac:dyDescent="0.3">
      <c r="B347" s="220"/>
      <c r="C347" s="221"/>
      <c r="D347" s="207" t="s">
        <v>145</v>
      </c>
      <c r="E347" s="222" t="s">
        <v>22</v>
      </c>
      <c r="F347" s="223" t="s">
        <v>365</v>
      </c>
      <c r="G347" s="221"/>
      <c r="H347" s="224">
        <v>2.633</v>
      </c>
      <c r="I347" s="225"/>
      <c r="J347" s="221"/>
      <c r="K347" s="221"/>
      <c r="L347" s="226"/>
      <c r="M347" s="227"/>
      <c r="N347" s="228"/>
      <c r="O347" s="228"/>
      <c r="P347" s="228"/>
      <c r="Q347" s="228"/>
      <c r="R347" s="228"/>
      <c r="S347" s="228"/>
      <c r="T347" s="229"/>
      <c r="AT347" s="230" t="s">
        <v>145</v>
      </c>
      <c r="AU347" s="230" t="s">
        <v>87</v>
      </c>
      <c r="AV347" s="13" t="s">
        <v>87</v>
      </c>
      <c r="AW347" s="13" t="s">
        <v>42</v>
      </c>
      <c r="AX347" s="13" t="s">
        <v>78</v>
      </c>
      <c r="AY347" s="230" t="s">
        <v>134</v>
      </c>
    </row>
    <row r="348" spans="2:51" s="13" customFormat="1" ht="13.5" x14ac:dyDescent="0.3">
      <c r="B348" s="220"/>
      <c r="C348" s="221"/>
      <c r="D348" s="207" t="s">
        <v>145</v>
      </c>
      <c r="E348" s="222" t="s">
        <v>22</v>
      </c>
      <c r="F348" s="223" t="s">
        <v>366</v>
      </c>
      <c r="G348" s="221"/>
      <c r="H348" s="224">
        <v>2.7719999999999998</v>
      </c>
      <c r="I348" s="225"/>
      <c r="J348" s="221"/>
      <c r="K348" s="221"/>
      <c r="L348" s="226"/>
      <c r="M348" s="227"/>
      <c r="N348" s="228"/>
      <c r="O348" s="228"/>
      <c r="P348" s="228"/>
      <c r="Q348" s="228"/>
      <c r="R348" s="228"/>
      <c r="S348" s="228"/>
      <c r="T348" s="229"/>
      <c r="AT348" s="230" t="s">
        <v>145</v>
      </c>
      <c r="AU348" s="230" t="s">
        <v>87</v>
      </c>
      <c r="AV348" s="13" t="s">
        <v>87</v>
      </c>
      <c r="AW348" s="13" t="s">
        <v>42</v>
      </c>
      <c r="AX348" s="13" t="s">
        <v>78</v>
      </c>
      <c r="AY348" s="230" t="s">
        <v>134</v>
      </c>
    </row>
    <row r="349" spans="2:51" s="13" customFormat="1" ht="13.5" x14ac:dyDescent="0.3">
      <c r="B349" s="220"/>
      <c r="C349" s="221"/>
      <c r="D349" s="207" t="s">
        <v>145</v>
      </c>
      <c r="E349" s="222" t="s">
        <v>22</v>
      </c>
      <c r="F349" s="223" t="s">
        <v>367</v>
      </c>
      <c r="G349" s="221"/>
      <c r="H349" s="224">
        <v>2.75</v>
      </c>
      <c r="I349" s="225"/>
      <c r="J349" s="221"/>
      <c r="K349" s="221"/>
      <c r="L349" s="226"/>
      <c r="M349" s="227"/>
      <c r="N349" s="228"/>
      <c r="O349" s="228"/>
      <c r="P349" s="228"/>
      <c r="Q349" s="228"/>
      <c r="R349" s="228"/>
      <c r="S349" s="228"/>
      <c r="T349" s="229"/>
      <c r="AT349" s="230" t="s">
        <v>145</v>
      </c>
      <c r="AU349" s="230" t="s">
        <v>87</v>
      </c>
      <c r="AV349" s="13" t="s">
        <v>87</v>
      </c>
      <c r="AW349" s="13" t="s">
        <v>42</v>
      </c>
      <c r="AX349" s="13" t="s">
        <v>78</v>
      </c>
      <c r="AY349" s="230" t="s">
        <v>134</v>
      </c>
    </row>
    <row r="350" spans="2:51" s="13" customFormat="1" ht="13.5" x14ac:dyDescent="0.3">
      <c r="B350" s="220"/>
      <c r="C350" s="221"/>
      <c r="D350" s="207" t="s">
        <v>145</v>
      </c>
      <c r="E350" s="222" t="s">
        <v>22</v>
      </c>
      <c r="F350" s="223" t="s">
        <v>368</v>
      </c>
      <c r="G350" s="221"/>
      <c r="H350" s="224">
        <v>5.0880000000000001</v>
      </c>
      <c r="I350" s="225"/>
      <c r="J350" s="221"/>
      <c r="K350" s="221"/>
      <c r="L350" s="226"/>
      <c r="M350" s="227"/>
      <c r="N350" s="228"/>
      <c r="O350" s="228"/>
      <c r="P350" s="228"/>
      <c r="Q350" s="228"/>
      <c r="R350" s="228"/>
      <c r="S350" s="228"/>
      <c r="T350" s="229"/>
      <c r="AT350" s="230" t="s">
        <v>145</v>
      </c>
      <c r="AU350" s="230" t="s">
        <v>87</v>
      </c>
      <c r="AV350" s="13" t="s">
        <v>87</v>
      </c>
      <c r="AW350" s="13" t="s">
        <v>42</v>
      </c>
      <c r="AX350" s="13" t="s">
        <v>78</v>
      </c>
      <c r="AY350" s="230" t="s">
        <v>134</v>
      </c>
    </row>
    <row r="351" spans="2:51" s="12" customFormat="1" ht="13.5" x14ac:dyDescent="0.3">
      <c r="B351" s="209"/>
      <c r="C351" s="210"/>
      <c r="D351" s="207" t="s">
        <v>145</v>
      </c>
      <c r="E351" s="211" t="s">
        <v>22</v>
      </c>
      <c r="F351" s="212" t="s">
        <v>152</v>
      </c>
      <c r="G351" s="210"/>
      <c r="H351" s="213" t="s">
        <v>22</v>
      </c>
      <c r="I351" s="214"/>
      <c r="J351" s="210"/>
      <c r="K351" s="210"/>
      <c r="L351" s="215"/>
      <c r="M351" s="216"/>
      <c r="N351" s="217"/>
      <c r="O351" s="217"/>
      <c r="P351" s="217"/>
      <c r="Q351" s="217"/>
      <c r="R351" s="217"/>
      <c r="S351" s="217"/>
      <c r="T351" s="218"/>
      <c r="AT351" s="219" t="s">
        <v>145</v>
      </c>
      <c r="AU351" s="219" t="s">
        <v>87</v>
      </c>
      <c r="AV351" s="12" t="s">
        <v>23</v>
      </c>
      <c r="AW351" s="12" t="s">
        <v>42</v>
      </c>
      <c r="AX351" s="12" t="s">
        <v>78</v>
      </c>
      <c r="AY351" s="219" t="s">
        <v>134</v>
      </c>
    </row>
    <row r="352" spans="2:51" s="13" customFormat="1" ht="13.5" x14ac:dyDescent="0.3">
      <c r="B352" s="220"/>
      <c r="C352" s="221"/>
      <c r="D352" s="207" t="s">
        <v>145</v>
      </c>
      <c r="E352" s="222" t="s">
        <v>22</v>
      </c>
      <c r="F352" s="223" t="s">
        <v>369</v>
      </c>
      <c r="G352" s="221"/>
      <c r="H352" s="224">
        <v>93.363</v>
      </c>
      <c r="I352" s="225"/>
      <c r="J352" s="221"/>
      <c r="K352" s="221"/>
      <c r="L352" s="226"/>
      <c r="M352" s="227"/>
      <c r="N352" s="228"/>
      <c r="O352" s="228"/>
      <c r="P352" s="228"/>
      <c r="Q352" s="228"/>
      <c r="R352" s="228"/>
      <c r="S352" s="228"/>
      <c r="T352" s="229"/>
      <c r="AT352" s="230" t="s">
        <v>145</v>
      </c>
      <c r="AU352" s="230" t="s">
        <v>87</v>
      </c>
      <c r="AV352" s="13" t="s">
        <v>87</v>
      </c>
      <c r="AW352" s="13" t="s">
        <v>42</v>
      </c>
      <c r="AX352" s="13" t="s">
        <v>78</v>
      </c>
      <c r="AY352" s="230" t="s">
        <v>134</v>
      </c>
    </row>
    <row r="353" spans="2:51" s="13" customFormat="1" ht="13.5" x14ac:dyDescent="0.3">
      <c r="B353" s="220"/>
      <c r="C353" s="221"/>
      <c r="D353" s="207" t="s">
        <v>145</v>
      </c>
      <c r="E353" s="222" t="s">
        <v>22</v>
      </c>
      <c r="F353" s="223" t="s">
        <v>370</v>
      </c>
      <c r="G353" s="221"/>
      <c r="H353" s="224">
        <v>3.0249999999999999</v>
      </c>
      <c r="I353" s="225"/>
      <c r="J353" s="221"/>
      <c r="K353" s="221"/>
      <c r="L353" s="226"/>
      <c r="M353" s="227"/>
      <c r="N353" s="228"/>
      <c r="O353" s="228"/>
      <c r="P353" s="228"/>
      <c r="Q353" s="228"/>
      <c r="R353" s="228"/>
      <c r="S353" s="228"/>
      <c r="T353" s="229"/>
      <c r="AT353" s="230" t="s">
        <v>145</v>
      </c>
      <c r="AU353" s="230" t="s">
        <v>87</v>
      </c>
      <c r="AV353" s="13" t="s">
        <v>87</v>
      </c>
      <c r="AW353" s="13" t="s">
        <v>42</v>
      </c>
      <c r="AX353" s="13" t="s">
        <v>78</v>
      </c>
      <c r="AY353" s="230" t="s">
        <v>134</v>
      </c>
    </row>
    <row r="354" spans="2:51" s="12" customFormat="1" ht="13.5" x14ac:dyDescent="0.3">
      <c r="B354" s="209"/>
      <c r="C354" s="210"/>
      <c r="D354" s="207" t="s">
        <v>145</v>
      </c>
      <c r="E354" s="211" t="s">
        <v>22</v>
      </c>
      <c r="F354" s="212" t="s">
        <v>154</v>
      </c>
      <c r="G354" s="210"/>
      <c r="H354" s="213" t="s">
        <v>22</v>
      </c>
      <c r="I354" s="214"/>
      <c r="J354" s="210"/>
      <c r="K354" s="210"/>
      <c r="L354" s="215"/>
      <c r="M354" s="216"/>
      <c r="N354" s="217"/>
      <c r="O354" s="217"/>
      <c r="P354" s="217"/>
      <c r="Q354" s="217"/>
      <c r="R354" s="217"/>
      <c r="S354" s="217"/>
      <c r="T354" s="218"/>
      <c r="AT354" s="219" t="s">
        <v>145</v>
      </c>
      <c r="AU354" s="219" t="s">
        <v>87</v>
      </c>
      <c r="AV354" s="12" t="s">
        <v>23</v>
      </c>
      <c r="AW354" s="12" t="s">
        <v>42</v>
      </c>
      <c r="AX354" s="12" t="s">
        <v>78</v>
      </c>
      <c r="AY354" s="219" t="s">
        <v>134</v>
      </c>
    </row>
    <row r="355" spans="2:51" s="13" customFormat="1" ht="13.5" x14ac:dyDescent="0.3">
      <c r="B355" s="220"/>
      <c r="C355" s="221"/>
      <c r="D355" s="207" t="s">
        <v>145</v>
      </c>
      <c r="E355" s="222" t="s">
        <v>22</v>
      </c>
      <c r="F355" s="223" t="s">
        <v>371</v>
      </c>
      <c r="G355" s="221"/>
      <c r="H355" s="224">
        <v>115.25</v>
      </c>
      <c r="I355" s="225"/>
      <c r="J355" s="221"/>
      <c r="K355" s="221"/>
      <c r="L355" s="226"/>
      <c r="M355" s="227"/>
      <c r="N355" s="228"/>
      <c r="O355" s="228"/>
      <c r="P355" s="228"/>
      <c r="Q355" s="228"/>
      <c r="R355" s="228"/>
      <c r="S355" s="228"/>
      <c r="T355" s="229"/>
      <c r="AT355" s="230" t="s">
        <v>145</v>
      </c>
      <c r="AU355" s="230" t="s">
        <v>87</v>
      </c>
      <c r="AV355" s="13" t="s">
        <v>87</v>
      </c>
      <c r="AW355" s="13" t="s">
        <v>42</v>
      </c>
      <c r="AX355" s="13" t="s">
        <v>78</v>
      </c>
      <c r="AY355" s="230" t="s">
        <v>134</v>
      </c>
    </row>
    <row r="356" spans="2:51" s="13" customFormat="1" ht="13.5" x14ac:dyDescent="0.3">
      <c r="B356" s="220"/>
      <c r="C356" s="221"/>
      <c r="D356" s="207" t="s">
        <v>145</v>
      </c>
      <c r="E356" s="222" t="s">
        <v>22</v>
      </c>
      <c r="F356" s="223" t="s">
        <v>372</v>
      </c>
      <c r="G356" s="221"/>
      <c r="H356" s="224">
        <v>2.1509999999999998</v>
      </c>
      <c r="I356" s="225"/>
      <c r="J356" s="221"/>
      <c r="K356" s="221"/>
      <c r="L356" s="226"/>
      <c r="M356" s="227"/>
      <c r="N356" s="228"/>
      <c r="O356" s="228"/>
      <c r="P356" s="228"/>
      <c r="Q356" s="228"/>
      <c r="R356" s="228"/>
      <c r="S356" s="228"/>
      <c r="T356" s="229"/>
      <c r="AT356" s="230" t="s">
        <v>145</v>
      </c>
      <c r="AU356" s="230" t="s">
        <v>87</v>
      </c>
      <c r="AV356" s="13" t="s">
        <v>87</v>
      </c>
      <c r="AW356" s="13" t="s">
        <v>42</v>
      </c>
      <c r="AX356" s="13" t="s">
        <v>78</v>
      </c>
      <c r="AY356" s="230" t="s">
        <v>134</v>
      </c>
    </row>
    <row r="357" spans="2:51" s="13" customFormat="1" ht="13.5" x14ac:dyDescent="0.3">
      <c r="B357" s="220"/>
      <c r="C357" s="221"/>
      <c r="D357" s="207" t="s">
        <v>145</v>
      </c>
      <c r="E357" s="222" t="s">
        <v>22</v>
      </c>
      <c r="F357" s="223" t="s">
        <v>373</v>
      </c>
      <c r="G357" s="221"/>
      <c r="H357" s="224">
        <v>1.1000000000000001</v>
      </c>
      <c r="I357" s="225"/>
      <c r="J357" s="221"/>
      <c r="K357" s="221"/>
      <c r="L357" s="226"/>
      <c r="M357" s="227"/>
      <c r="N357" s="228"/>
      <c r="O357" s="228"/>
      <c r="P357" s="228"/>
      <c r="Q357" s="228"/>
      <c r="R357" s="228"/>
      <c r="S357" s="228"/>
      <c r="T357" s="229"/>
      <c r="AT357" s="230" t="s">
        <v>145</v>
      </c>
      <c r="AU357" s="230" t="s">
        <v>87</v>
      </c>
      <c r="AV357" s="13" t="s">
        <v>87</v>
      </c>
      <c r="AW357" s="13" t="s">
        <v>42</v>
      </c>
      <c r="AX357" s="13" t="s">
        <v>78</v>
      </c>
      <c r="AY357" s="230" t="s">
        <v>134</v>
      </c>
    </row>
    <row r="358" spans="2:51" s="13" customFormat="1" ht="13.5" x14ac:dyDescent="0.3">
      <c r="B358" s="220"/>
      <c r="C358" s="221"/>
      <c r="D358" s="207" t="s">
        <v>145</v>
      </c>
      <c r="E358" s="222" t="s">
        <v>22</v>
      </c>
      <c r="F358" s="223" t="s">
        <v>373</v>
      </c>
      <c r="G358" s="221"/>
      <c r="H358" s="224">
        <v>1.1000000000000001</v>
      </c>
      <c r="I358" s="225"/>
      <c r="J358" s="221"/>
      <c r="K358" s="221"/>
      <c r="L358" s="226"/>
      <c r="M358" s="227"/>
      <c r="N358" s="228"/>
      <c r="O358" s="228"/>
      <c r="P358" s="228"/>
      <c r="Q358" s="228"/>
      <c r="R358" s="228"/>
      <c r="S358" s="228"/>
      <c r="T358" s="229"/>
      <c r="AT358" s="230" t="s">
        <v>145</v>
      </c>
      <c r="AU358" s="230" t="s">
        <v>87</v>
      </c>
      <c r="AV358" s="13" t="s">
        <v>87</v>
      </c>
      <c r="AW358" s="13" t="s">
        <v>42</v>
      </c>
      <c r="AX358" s="13" t="s">
        <v>78</v>
      </c>
      <c r="AY358" s="230" t="s">
        <v>134</v>
      </c>
    </row>
    <row r="359" spans="2:51" s="13" customFormat="1" ht="13.5" x14ac:dyDescent="0.3">
      <c r="B359" s="220"/>
      <c r="C359" s="221"/>
      <c r="D359" s="207" t="s">
        <v>145</v>
      </c>
      <c r="E359" s="222" t="s">
        <v>22</v>
      </c>
      <c r="F359" s="223" t="s">
        <v>373</v>
      </c>
      <c r="G359" s="221"/>
      <c r="H359" s="224">
        <v>1.1000000000000001</v>
      </c>
      <c r="I359" s="225"/>
      <c r="J359" s="221"/>
      <c r="K359" s="221"/>
      <c r="L359" s="226"/>
      <c r="M359" s="227"/>
      <c r="N359" s="228"/>
      <c r="O359" s="228"/>
      <c r="P359" s="228"/>
      <c r="Q359" s="228"/>
      <c r="R359" s="228"/>
      <c r="S359" s="228"/>
      <c r="T359" s="229"/>
      <c r="AT359" s="230" t="s">
        <v>145</v>
      </c>
      <c r="AU359" s="230" t="s">
        <v>87</v>
      </c>
      <c r="AV359" s="13" t="s">
        <v>87</v>
      </c>
      <c r="AW359" s="13" t="s">
        <v>42</v>
      </c>
      <c r="AX359" s="13" t="s">
        <v>78</v>
      </c>
      <c r="AY359" s="230" t="s">
        <v>134</v>
      </c>
    </row>
    <row r="360" spans="2:51" s="13" customFormat="1" ht="13.5" x14ac:dyDescent="0.3">
      <c r="B360" s="220"/>
      <c r="C360" s="221"/>
      <c r="D360" s="207" t="s">
        <v>145</v>
      </c>
      <c r="E360" s="222" t="s">
        <v>22</v>
      </c>
      <c r="F360" s="223" t="s">
        <v>374</v>
      </c>
      <c r="G360" s="221"/>
      <c r="H360" s="224">
        <v>2.3380000000000001</v>
      </c>
      <c r="I360" s="225"/>
      <c r="J360" s="221"/>
      <c r="K360" s="221"/>
      <c r="L360" s="226"/>
      <c r="M360" s="227"/>
      <c r="N360" s="228"/>
      <c r="O360" s="228"/>
      <c r="P360" s="228"/>
      <c r="Q360" s="228"/>
      <c r="R360" s="228"/>
      <c r="S360" s="228"/>
      <c r="T360" s="229"/>
      <c r="AT360" s="230" t="s">
        <v>145</v>
      </c>
      <c r="AU360" s="230" t="s">
        <v>87</v>
      </c>
      <c r="AV360" s="13" t="s">
        <v>87</v>
      </c>
      <c r="AW360" s="13" t="s">
        <v>42</v>
      </c>
      <c r="AX360" s="13" t="s">
        <v>78</v>
      </c>
      <c r="AY360" s="230" t="s">
        <v>134</v>
      </c>
    </row>
    <row r="361" spans="2:51" s="13" customFormat="1" ht="13.5" x14ac:dyDescent="0.3">
      <c r="B361" s="220"/>
      <c r="C361" s="221"/>
      <c r="D361" s="207" t="s">
        <v>145</v>
      </c>
      <c r="E361" s="222" t="s">
        <v>22</v>
      </c>
      <c r="F361" s="223" t="s">
        <v>375</v>
      </c>
      <c r="G361" s="221"/>
      <c r="H361" s="224">
        <v>2.613</v>
      </c>
      <c r="I361" s="225"/>
      <c r="J361" s="221"/>
      <c r="K361" s="221"/>
      <c r="L361" s="226"/>
      <c r="M361" s="227"/>
      <c r="N361" s="228"/>
      <c r="O361" s="228"/>
      <c r="P361" s="228"/>
      <c r="Q361" s="228"/>
      <c r="R361" s="228"/>
      <c r="S361" s="228"/>
      <c r="T361" s="229"/>
      <c r="AT361" s="230" t="s">
        <v>145</v>
      </c>
      <c r="AU361" s="230" t="s">
        <v>87</v>
      </c>
      <c r="AV361" s="13" t="s">
        <v>87</v>
      </c>
      <c r="AW361" s="13" t="s">
        <v>42</v>
      </c>
      <c r="AX361" s="13" t="s">
        <v>78</v>
      </c>
      <c r="AY361" s="230" t="s">
        <v>134</v>
      </c>
    </row>
    <row r="362" spans="2:51" s="13" customFormat="1" ht="13.5" x14ac:dyDescent="0.3">
      <c r="B362" s="220"/>
      <c r="C362" s="221"/>
      <c r="D362" s="207" t="s">
        <v>145</v>
      </c>
      <c r="E362" s="222" t="s">
        <v>22</v>
      </c>
      <c r="F362" s="223" t="s">
        <v>376</v>
      </c>
      <c r="G362" s="221"/>
      <c r="H362" s="224">
        <v>4.2629999999999999</v>
      </c>
      <c r="I362" s="225"/>
      <c r="J362" s="221"/>
      <c r="K362" s="221"/>
      <c r="L362" s="226"/>
      <c r="M362" s="227"/>
      <c r="N362" s="228"/>
      <c r="O362" s="228"/>
      <c r="P362" s="228"/>
      <c r="Q362" s="228"/>
      <c r="R362" s="228"/>
      <c r="S362" s="228"/>
      <c r="T362" s="229"/>
      <c r="AT362" s="230" t="s">
        <v>145</v>
      </c>
      <c r="AU362" s="230" t="s">
        <v>87</v>
      </c>
      <c r="AV362" s="13" t="s">
        <v>87</v>
      </c>
      <c r="AW362" s="13" t="s">
        <v>42</v>
      </c>
      <c r="AX362" s="13" t="s">
        <v>78</v>
      </c>
      <c r="AY362" s="230" t="s">
        <v>134</v>
      </c>
    </row>
    <row r="363" spans="2:51" s="12" customFormat="1" ht="13.5" x14ac:dyDescent="0.3">
      <c r="B363" s="209"/>
      <c r="C363" s="210"/>
      <c r="D363" s="207" t="s">
        <v>145</v>
      </c>
      <c r="E363" s="211" t="s">
        <v>22</v>
      </c>
      <c r="F363" s="212" t="s">
        <v>351</v>
      </c>
      <c r="G363" s="210"/>
      <c r="H363" s="213" t="s">
        <v>22</v>
      </c>
      <c r="I363" s="214"/>
      <c r="J363" s="210"/>
      <c r="K363" s="210"/>
      <c r="L363" s="215"/>
      <c r="M363" s="216"/>
      <c r="N363" s="217"/>
      <c r="O363" s="217"/>
      <c r="P363" s="217"/>
      <c r="Q363" s="217"/>
      <c r="R363" s="217"/>
      <c r="S363" s="217"/>
      <c r="T363" s="218"/>
      <c r="AT363" s="219" t="s">
        <v>145</v>
      </c>
      <c r="AU363" s="219" t="s">
        <v>87</v>
      </c>
      <c r="AV363" s="12" t="s">
        <v>23</v>
      </c>
      <c r="AW363" s="12" t="s">
        <v>42</v>
      </c>
      <c r="AX363" s="12" t="s">
        <v>78</v>
      </c>
      <c r="AY363" s="219" t="s">
        <v>134</v>
      </c>
    </row>
    <row r="364" spans="2:51" s="12" customFormat="1" ht="13.5" x14ac:dyDescent="0.3">
      <c r="B364" s="209"/>
      <c r="C364" s="210"/>
      <c r="D364" s="207" t="s">
        <v>145</v>
      </c>
      <c r="E364" s="211" t="s">
        <v>22</v>
      </c>
      <c r="F364" s="212" t="s">
        <v>148</v>
      </c>
      <c r="G364" s="210"/>
      <c r="H364" s="213" t="s">
        <v>22</v>
      </c>
      <c r="I364" s="214"/>
      <c r="J364" s="210"/>
      <c r="K364" s="210"/>
      <c r="L364" s="215"/>
      <c r="M364" s="216"/>
      <c r="N364" s="217"/>
      <c r="O364" s="217"/>
      <c r="P364" s="217"/>
      <c r="Q364" s="217"/>
      <c r="R364" s="217"/>
      <c r="S364" s="217"/>
      <c r="T364" s="218"/>
      <c r="AT364" s="219" t="s">
        <v>145</v>
      </c>
      <c r="AU364" s="219" t="s">
        <v>87</v>
      </c>
      <c r="AV364" s="12" t="s">
        <v>23</v>
      </c>
      <c r="AW364" s="12" t="s">
        <v>42</v>
      </c>
      <c r="AX364" s="12" t="s">
        <v>78</v>
      </c>
      <c r="AY364" s="219" t="s">
        <v>134</v>
      </c>
    </row>
    <row r="365" spans="2:51" s="13" customFormat="1" ht="13.5" x14ac:dyDescent="0.3">
      <c r="B365" s="220"/>
      <c r="C365" s="221"/>
      <c r="D365" s="207" t="s">
        <v>145</v>
      </c>
      <c r="E365" s="222" t="s">
        <v>22</v>
      </c>
      <c r="F365" s="223" t="s">
        <v>377</v>
      </c>
      <c r="G365" s="221"/>
      <c r="H365" s="224">
        <v>-28.98</v>
      </c>
      <c r="I365" s="225"/>
      <c r="J365" s="221"/>
      <c r="K365" s="221"/>
      <c r="L365" s="226"/>
      <c r="M365" s="227"/>
      <c r="N365" s="228"/>
      <c r="O365" s="228"/>
      <c r="P365" s="228"/>
      <c r="Q365" s="228"/>
      <c r="R365" s="228"/>
      <c r="S365" s="228"/>
      <c r="T365" s="229"/>
      <c r="AT365" s="230" t="s">
        <v>145</v>
      </c>
      <c r="AU365" s="230" t="s">
        <v>87</v>
      </c>
      <c r="AV365" s="13" t="s">
        <v>87</v>
      </c>
      <c r="AW365" s="13" t="s">
        <v>42</v>
      </c>
      <c r="AX365" s="13" t="s">
        <v>78</v>
      </c>
      <c r="AY365" s="230" t="s">
        <v>134</v>
      </c>
    </row>
    <row r="366" spans="2:51" s="13" customFormat="1" ht="13.5" x14ac:dyDescent="0.3">
      <c r="B366" s="220"/>
      <c r="C366" s="221"/>
      <c r="D366" s="207" t="s">
        <v>145</v>
      </c>
      <c r="E366" s="222" t="s">
        <v>22</v>
      </c>
      <c r="F366" s="223" t="s">
        <v>378</v>
      </c>
      <c r="G366" s="221"/>
      <c r="H366" s="224">
        <v>-2.6389999999999998</v>
      </c>
      <c r="I366" s="225"/>
      <c r="J366" s="221"/>
      <c r="K366" s="221"/>
      <c r="L366" s="226"/>
      <c r="M366" s="227"/>
      <c r="N366" s="228"/>
      <c r="O366" s="228"/>
      <c r="P366" s="228"/>
      <c r="Q366" s="228"/>
      <c r="R366" s="228"/>
      <c r="S366" s="228"/>
      <c r="T366" s="229"/>
      <c r="AT366" s="230" t="s">
        <v>145</v>
      </c>
      <c r="AU366" s="230" t="s">
        <v>87</v>
      </c>
      <c r="AV366" s="13" t="s">
        <v>87</v>
      </c>
      <c r="AW366" s="13" t="s">
        <v>42</v>
      </c>
      <c r="AX366" s="13" t="s">
        <v>78</v>
      </c>
      <c r="AY366" s="230" t="s">
        <v>134</v>
      </c>
    </row>
    <row r="367" spans="2:51" s="13" customFormat="1" ht="13.5" x14ac:dyDescent="0.3">
      <c r="B367" s="220"/>
      <c r="C367" s="221"/>
      <c r="D367" s="207" t="s">
        <v>145</v>
      </c>
      <c r="E367" s="222" t="s">
        <v>22</v>
      </c>
      <c r="F367" s="223" t="s">
        <v>379</v>
      </c>
      <c r="G367" s="221"/>
      <c r="H367" s="224">
        <v>-2.7959999999999998</v>
      </c>
      <c r="I367" s="225"/>
      <c r="J367" s="221"/>
      <c r="K367" s="221"/>
      <c r="L367" s="226"/>
      <c r="M367" s="227"/>
      <c r="N367" s="228"/>
      <c r="O367" s="228"/>
      <c r="P367" s="228"/>
      <c r="Q367" s="228"/>
      <c r="R367" s="228"/>
      <c r="S367" s="228"/>
      <c r="T367" s="229"/>
      <c r="AT367" s="230" t="s">
        <v>145</v>
      </c>
      <c r="AU367" s="230" t="s">
        <v>87</v>
      </c>
      <c r="AV367" s="13" t="s">
        <v>87</v>
      </c>
      <c r="AW367" s="13" t="s">
        <v>42</v>
      </c>
      <c r="AX367" s="13" t="s">
        <v>78</v>
      </c>
      <c r="AY367" s="230" t="s">
        <v>134</v>
      </c>
    </row>
    <row r="368" spans="2:51" s="13" customFormat="1" ht="13.5" x14ac:dyDescent="0.3">
      <c r="B368" s="220"/>
      <c r="C368" s="221"/>
      <c r="D368" s="207" t="s">
        <v>145</v>
      </c>
      <c r="E368" s="222" t="s">
        <v>22</v>
      </c>
      <c r="F368" s="223" t="s">
        <v>380</v>
      </c>
      <c r="G368" s="221"/>
      <c r="H368" s="224">
        <v>-2.6680000000000001</v>
      </c>
      <c r="I368" s="225"/>
      <c r="J368" s="221"/>
      <c r="K368" s="221"/>
      <c r="L368" s="226"/>
      <c r="M368" s="227"/>
      <c r="N368" s="228"/>
      <c r="O368" s="228"/>
      <c r="P368" s="228"/>
      <c r="Q368" s="228"/>
      <c r="R368" s="228"/>
      <c r="S368" s="228"/>
      <c r="T368" s="229"/>
      <c r="AT368" s="230" t="s">
        <v>145</v>
      </c>
      <c r="AU368" s="230" t="s">
        <v>87</v>
      </c>
      <c r="AV368" s="13" t="s">
        <v>87</v>
      </c>
      <c r="AW368" s="13" t="s">
        <v>42</v>
      </c>
      <c r="AX368" s="13" t="s">
        <v>78</v>
      </c>
      <c r="AY368" s="230" t="s">
        <v>134</v>
      </c>
    </row>
    <row r="369" spans="2:65" s="12" customFormat="1" ht="13.5" x14ac:dyDescent="0.3">
      <c r="B369" s="209"/>
      <c r="C369" s="210"/>
      <c r="D369" s="207" t="s">
        <v>145</v>
      </c>
      <c r="E369" s="211" t="s">
        <v>22</v>
      </c>
      <c r="F369" s="212" t="s">
        <v>152</v>
      </c>
      <c r="G369" s="210"/>
      <c r="H369" s="213" t="s">
        <v>22</v>
      </c>
      <c r="I369" s="214"/>
      <c r="J369" s="210"/>
      <c r="K369" s="210"/>
      <c r="L369" s="215"/>
      <c r="M369" s="216"/>
      <c r="N369" s="217"/>
      <c r="O369" s="217"/>
      <c r="P369" s="217"/>
      <c r="Q369" s="217"/>
      <c r="R369" s="217"/>
      <c r="S369" s="217"/>
      <c r="T369" s="218"/>
      <c r="AT369" s="219" t="s">
        <v>145</v>
      </c>
      <c r="AU369" s="219" t="s">
        <v>87</v>
      </c>
      <c r="AV369" s="12" t="s">
        <v>23</v>
      </c>
      <c r="AW369" s="12" t="s">
        <v>42</v>
      </c>
      <c r="AX369" s="12" t="s">
        <v>78</v>
      </c>
      <c r="AY369" s="219" t="s">
        <v>134</v>
      </c>
    </row>
    <row r="370" spans="2:65" s="13" customFormat="1" ht="13.5" x14ac:dyDescent="0.3">
      <c r="B370" s="220"/>
      <c r="C370" s="221"/>
      <c r="D370" s="207" t="s">
        <v>145</v>
      </c>
      <c r="E370" s="222" t="s">
        <v>22</v>
      </c>
      <c r="F370" s="223" t="s">
        <v>381</v>
      </c>
      <c r="G370" s="221"/>
      <c r="H370" s="224">
        <v>-19.690999999999999</v>
      </c>
      <c r="I370" s="225"/>
      <c r="J370" s="221"/>
      <c r="K370" s="221"/>
      <c r="L370" s="226"/>
      <c r="M370" s="227"/>
      <c r="N370" s="228"/>
      <c r="O370" s="228"/>
      <c r="P370" s="228"/>
      <c r="Q370" s="228"/>
      <c r="R370" s="228"/>
      <c r="S370" s="228"/>
      <c r="T370" s="229"/>
      <c r="AT370" s="230" t="s">
        <v>145</v>
      </c>
      <c r="AU370" s="230" t="s">
        <v>87</v>
      </c>
      <c r="AV370" s="13" t="s">
        <v>87</v>
      </c>
      <c r="AW370" s="13" t="s">
        <v>42</v>
      </c>
      <c r="AX370" s="13" t="s">
        <v>78</v>
      </c>
      <c r="AY370" s="230" t="s">
        <v>134</v>
      </c>
    </row>
    <row r="371" spans="2:65" s="13" customFormat="1" ht="13.5" x14ac:dyDescent="0.3">
      <c r="B371" s="220"/>
      <c r="C371" s="221"/>
      <c r="D371" s="207" t="s">
        <v>145</v>
      </c>
      <c r="E371" s="222" t="s">
        <v>22</v>
      </c>
      <c r="F371" s="223" t="s">
        <v>382</v>
      </c>
      <c r="G371" s="221"/>
      <c r="H371" s="224">
        <v>-0.51</v>
      </c>
      <c r="I371" s="225"/>
      <c r="J371" s="221"/>
      <c r="K371" s="221"/>
      <c r="L371" s="226"/>
      <c r="M371" s="227"/>
      <c r="N371" s="228"/>
      <c r="O371" s="228"/>
      <c r="P371" s="228"/>
      <c r="Q371" s="228"/>
      <c r="R371" s="228"/>
      <c r="S371" s="228"/>
      <c r="T371" s="229"/>
      <c r="AT371" s="230" t="s">
        <v>145</v>
      </c>
      <c r="AU371" s="230" t="s">
        <v>87</v>
      </c>
      <c r="AV371" s="13" t="s">
        <v>87</v>
      </c>
      <c r="AW371" s="13" t="s">
        <v>42</v>
      </c>
      <c r="AX371" s="13" t="s">
        <v>78</v>
      </c>
      <c r="AY371" s="230" t="s">
        <v>134</v>
      </c>
    </row>
    <row r="372" spans="2:65" s="12" customFormat="1" ht="13.5" x14ac:dyDescent="0.3">
      <c r="B372" s="209"/>
      <c r="C372" s="210"/>
      <c r="D372" s="207" t="s">
        <v>145</v>
      </c>
      <c r="E372" s="211" t="s">
        <v>22</v>
      </c>
      <c r="F372" s="212" t="s">
        <v>154</v>
      </c>
      <c r="G372" s="210"/>
      <c r="H372" s="213" t="s">
        <v>22</v>
      </c>
      <c r="I372" s="214"/>
      <c r="J372" s="210"/>
      <c r="K372" s="210"/>
      <c r="L372" s="215"/>
      <c r="M372" s="216"/>
      <c r="N372" s="217"/>
      <c r="O372" s="217"/>
      <c r="P372" s="217"/>
      <c r="Q372" s="217"/>
      <c r="R372" s="217"/>
      <c r="S372" s="217"/>
      <c r="T372" s="218"/>
      <c r="AT372" s="219" t="s">
        <v>145</v>
      </c>
      <c r="AU372" s="219" t="s">
        <v>87</v>
      </c>
      <c r="AV372" s="12" t="s">
        <v>23</v>
      </c>
      <c r="AW372" s="12" t="s">
        <v>42</v>
      </c>
      <c r="AX372" s="12" t="s">
        <v>78</v>
      </c>
      <c r="AY372" s="219" t="s">
        <v>134</v>
      </c>
    </row>
    <row r="373" spans="2:65" s="13" customFormat="1" ht="13.5" x14ac:dyDescent="0.3">
      <c r="B373" s="220"/>
      <c r="C373" s="221"/>
      <c r="D373" s="207" t="s">
        <v>145</v>
      </c>
      <c r="E373" s="222" t="s">
        <v>22</v>
      </c>
      <c r="F373" s="223" t="s">
        <v>383</v>
      </c>
      <c r="G373" s="221"/>
      <c r="H373" s="224">
        <v>-26.738</v>
      </c>
      <c r="I373" s="225"/>
      <c r="J373" s="221"/>
      <c r="K373" s="221"/>
      <c r="L373" s="226"/>
      <c r="M373" s="227"/>
      <c r="N373" s="228"/>
      <c r="O373" s="228"/>
      <c r="P373" s="228"/>
      <c r="Q373" s="228"/>
      <c r="R373" s="228"/>
      <c r="S373" s="228"/>
      <c r="T373" s="229"/>
      <c r="AT373" s="230" t="s">
        <v>145</v>
      </c>
      <c r="AU373" s="230" t="s">
        <v>87</v>
      </c>
      <c r="AV373" s="13" t="s">
        <v>87</v>
      </c>
      <c r="AW373" s="13" t="s">
        <v>42</v>
      </c>
      <c r="AX373" s="13" t="s">
        <v>78</v>
      </c>
      <c r="AY373" s="230" t="s">
        <v>134</v>
      </c>
    </row>
    <row r="374" spans="2:65" s="13" customFormat="1" ht="13.5" x14ac:dyDescent="0.3">
      <c r="B374" s="220"/>
      <c r="C374" s="221"/>
      <c r="D374" s="207" t="s">
        <v>145</v>
      </c>
      <c r="E374" s="222" t="s">
        <v>22</v>
      </c>
      <c r="F374" s="223" t="s">
        <v>384</v>
      </c>
      <c r="G374" s="221"/>
      <c r="H374" s="224">
        <v>-2.5059999999999998</v>
      </c>
      <c r="I374" s="225"/>
      <c r="J374" s="221"/>
      <c r="K374" s="221"/>
      <c r="L374" s="226"/>
      <c r="M374" s="227"/>
      <c r="N374" s="228"/>
      <c r="O374" s="228"/>
      <c r="P374" s="228"/>
      <c r="Q374" s="228"/>
      <c r="R374" s="228"/>
      <c r="S374" s="228"/>
      <c r="T374" s="229"/>
      <c r="AT374" s="230" t="s">
        <v>145</v>
      </c>
      <c r="AU374" s="230" t="s">
        <v>87</v>
      </c>
      <c r="AV374" s="13" t="s">
        <v>87</v>
      </c>
      <c r="AW374" s="13" t="s">
        <v>42</v>
      </c>
      <c r="AX374" s="13" t="s">
        <v>78</v>
      </c>
      <c r="AY374" s="230" t="s">
        <v>134</v>
      </c>
    </row>
    <row r="375" spans="2:65" s="15" customFormat="1" ht="13.5" x14ac:dyDescent="0.3">
      <c r="B375" s="243"/>
      <c r="C375" s="244"/>
      <c r="D375" s="207" t="s">
        <v>145</v>
      </c>
      <c r="E375" s="245" t="s">
        <v>22</v>
      </c>
      <c r="F375" s="246" t="s">
        <v>168</v>
      </c>
      <c r="G375" s="244"/>
      <c r="H375" s="247">
        <v>457.49</v>
      </c>
      <c r="I375" s="248"/>
      <c r="J375" s="244"/>
      <c r="K375" s="244"/>
      <c r="L375" s="249"/>
      <c r="M375" s="250"/>
      <c r="N375" s="251"/>
      <c r="O375" s="251"/>
      <c r="P375" s="251"/>
      <c r="Q375" s="251"/>
      <c r="R375" s="251"/>
      <c r="S375" s="251"/>
      <c r="T375" s="252"/>
      <c r="AT375" s="253" t="s">
        <v>145</v>
      </c>
      <c r="AU375" s="253" t="s">
        <v>87</v>
      </c>
      <c r="AV375" s="15" t="s">
        <v>169</v>
      </c>
      <c r="AW375" s="15" t="s">
        <v>42</v>
      </c>
      <c r="AX375" s="15" t="s">
        <v>78</v>
      </c>
      <c r="AY375" s="253" t="s">
        <v>134</v>
      </c>
    </row>
    <row r="376" spans="2:65" s="14" customFormat="1" ht="13.5" x14ac:dyDescent="0.3">
      <c r="B376" s="231"/>
      <c r="C376" s="232"/>
      <c r="D376" s="233" t="s">
        <v>145</v>
      </c>
      <c r="E376" s="234" t="s">
        <v>22</v>
      </c>
      <c r="F376" s="235" t="s">
        <v>156</v>
      </c>
      <c r="G376" s="232"/>
      <c r="H376" s="236">
        <v>608.93299999999999</v>
      </c>
      <c r="I376" s="237"/>
      <c r="J376" s="232"/>
      <c r="K376" s="232"/>
      <c r="L376" s="238"/>
      <c r="M376" s="239"/>
      <c r="N376" s="240"/>
      <c r="O376" s="240"/>
      <c r="P376" s="240"/>
      <c r="Q376" s="240"/>
      <c r="R376" s="240"/>
      <c r="S376" s="240"/>
      <c r="T376" s="241"/>
      <c r="AT376" s="242" t="s">
        <v>145</v>
      </c>
      <c r="AU376" s="242" t="s">
        <v>87</v>
      </c>
      <c r="AV376" s="14" t="s">
        <v>141</v>
      </c>
      <c r="AW376" s="14" t="s">
        <v>42</v>
      </c>
      <c r="AX376" s="14" t="s">
        <v>23</v>
      </c>
      <c r="AY376" s="242" t="s">
        <v>134</v>
      </c>
    </row>
    <row r="377" spans="2:65" s="1" customFormat="1" ht="31.5" customHeight="1" x14ac:dyDescent="0.3">
      <c r="B377" s="36"/>
      <c r="C377" s="254" t="s">
        <v>188</v>
      </c>
      <c r="D377" s="254" t="s">
        <v>385</v>
      </c>
      <c r="E377" s="255" t="s">
        <v>386</v>
      </c>
      <c r="F377" s="256" t="s">
        <v>387</v>
      </c>
      <c r="G377" s="257" t="s">
        <v>329</v>
      </c>
      <c r="H377" s="258">
        <v>400.19400000000002</v>
      </c>
      <c r="I377" s="259"/>
      <c r="J377" s="260">
        <f>ROUND(I377*H377,2)</f>
        <v>0</v>
      </c>
      <c r="K377" s="256" t="s">
        <v>140</v>
      </c>
      <c r="L377" s="261"/>
      <c r="M377" s="262" t="s">
        <v>22</v>
      </c>
      <c r="N377" s="263" t="s">
        <v>49</v>
      </c>
      <c r="O377" s="37"/>
      <c r="P377" s="204">
        <f>O377*H377</f>
        <v>0</v>
      </c>
      <c r="Q377" s="204">
        <v>1</v>
      </c>
      <c r="R377" s="204">
        <f>Q377*H377</f>
        <v>400.19400000000002</v>
      </c>
      <c r="S377" s="204">
        <v>0</v>
      </c>
      <c r="T377" s="205">
        <f>S377*H377</f>
        <v>0</v>
      </c>
      <c r="AR377" s="19" t="s">
        <v>209</v>
      </c>
      <c r="AT377" s="19" t="s">
        <v>385</v>
      </c>
      <c r="AU377" s="19" t="s">
        <v>87</v>
      </c>
      <c r="AY377" s="19" t="s">
        <v>134</v>
      </c>
      <c r="BE377" s="206">
        <f>IF(N377="základní",J377,0)</f>
        <v>0</v>
      </c>
      <c r="BF377" s="206">
        <f>IF(N377="snížená",J377,0)</f>
        <v>0</v>
      </c>
      <c r="BG377" s="206">
        <f>IF(N377="zákl. přenesená",J377,0)</f>
        <v>0</v>
      </c>
      <c r="BH377" s="206">
        <f>IF(N377="sníž. přenesená",J377,0)</f>
        <v>0</v>
      </c>
      <c r="BI377" s="206">
        <f>IF(N377="nulová",J377,0)</f>
        <v>0</v>
      </c>
      <c r="BJ377" s="19" t="s">
        <v>23</v>
      </c>
      <c r="BK377" s="206">
        <f>ROUND(I377*H377,2)</f>
        <v>0</v>
      </c>
      <c r="BL377" s="19" t="s">
        <v>141</v>
      </c>
      <c r="BM377" s="19" t="s">
        <v>388</v>
      </c>
    </row>
    <row r="378" spans="2:65" s="12" customFormat="1" ht="13.5" x14ac:dyDescent="0.3">
      <c r="B378" s="209"/>
      <c r="C378" s="210"/>
      <c r="D378" s="207" t="s">
        <v>145</v>
      </c>
      <c r="E378" s="211" t="s">
        <v>22</v>
      </c>
      <c r="F378" s="212" t="s">
        <v>389</v>
      </c>
      <c r="G378" s="210"/>
      <c r="H378" s="213" t="s">
        <v>22</v>
      </c>
      <c r="I378" s="214"/>
      <c r="J378" s="210"/>
      <c r="K378" s="210"/>
      <c r="L378" s="215"/>
      <c r="M378" s="216"/>
      <c r="N378" s="217"/>
      <c r="O378" s="217"/>
      <c r="P378" s="217"/>
      <c r="Q378" s="217"/>
      <c r="R378" s="217"/>
      <c r="S378" s="217"/>
      <c r="T378" s="218"/>
      <c r="AT378" s="219" t="s">
        <v>145</v>
      </c>
      <c r="AU378" s="219" t="s">
        <v>87</v>
      </c>
      <c r="AV378" s="12" t="s">
        <v>23</v>
      </c>
      <c r="AW378" s="12" t="s">
        <v>42</v>
      </c>
      <c r="AX378" s="12" t="s">
        <v>78</v>
      </c>
      <c r="AY378" s="219" t="s">
        <v>134</v>
      </c>
    </row>
    <row r="379" spans="2:65" s="13" customFormat="1" ht="13.5" x14ac:dyDescent="0.3">
      <c r="B379" s="220"/>
      <c r="C379" s="221"/>
      <c r="D379" s="207" t="s">
        <v>145</v>
      </c>
      <c r="E379" s="222" t="s">
        <v>22</v>
      </c>
      <c r="F379" s="223" t="s">
        <v>390</v>
      </c>
      <c r="G379" s="221"/>
      <c r="H379" s="224">
        <v>400.19400000000002</v>
      </c>
      <c r="I379" s="225"/>
      <c r="J379" s="221"/>
      <c r="K379" s="221"/>
      <c r="L379" s="226"/>
      <c r="M379" s="227"/>
      <c r="N379" s="228"/>
      <c r="O379" s="228"/>
      <c r="P379" s="228"/>
      <c r="Q379" s="228"/>
      <c r="R379" s="228"/>
      <c r="S379" s="228"/>
      <c r="T379" s="229"/>
      <c r="AT379" s="230" t="s">
        <v>145</v>
      </c>
      <c r="AU379" s="230" t="s">
        <v>87</v>
      </c>
      <c r="AV379" s="13" t="s">
        <v>87</v>
      </c>
      <c r="AW379" s="13" t="s">
        <v>42</v>
      </c>
      <c r="AX379" s="13" t="s">
        <v>78</v>
      </c>
      <c r="AY379" s="230" t="s">
        <v>134</v>
      </c>
    </row>
    <row r="380" spans="2:65" s="14" customFormat="1" ht="13.5" x14ac:dyDescent="0.3">
      <c r="B380" s="231"/>
      <c r="C380" s="232"/>
      <c r="D380" s="233" t="s">
        <v>145</v>
      </c>
      <c r="E380" s="234" t="s">
        <v>22</v>
      </c>
      <c r="F380" s="235" t="s">
        <v>156</v>
      </c>
      <c r="G380" s="232"/>
      <c r="H380" s="236">
        <v>400.19400000000002</v>
      </c>
      <c r="I380" s="237"/>
      <c r="J380" s="232"/>
      <c r="K380" s="232"/>
      <c r="L380" s="238"/>
      <c r="M380" s="239"/>
      <c r="N380" s="240"/>
      <c r="O380" s="240"/>
      <c r="P380" s="240"/>
      <c r="Q380" s="240"/>
      <c r="R380" s="240"/>
      <c r="S380" s="240"/>
      <c r="T380" s="241"/>
      <c r="AT380" s="242" t="s">
        <v>145</v>
      </c>
      <c r="AU380" s="242" t="s">
        <v>87</v>
      </c>
      <c r="AV380" s="14" t="s">
        <v>141</v>
      </c>
      <c r="AW380" s="14" t="s">
        <v>42</v>
      </c>
      <c r="AX380" s="14" t="s">
        <v>23</v>
      </c>
      <c r="AY380" s="242" t="s">
        <v>134</v>
      </c>
    </row>
    <row r="381" spans="2:65" s="1" customFormat="1" ht="44.25" customHeight="1" x14ac:dyDescent="0.3">
      <c r="B381" s="36"/>
      <c r="C381" s="195" t="s">
        <v>7</v>
      </c>
      <c r="D381" s="195" t="s">
        <v>136</v>
      </c>
      <c r="E381" s="196" t="s">
        <v>391</v>
      </c>
      <c r="F381" s="197" t="s">
        <v>392</v>
      </c>
      <c r="G381" s="198" t="s">
        <v>222</v>
      </c>
      <c r="H381" s="199">
        <v>90.242999999999995</v>
      </c>
      <c r="I381" s="200"/>
      <c r="J381" s="201">
        <f>ROUND(I381*H381,2)</f>
        <v>0</v>
      </c>
      <c r="K381" s="197" t="s">
        <v>140</v>
      </c>
      <c r="L381" s="56"/>
      <c r="M381" s="202" t="s">
        <v>22</v>
      </c>
      <c r="N381" s="203" t="s">
        <v>49</v>
      </c>
      <c r="O381" s="37"/>
      <c r="P381" s="204">
        <f>O381*H381</f>
        <v>0</v>
      </c>
      <c r="Q381" s="204">
        <v>0</v>
      </c>
      <c r="R381" s="204">
        <f>Q381*H381</f>
        <v>0</v>
      </c>
      <c r="S381" s="204">
        <v>0</v>
      </c>
      <c r="T381" s="205">
        <f>S381*H381</f>
        <v>0</v>
      </c>
      <c r="AR381" s="19" t="s">
        <v>141</v>
      </c>
      <c r="AT381" s="19" t="s">
        <v>136</v>
      </c>
      <c r="AU381" s="19" t="s">
        <v>87</v>
      </c>
      <c r="AY381" s="19" t="s">
        <v>134</v>
      </c>
      <c r="BE381" s="206">
        <f>IF(N381="základní",J381,0)</f>
        <v>0</v>
      </c>
      <c r="BF381" s="206">
        <f>IF(N381="snížená",J381,0)</f>
        <v>0</v>
      </c>
      <c r="BG381" s="206">
        <f>IF(N381="zákl. přenesená",J381,0)</f>
        <v>0</v>
      </c>
      <c r="BH381" s="206">
        <f>IF(N381="sníž. přenesená",J381,0)</f>
        <v>0</v>
      </c>
      <c r="BI381" s="206">
        <f>IF(N381="nulová",J381,0)</f>
        <v>0</v>
      </c>
      <c r="BJ381" s="19" t="s">
        <v>23</v>
      </c>
      <c r="BK381" s="206">
        <f>ROUND(I381*H381,2)</f>
        <v>0</v>
      </c>
      <c r="BL381" s="19" t="s">
        <v>141</v>
      </c>
      <c r="BM381" s="19" t="s">
        <v>393</v>
      </c>
    </row>
    <row r="382" spans="2:65" s="1" customFormat="1" ht="108" x14ac:dyDescent="0.3">
      <c r="B382" s="36"/>
      <c r="C382" s="58"/>
      <c r="D382" s="207" t="s">
        <v>143</v>
      </c>
      <c r="E382" s="58"/>
      <c r="F382" s="208" t="s">
        <v>394</v>
      </c>
      <c r="G382" s="58"/>
      <c r="H382" s="58"/>
      <c r="I382" s="163"/>
      <c r="J382" s="58"/>
      <c r="K382" s="58"/>
      <c r="L382" s="56"/>
      <c r="M382" s="73"/>
      <c r="N382" s="37"/>
      <c r="O382" s="37"/>
      <c r="P382" s="37"/>
      <c r="Q382" s="37"/>
      <c r="R382" s="37"/>
      <c r="S382" s="37"/>
      <c r="T382" s="74"/>
      <c r="AT382" s="19" t="s">
        <v>143</v>
      </c>
      <c r="AU382" s="19" t="s">
        <v>87</v>
      </c>
    </row>
    <row r="383" spans="2:65" s="12" customFormat="1" ht="13.5" x14ac:dyDescent="0.3">
      <c r="B383" s="209"/>
      <c r="C383" s="210"/>
      <c r="D383" s="207" t="s">
        <v>145</v>
      </c>
      <c r="E383" s="211" t="s">
        <v>22</v>
      </c>
      <c r="F383" s="212" t="s">
        <v>148</v>
      </c>
      <c r="G383" s="210"/>
      <c r="H383" s="213" t="s">
        <v>22</v>
      </c>
      <c r="I383" s="214"/>
      <c r="J383" s="210"/>
      <c r="K383" s="210"/>
      <c r="L383" s="215"/>
      <c r="M383" s="216"/>
      <c r="N383" s="217"/>
      <c r="O383" s="217"/>
      <c r="P383" s="217"/>
      <c r="Q383" s="217"/>
      <c r="R383" s="217"/>
      <c r="S383" s="217"/>
      <c r="T383" s="218"/>
      <c r="AT383" s="219" t="s">
        <v>145</v>
      </c>
      <c r="AU383" s="219" t="s">
        <v>87</v>
      </c>
      <c r="AV383" s="12" t="s">
        <v>23</v>
      </c>
      <c r="AW383" s="12" t="s">
        <v>42</v>
      </c>
      <c r="AX383" s="12" t="s">
        <v>78</v>
      </c>
      <c r="AY383" s="219" t="s">
        <v>134</v>
      </c>
    </row>
    <row r="384" spans="2:65" s="13" customFormat="1" ht="13.5" x14ac:dyDescent="0.3">
      <c r="B384" s="220"/>
      <c r="C384" s="221"/>
      <c r="D384" s="207" t="s">
        <v>145</v>
      </c>
      <c r="E384" s="222" t="s">
        <v>22</v>
      </c>
      <c r="F384" s="223" t="s">
        <v>395</v>
      </c>
      <c r="G384" s="221"/>
      <c r="H384" s="224">
        <v>66.403000000000006</v>
      </c>
      <c r="I384" s="225"/>
      <c r="J384" s="221"/>
      <c r="K384" s="221"/>
      <c r="L384" s="226"/>
      <c r="M384" s="227"/>
      <c r="N384" s="228"/>
      <c r="O384" s="228"/>
      <c r="P384" s="228"/>
      <c r="Q384" s="228"/>
      <c r="R384" s="228"/>
      <c r="S384" s="228"/>
      <c r="T384" s="229"/>
      <c r="AT384" s="230" t="s">
        <v>145</v>
      </c>
      <c r="AU384" s="230" t="s">
        <v>87</v>
      </c>
      <c r="AV384" s="13" t="s">
        <v>87</v>
      </c>
      <c r="AW384" s="13" t="s">
        <v>42</v>
      </c>
      <c r="AX384" s="13" t="s">
        <v>78</v>
      </c>
      <c r="AY384" s="230" t="s">
        <v>134</v>
      </c>
    </row>
    <row r="385" spans="2:51" s="13" customFormat="1" ht="13.5" x14ac:dyDescent="0.3">
      <c r="B385" s="220"/>
      <c r="C385" s="221"/>
      <c r="D385" s="207" t="s">
        <v>145</v>
      </c>
      <c r="E385" s="222" t="s">
        <v>22</v>
      </c>
      <c r="F385" s="223" t="s">
        <v>396</v>
      </c>
      <c r="G385" s="221"/>
      <c r="H385" s="224">
        <v>-6.7530000000000001</v>
      </c>
      <c r="I385" s="225"/>
      <c r="J385" s="221"/>
      <c r="K385" s="221"/>
      <c r="L385" s="226"/>
      <c r="M385" s="227"/>
      <c r="N385" s="228"/>
      <c r="O385" s="228"/>
      <c r="P385" s="228"/>
      <c r="Q385" s="228"/>
      <c r="R385" s="228"/>
      <c r="S385" s="228"/>
      <c r="T385" s="229"/>
      <c r="AT385" s="230" t="s">
        <v>145</v>
      </c>
      <c r="AU385" s="230" t="s">
        <v>87</v>
      </c>
      <c r="AV385" s="13" t="s">
        <v>87</v>
      </c>
      <c r="AW385" s="13" t="s">
        <v>42</v>
      </c>
      <c r="AX385" s="13" t="s">
        <v>78</v>
      </c>
      <c r="AY385" s="230" t="s">
        <v>134</v>
      </c>
    </row>
    <row r="386" spans="2:51" s="13" customFormat="1" ht="13.5" x14ac:dyDescent="0.3">
      <c r="B386" s="220"/>
      <c r="C386" s="221"/>
      <c r="D386" s="207" t="s">
        <v>145</v>
      </c>
      <c r="E386" s="222" t="s">
        <v>22</v>
      </c>
      <c r="F386" s="223" t="s">
        <v>397</v>
      </c>
      <c r="G386" s="221"/>
      <c r="H386" s="224">
        <v>-3.9359999999999999</v>
      </c>
      <c r="I386" s="225"/>
      <c r="J386" s="221"/>
      <c r="K386" s="221"/>
      <c r="L386" s="226"/>
      <c r="M386" s="227"/>
      <c r="N386" s="228"/>
      <c r="O386" s="228"/>
      <c r="P386" s="228"/>
      <c r="Q386" s="228"/>
      <c r="R386" s="228"/>
      <c r="S386" s="228"/>
      <c r="T386" s="229"/>
      <c r="AT386" s="230" t="s">
        <v>145</v>
      </c>
      <c r="AU386" s="230" t="s">
        <v>87</v>
      </c>
      <c r="AV386" s="13" t="s">
        <v>87</v>
      </c>
      <c r="AW386" s="13" t="s">
        <v>42</v>
      </c>
      <c r="AX386" s="13" t="s">
        <v>78</v>
      </c>
      <c r="AY386" s="230" t="s">
        <v>134</v>
      </c>
    </row>
    <row r="387" spans="2:51" s="12" customFormat="1" ht="13.5" x14ac:dyDescent="0.3">
      <c r="B387" s="209"/>
      <c r="C387" s="210"/>
      <c r="D387" s="207" t="s">
        <v>145</v>
      </c>
      <c r="E387" s="211" t="s">
        <v>22</v>
      </c>
      <c r="F387" s="212" t="s">
        <v>398</v>
      </c>
      <c r="G387" s="210"/>
      <c r="H387" s="213" t="s">
        <v>22</v>
      </c>
      <c r="I387" s="214"/>
      <c r="J387" s="210"/>
      <c r="K387" s="210"/>
      <c r="L387" s="215"/>
      <c r="M387" s="216"/>
      <c r="N387" s="217"/>
      <c r="O387" s="217"/>
      <c r="P387" s="217"/>
      <c r="Q387" s="217"/>
      <c r="R387" s="217"/>
      <c r="S387" s="217"/>
      <c r="T387" s="218"/>
      <c r="AT387" s="219" t="s">
        <v>145</v>
      </c>
      <c r="AU387" s="219" t="s">
        <v>87</v>
      </c>
      <c r="AV387" s="12" t="s">
        <v>23</v>
      </c>
      <c r="AW387" s="12" t="s">
        <v>42</v>
      </c>
      <c r="AX387" s="12" t="s">
        <v>78</v>
      </c>
      <c r="AY387" s="219" t="s">
        <v>134</v>
      </c>
    </row>
    <row r="388" spans="2:51" s="13" customFormat="1" ht="13.5" x14ac:dyDescent="0.3">
      <c r="B388" s="220"/>
      <c r="C388" s="221"/>
      <c r="D388" s="207" t="s">
        <v>145</v>
      </c>
      <c r="E388" s="222" t="s">
        <v>22</v>
      </c>
      <c r="F388" s="223" t="s">
        <v>399</v>
      </c>
      <c r="G388" s="221"/>
      <c r="H388" s="224">
        <v>2.633</v>
      </c>
      <c r="I388" s="225"/>
      <c r="J388" s="221"/>
      <c r="K388" s="221"/>
      <c r="L388" s="226"/>
      <c r="M388" s="227"/>
      <c r="N388" s="228"/>
      <c r="O388" s="228"/>
      <c r="P388" s="228"/>
      <c r="Q388" s="228"/>
      <c r="R388" s="228"/>
      <c r="S388" s="228"/>
      <c r="T388" s="229"/>
      <c r="AT388" s="230" t="s">
        <v>145</v>
      </c>
      <c r="AU388" s="230" t="s">
        <v>87</v>
      </c>
      <c r="AV388" s="13" t="s">
        <v>87</v>
      </c>
      <c r="AW388" s="13" t="s">
        <v>42</v>
      </c>
      <c r="AX388" s="13" t="s">
        <v>78</v>
      </c>
      <c r="AY388" s="230" t="s">
        <v>134</v>
      </c>
    </row>
    <row r="389" spans="2:51" s="13" customFormat="1" ht="13.5" x14ac:dyDescent="0.3">
      <c r="B389" s="220"/>
      <c r="C389" s="221"/>
      <c r="D389" s="207" t="s">
        <v>145</v>
      </c>
      <c r="E389" s="222" t="s">
        <v>22</v>
      </c>
      <c r="F389" s="223" t="s">
        <v>400</v>
      </c>
      <c r="G389" s="221"/>
      <c r="H389" s="224">
        <v>1.5840000000000001</v>
      </c>
      <c r="I389" s="225"/>
      <c r="J389" s="221"/>
      <c r="K389" s="221"/>
      <c r="L389" s="226"/>
      <c r="M389" s="227"/>
      <c r="N389" s="228"/>
      <c r="O389" s="228"/>
      <c r="P389" s="228"/>
      <c r="Q389" s="228"/>
      <c r="R389" s="228"/>
      <c r="S389" s="228"/>
      <c r="T389" s="229"/>
      <c r="AT389" s="230" t="s">
        <v>145</v>
      </c>
      <c r="AU389" s="230" t="s">
        <v>87</v>
      </c>
      <c r="AV389" s="13" t="s">
        <v>87</v>
      </c>
      <c r="AW389" s="13" t="s">
        <v>42</v>
      </c>
      <c r="AX389" s="13" t="s">
        <v>78</v>
      </c>
      <c r="AY389" s="230" t="s">
        <v>134</v>
      </c>
    </row>
    <row r="390" spans="2:51" s="13" customFormat="1" ht="13.5" x14ac:dyDescent="0.3">
      <c r="B390" s="220"/>
      <c r="C390" s="221"/>
      <c r="D390" s="207" t="s">
        <v>145</v>
      </c>
      <c r="E390" s="222" t="s">
        <v>22</v>
      </c>
      <c r="F390" s="223" t="s">
        <v>401</v>
      </c>
      <c r="G390" s="221"/>
      <c r="H390" s="224">
        <v>-1.6E-2</v>
      </c>
      <c r="I390" s="225"/>
      <c r="J390" s="221"/>
      <c r="K390" s="221"/>
      <c r="L390" s="226"/>
      <c r="M390" s="227"/>
      <c r="N390" s="228"/>
      <c r="O390" s="228"/>
      <c r="P390" s="228"/>
      <c r="Q390" s="228"/>
      <c r="R390" s="228"/>
      <c r="S390" s="228"/>
      <c r="T390" s="229"/>
      <c r="AT390" s="230" t="s">
        <v>145</v>
      </c>
      <c r="AU390" s="230" t="s">
        <v>87</v>
      </c>
      <c r="AV390" s="13" t="s">
        <v>87</v>
      </c>
      <c r="AW390" s="13" t="s">
        <v>42</v>
      </c>
      <c r="AX390" s="13" t="s">
        <v>78</v>
      </c>
      <c r="AY390" s="230" t="s">
        <v>134</v>
      </c>
    </row>
    <row r="391" spans="2:51" s="13" customFormat="1" ht="13.5" x14ac:dyDescent="0.3">
      <c r="B391" s="220"/>
      <c r="C391" s="221"/>
      <c r="D391" s="207" t="s">
        <v>145</v>
      </c>
      <c r="E391" s="222" t="s">
        <v>22</v>
      </c>
      <c r="F391" s="223" t="s">
        <v>402</v>
      </c>
      <c r="G391" s="221"/>
      <c r="H391" s="224">
        <v>-0.01</v>
      </c>
      <c r="I391" s="225"/>
      <c r="J391" s="221"/>
      <c r="K391" s="221"/>
      <c r="L391" s="226"/>
      <c r="M391" s="227"/>
      <c r="N391" s="228"/>
      <c r="O391" s="228"/>
      <c r="P391" s="228"/>
      <c r="Q391" s="228"/>
      <c r="R391" s="228"/>
      <c r="S391" s="228"/>
      <c r="T391" s="229"/>
      <c r="AT391" s="230" t="s">
        <v>145</v>
      </c>
      <c r="AU391" s="230" t="s">
        <v>87</v>
      </c>
      <c r="AV391" s="13" t="s">
        <v>87</v>
      </c>
      <c r="AW391" s="13" t="s">
        <v>42</v>
      </c>
      <c r="AX391" s="13" t="s">
        <v>78</v>
      </c>
      <c r="AY391" s="230" t="s">
        <v>134</v>
      </c>
    </row>
    <row r="392" spans="2:51" s="15" customFormat="1" ht="13.5" x14ac:dyDescent="0.3">
      <c r="B392" s="243"/>
      <c r="C392" s="244"/>
      <c r="D392" s="207" t="s">
        <v>145</v>
      </c>
      <c r="E392" s="245" t="s">
        <v>22</v>
      </c>
      <c r="F392" s="246" t="s">
        <v>168</v>
      </c>
      <c r="G392" s="244"/>
      <c r="H392" s="247">
        <v>59.905000000000001</v>
      </c>
      <c r="I392" s="248"/>
      <c r="J392" s="244"/>
      <c r="K392" s="244"/>
      <c r="L392" s="249"/>
      <c r="M392" s="250"/>
      <c r="N392" s="251"/>
      <c r="O392" s="251"/>
      <c r="P392" s="251"/>
      <c r="Q392" s="251"/>
      <c r="R392" s="251"/>
      <c r="S392" s="251"/>
      <c r="T392" s="252"/>
      <c r="AT392" s="253" t="s">
        <v>145</v>
      </c>
      <c r="AU392" s="253" t="s">
        <v>87</v>
      </c>
      <c r="AV392" s="15" t="s">
        <v>169</v>
      </c>
      <c r="AW392" s="15" t="s">
        <v>42</v>
      </c>
      <c r="AX392" s="15" t="s">
        <v>78</v>
      </c>
      <c r="AY392" s="253" t="s">
        <v>134</v>
      </c>
    </row>
    <row r="393" spans="2:51" s="12" customFormat="1" ht="13.5" x14ac:dyDescent="0.3">
      <c r="B393" s="209"/>
      <c r="C393" s="210"/>
      <c r="D393" s="207" t="s">
        <v>145</v>
      </c>
      <c r="E393" s="211" t="s">
        <v>22</v>
      </c>
      <c r="F393" s="212" t="s">
        <v>152</v>
      </c>
      <c r="G393" s="210"/>
      <c r="H393" s="213" t="s">
        <v>22</v>
      </c>
      <c r="I393" s="214"/>
      <c r="J393" s="210"/>
      <c r="K393" s="210"/>
      <c r="L393" s="215"/>
      <c r="M393" s="216"/>
      <c r="N393" s="217"/>
      <c r="O393" s="217"/>
      <c r="P393" s="217"/>
      <c r="Q393" s="217"/>
      <c r="R393" s="217"/>
      <c r="S393" s="217"/>
      <c r="T393" s="218"/>
      <c r="AT393" s="219" t="s">
        <v>145</v>
      </c>
      <c r="AU393" s="219" t="s">
        <v>87</v>
      </c>
      <c r="AV393" s="12" t="s">
        <v>23</v>
      </c>
      <c r="AW393" s="12" t="s">
        <v>42</v>
      </c>
      <c r="AX393" s="12" t="s">
        <v>78</v>
      </c>
      <c r="AY393" s="219" t="s">
        <v>134</v>
      </c>
    </row>
    <row r="394" spans="2:51" s="13" customFormat="1" ht="13.5" x14ac:dyDescent="0.3">
      <c r="B394" s="220"/>
      <c r="C394" s="221"/>
      <c r="D394" s="207" t="s">
        <v>145</v>
      </c>
      <c r="E394" s="222" t="s">
        <v>22</v>
      </c>
      <c r="F394" s="223" t="s">
        <v>403</v>
      </c>
      <c r="G394" s="221"/>
      <c r="H394" s="224">
        <v>15.808</v>
      </c>
      <c r="I394" s="225"/>
      <c r="J394" s="221"/>
      <c r="K394" s="221"/>
      <c r="L394" s="226"/>
      <c r="M394" s="227"/>
      <c r="N394" s="228"/>
      <c r="O394" s="228"/>
      <c r="P394" s="228"/>
      <c r="Q394" s="228"/>
      <c r="R394" s="228"/>
      <c r="S394" s="228"/>
      <c r="T394" s="229"/>
      <c r="AT394" s="230" t="s">
        <v>145</v>
      </c>
      <c r="AU394" s="230" t="s">
        <v>87</v>
      </c>
      <c r="AV394" s="13" t="s">
        <v>87</v>
      </c>
      <c r="AW394" s="13" t="s">
        <v>42</v>
      </c>
      <c r="AX394" s="13" t="s">
        <v>78</v>
      </c>
      <c r="AY394" s="230" t="s">
        <v>134</v>
      </c>
    </row>
    <row r="395" spans="2:51" s="13" customFormat="1" ht="13.5" x14ac:dyDescent="0.3">
      <c r="B395" s="220"/>
      <c r="C395" s="221"/>
      <c r="D395" s="207" t="s">
        <v>145</v>
      </c>
      <c r="E395" s="222" t="s">
        <v>22</v>
      </c>
      <c r="F395" s="223" t="s">
        <v>404</v>
      </c>
      <c r="G395" s="221"/>
      <c r="H395" s="224">
        <v>-2.3580000000000001</v>
      </c>
      <c r="I395" s="225"/>
      <c r="J395" s="221"/>
      <c r="K395" s="221"/>
      <c r="L395" s="226"/>
      <c r="M395" s="227"/>
      <c r="N395" s="228"/>
      <c r="O395" s="228"/>
      <c r="P395" s="228"/>
      <c r="Q395" s="228"/>
      <c r="R395" s="228"/>
      <c r="S395" s="228"/>
      <c r="T395" s="229"/>
      <c r="AT395" s="230" t="s">
        <v>145</v>
      </c>
      <c r="AU395" s="230" t="s">
        <v>87</v>
      </c>
      <c r="AV395" s="13" t="s">
        <v>87</v>
      </c>
      <c r="AW395" s="13" t="s">
        <v>42</v>
      </c>
      <c r="AX395" s="13" t="s">
        <v>78</v>
      </c>
      <c r="AY395" s="230" t="s">
        <v>134</v>
      </c>
    </row>
    <row r="396" spans="2:51" s="12" customFormat="1" ht="13.5" x14ac:dyDescent="0.3">
      <c r="B396" s="209"/>
      <c r="C396" s="210"/>
      <c r="D396" s="207" t="s">
        <v>145</v>
      </c>
      <c r="E396" s="211" t="s">
        <v>22</v>
      </c>
      <c r="F396" s="212" t="s">
        <v>405</v>
      </c>
      <c r="G396" s="210"/>
      <c r="H396" s="213" t="s">
        <v>22</v>
      </c>
      <c r="I396" s="214"/>
      <c r="J396" s="210"/>
      <c r="K396" s="210"/>
      <c r="L396" s="215"/>
      <c r="M396" s="216"/>
      <c r="N396" s="217"/>
      <c r="O396" s="217"/>
      <c r="P396" s="217"/>
      <c r="Q396" s="217"/>
      <c r="R396" s="217"/>
      <c r="S396" s="217"/>
      <c r="T396" s="218"/>
      <c r="AT396" s="219" t="s">
        <v>145</v>
      </c>
      <c r="AU396" s="219" t="s">
        <v>87</v>
      </c>
      <c r="AV396" s="12" t="s">
        <v>23</v>
      </c>
      <c r="AW396" s="12" t="s">
        <v>42</v>
      </c>
      <c r="AX396" s="12" t="s">
        <v>78</v>
      </c>
      <c r="AY396" s="219" t="s">
        <v>134</v>
      </c>
    </row>
    <row r="397" spans="2:51" s="13" customFormat="1" ht="13.5" x14ac:dyDescent="0.3">
      <c r="B397" s="220"/>
      <c r="C397" s="221"/>
      <c r="D397" s="207" t="s">
        <v>145</v>
      </c>
      <c r="E397" s="222" t="s">
        <v>22</v>
      </c>
      <c r="F397" s="223" t="s">
        <v>406</v>
      </c>
      <c r="G397" s="221"/>
      <c r="H397" s="224">
        <v>0.436</v>
      </c>
      <c r="I397" s="225"/>
      <c r="J397" s="221"/>
      <c r="K397" s="221"/>
      <c r="L397" s="226"/>
      <c r="M397" s="227"/>
      <c r="N397" s="228"/>
      <c r="O397" s="228"/>
      <c r="P397" s="228"/>
      <c r="Q397" s="228"/>
      <c r="R397" s="228"/>
      <c r="S397" s="228"/>
      <c r="T397" s="229"/>
      <c r="AT397" s="230" t="s">
        <v>145</v>
      </c>
      <c r="AU397" s="230" t="s">
        <v>87</v>
      </c>
      <c r="AV397" s="13" t="s">
        <v>87</v>
      </c>
      <c r="AW397" s="13" t="s">
        <v>42</v>
      </c>
      <c r="AX397" s="13" t="s">
        <v>78</v>
      </c>
      <c r="AY397" s="230" t="s">
        <v>134</v>
      </c>
    </row>
    <row r="398" spans="2:51" s="13" customFormat="1" ht="13.5" x14ac:dyDescent="0.3">
      <c r="B398" s="220"/>
      <c r="C398" s="221"/>
      <c r="D398" s="207" t="s">
        <v>145</v>
      </c>
      <c r="E398" s="222" t="s">
        <v>22</v>
      </c>
      <c r="F398" s="223" t="s">
        <v>407</v>
      </c>
      <c r="G398" s="221"/>
      <c r="H398" s="224">
        <v>-3.0000000000000001E-3</v>
      </c>
      <c r="I398" s="225"/>
      <c r="J398" s="221"/>
      <c r="K398" s="221"/>
      <c r="L398" s="226"/>
      <c r="M398" s="227"/>
      <c r="N398" s="228"/>
      <c r="O398" s="228"/>
      <c r="P398" s="228"/>
      <c r="Q398" s="228"/>
      <c r="R398" s="228"/>
      <c r="S398" s="228"/>
      <c r="T398" s="229"/>
      <c r="AT398" s="230" t="s">
        <v>145</v>
      </c>
      <c r="AU398" s="230" t="s">
        <v>87</v>
      </c>
      <c r="AV398" s="13" t="s">
        <v>87</v>
      </c>
      <c r="AW398" s="13" t="s">
        <v>42</v>
      </c>
      <c r="AX398" s="13" t="s">
        <v>78</v>
      </c>
      <c r="AY398" s="230" t="s">
        <v>134</v>
      </c>
    </row>
    <row r="399" spans="2:51" s="15" customFormat="1" ht="13.5" x14ac:dyDescent="0.3">
      <c r="B399" s="243"/>
      <c r="C399" s="244"/>
      <c r="D399" s="207" t="s">
        <v>145</v>
      </c>
      <c r="E399" s="245" t="s">
        <v>22</v>
      </c>
      <c r="F399" s="246" t="s">
        <v>168</v>
      </c>
      <c r="G399" s="244"/>
      <c r="H399" s="247">
        <v>13.882999999999999</v>
      </c>
      <c r="I399" s="248"/>
      <c r="J399" s="244"/>
      <c r="K399" s="244"/>
      <c r="L399" s="249"/>
      <c r="M399" s="250"/>
      <c r="N399" s="251"/>
      <c r="O399" s="251"/>
      <c r="P399" s="251"/>
      <c r="Q399" s="251"/>
      <c r="R399" s="251"/>
      <c r="S399" s="251"/>
      <c r="T399" s="252"/>
      <c r="AT399" s="253" t="s">
        <v>145</v>
      </c>
      <c r="AU399" s="253" t="s">
        <v>87</v>
      </c>
      <c r="AV399" s="15" t="s">
        <v>169</v>
      </c>
      <c r="AW399" s="15" t="s">
        <v>42</v>
      </c>
      <c r="AX399" s="15" t="s">
        <v>78</v>
      </c>
      <c r="AY399" s="253" t="s">
        <v>134</v>
      </c>
    </row>
    <row r="400" spans="2:51" s="12" customFormat="1" ht="13.5" x14ac:dyDescent="0.3">
      <c r="B400" s="209"/>
      <c r="C400" s="210"/>
      <c r="D400" s="207" t="s">
        <v>145</v>
      </c>
      <c r="E400" s="211" t="s">
        <v>22</v>
      </c>
      <c r="F400" s="212" t="s">
        <v>154</v>
      </c>
      <c r="G400" s="210"/>
      <c r="H400" s="213" t="s">
        <v>22</v>
      </c>
      <c r="I400" s="214"/>
      <c r="J400" s="210"/>
      <c r="K400" s="210"/>
      <c r="L400" s="215"/>
      <c r="M400" s="216"/>
      <c r="N400" s="217"/>
      <c r="O400" s="217"/>
      <c r="P400" s="217"/>
      <c r="Q400" s="217"/>
      <c r="R400" s="217"/>
      <c r="S400" s="217"/>
      <c r="T400" s="218"/>
      <c r="AT400" s="219" t="s">
        <v>145</v>
      </c>
      <c r="AU400" s="219" t="s">
        <v>87</v>
      </c>
      <c r="AV400" s="12" t="s">
        <v>23</v>
      </c>
      <c r="AW400" s="12" t="s">
        <v>42</v>
      </c>
      <c r="AX400" s="12" t="s">
        <v>78</v>
      </c>
      <c r="AY400" s="219" t="s">
        <v>134</v>
      </c>
    </row>
    <row r="401" spans="2:65" s="13" customFormat="1" ht="13.5" x14ac:dyDescent="0.3">
      <c r="B401" s="220"/>
      <c r="C401" s="221"/>
      <c r="D401" s="207" t="s">
        <v>145</v>
      </c>
      <c r="E401" s="222" t="s">
        <v>22</v>
      </c>
      <c r="F401" s="223" t="s">
        <v>408</v>
      </c>
      <c r="G401" s="221"/>
      <c r="H401" s="224">
        <v>17.518000000000001</v>
      </c>
      <c r="I401" s="225"/>
      <c r="J401" s="221"/>
      <c r="K401" s="221"/>
      <c r="L401" s="226"/>
      <c r="M401" s="227"/>
      <c r="N401" s="228"/>
      <c r="O401" s="228"/>
      <c r="P401" s="228"/>
      <c r="Q401" s="228"/>
      <c r="R401" s="228"/>
      <c r="S401" s="228"/>
      <c r="T401" s="229"/>
      <c r="AT401" s="230" t="s">
        <v>145</v>
      </c>
      <c r="AU401" s="230" t="s">
        <v>87</v>
      </c>
      <c r="AV401" s="13" t="s">
        <v>87</v>
      </c>
      <c r="AW401" s="13" t="s">
        <v>42</v>
      </c>
      <c r="AX401" s="13" t="s">
        <v>78</v>
      </c>
      <c r="AY401" s="230" t="s">
        <v>134</v>
      </c>
    </row>
    <row r="402" spans="2:65" s="13" customFormat="1" ht="13.5" x14ac:dyDescent="0.3">
      <c r="B402" s="220"/>
      <c r="C402" s="221"/>
      <c r="D402" s="207" t="s">
        <v>145</v>
      </c>
      <c r="E402" s="222" t="s">
        <v>22</v>
      </c>
      <c r="F402" s="223" t="s">
        <v>409</v>
      </c>
      <c r="G402" s="221"/>
      <c r="H402" s="224">
        <v>-2.621</v>
      </c>
      <c r="I402" s="225"/>
      <c r="J402" s="221"/>
      <c r="K402" s="221"/>
      <c r="L402" s="226"/>
      <c r="M402" s="227"/>
      <c r="N402" s="228"/>
      <c r="O402" s="228"/>
      <c r="P402" s="228"/>
      <c r="Q402" s="228"/>
      <c r="R402" s="228"/>
      <c r="S402" s="228"/>
      <c r="T402" s="229"/>
      <c r="AT402" s="230" t="s">
        <v>145</v>
      </c>
      <c r="AU402" s="230" t="s">
        <v>87</v>
      </c>
      <c r="AV402" s="13" t="s">
        <v>87</v>
      </c>
      <c r="AW402" s="13" t="s">
        <v>42</v>
      </c>
      <c r="AX402" s="13" t="s">
        <v>78</v>
      </c>
      <c r="AY402" s="230" t="s">
        <v>134</v>
      </c>
    </row>
    <row r="403" spans="2:65" s="12" customFormat="1" ht="13.5" x14ac:dyDescent="0.3">
      <c r="B403" s="209"/>
      <c r="C403" s="210"/>
      <c r="D403" s="207" t="s">
        <v>145</v>
      </c>
      <c r="E403" s="211" t="s">
        <v>22</v>
      </c>
      <c r="F403" s="212" t="s">
        <v>257</v>
      </c>
      <c r="G403" s="210"/>
      <c r="H403" s="213" t="s">
        <v>22</v>
      </c>
      <c r="I403" s="214"/>
      <c r="J403" s="210"/>
      <c r="K403" s="210"/>
      <c r="L403" s="215"/>
      <c r="M403" s="216"/>
      <c r="N403" s="217"/>
      <c r="O403" s="217"/>
      <c r="P403" s="217"/>
      <c r="Q403" s="217"/>
      <c r="R403" s="217"/>
      <c r="S403" s="217"/>
      <c r="T403" s="218"/>
      <c r="AT403" s="219" t="s">
        <v>145</v>
      </c>
      <c r="AU403" s="219" t="s">
        <v>87</v>
      </c>
      <c r="AV403" s="12" t="s">
        <v>23</v>
      </c>
      <c r="AW403" s="12" t="s">
        <v>42</v>
      </c>
      <c r="AX403" s="12" t="s">
        <v>78</v>
      </c>
      <c r="AY403" s="219" t="s">
        <v>134</v>
      </c>
    </row>
    <row r="404" spans="2:65" s="13" customFormat="1" ht="13.5" x14ac:dyDescent="0.3">
      <c r="B404" s="220"/>
      <c r="C404" s="221"/>
      <c r="D404" s="207" t="s">
        <v>145</v>
      </c>
      <c r="E404" s="222" t="s">
        <v>22</v>
      </c>
      <c r="F404" s="223" t="s">
        <v>410</v>
      </c>
      <c r="G404" s="221"/>
      <c r="H404" s="224">
        <v>1.571</v>
      </c>
      <c r="I404" s="225"/>
      <c r="J404" s="221"/>
      <c r="K404" s="221"/>
      <c r="L404" s="226"/>
      <c r="M404" s="227"/>
      <c r="N404" s="228"/>
      <c r="O404" s="228"/>
      <c r="P404" s="228"/>
      <c r="Q404" s="228"/>
      <c r="R404" s="228"/>
      <c r="S404" s="228"/>
      <c r="T404" s="229"/>
      <c r="AT404" s="230" t="s">
        <v>145</v>
      </c>
      <c r="AU404" s="230" t="s">
        <v>87</v>
      </c>
      <c r="AV404" s="13" t="s">
        <v>87</v>
      </c>
      <c r="AW404" s="13" t="s">
        <v>42</v>
      </c>
      <c r="AX404" s="13" t="s">
        <v>78</v>
      </c>
      <c r="AY404" s="230" t="s">
        <v>134</v>
      </c>
    </row>
    <row r="405" spans="2:65" s="13" customFormat="1" ht="13.5" x14ac:dyDescent="0.3">
      <c r="B405" s="220"/>
      <c r="C405" s="221"/>
      <c r="D405" s="207" t="s">
        <v>145</v>
      </c>
      <c r="E405" s="222" t="s">
        <v>22</v>
      </c>
      <c r="F405" s="223" t="s">
        <v>411</v>
      </c>
      <c r="G405" s="221"/>
      <c r="H405" s="224">
        <v>-1.2999999999999999E-2</v>
      </c>
      <c r="I405" s="225"/>
      <c r="J405" s="221"/>
      <c r="K405" s="221"/>
      <c r="L405" s="226"/>
      <c r="M405" s="227"/>
      <c r="N405" s="228"/>
      <c r="O405" s="228"/>
      <c r="P405" s="228"/>
      <c r="Q405" s="228"/>
      <c r="R405" s="228"/>
      <c r="S405" s="228"/>
      <c r="T405" s="229"/>
      <c r="AT405" s="230" t="s">
        <v>145</v>
      </c>
      <c r="AU405" s="230" t="s">
        <v>87</v>
      </c>
      <c r="AV405" s="13" t="s">
        <v>87</v>
      </c>
      <c r="AW405" s="13" t="s">
        <v>42</v>
      </c>
      <c r="AX405" s="13" t="s">
        <v>78</v>
      </c>
      <c r="AY405" s="230" t="s">
        <v>134</v>
      </c>
    </row>
    <row r="406" spans="2:65" s="15" customFormat="1" ht="13.5" x14ac:dyDescent="0.3">
      <c r="B406" s="243"/>
      <c r="C406" s="244"/>
      <c r="D406" s="207" t="s">
        <v>145</v>
      </c>
      <c r="E406" s="245" t="s">
        <v>22</v>
      </c>
      <c r="F406" s="246" t="s">
        <v>168</v>
      </c>
      <c r="G406" s="244"/>
      <c r="H406" s="247">
        <v>16.454999999999998</v>
      </c>
      <c r="I406" s="248"/>
      <c r="J406" s="244"/>
      <c r="K406" s="244"/>
      <c r="L406" s="249"/>
      <c r="M406" s="250"/>
      <c r="N406" s="251"/>
      <c r="O406" s="251"/>
      <c r="P406" s="251"/>
      <c r="Q406" s="251"/>
      <c r="R406" s="251"/>
      <c r="S406" s="251"/>
      <c r="T406" s="252"/>
      <c r="AT406" s="253" t="s">
        <v>145</v>
      </c>
      <c r="AU406" s="253" t="s">
        <v>87</v>
      </c>
      <c r="AV406" s="15" t="s">
        <v>169</v>
      </c>
      <c r="AW406" s="15" t="s">
        <v>42</v>
      </c>
      <c r="AX406" s="15" t="s">
        <v>78</v>
      </c>
      <c r="AY406" s="253" t="s">
        <v>134</v>
      </c>
    </row>
    <row r="407" spans="2:65" s="14" customFormat="1" ht="13.5" x14ac:dyDescent="0.3">
      <c r="B407" s="231"/>
      <c r="C407" s="232"/>
      <c r="D407" s="233" t="s">
        <v>145</v>
      </c>
      <c r="E407" s="234" t="s">
        <v>22</v>
      </c>
      <c r="F407" s="235" t="s">
        <v>156</v>
      </c>
      <c r="G407" s="232"/>
      <c r="H407" s="236">
        <v>90.242999999999995</v>
      </c>
      <c r="I407" s="237"/>
      <c r="J407" s="232"/>
      <c r="K407" s="232"/>
      <c r="L407" s="238"/>
      <c r="M407" s="239"/>
      <c r="N407" s="240"/>
      <c r="O407" s="240"/>
      <c r="P407" s="240"/>
      <c r="Q407" s="240"/>
      <c r="R407" s="240"/>
      <c r="S407" s="240"/>
      <c r="T407" s="241"/>
      <c r="AT407" s="242" t="s">
        <v>145</v>
      </c>
      <c r="AU407" s="242" t="s">
        <v>87</v>
      </c>
      <c r="AV407" s="14" t="s">
        <v>141</v>
      </c>
      <c r="AW407" s="14" t="s">
        <v>42</v>
      </c>
      <c r="AX407" s="14" t="s">
        <v>23</v>
      </c>
      <c r="AY407" s="242" t="s">
        <v>134</v>
      </c>
    </row>
    <row r="408" spans="2:65" s="1" customFormat="1" ht="31.5" customHeight="1" x14ac:dyDescent="0.3">
      <c r="B408" s="36"/>
      <c r="C408" s="254" t="s">
        <v>412</v>
      </c>
      <c r="D408" s="254" t="s">
        <v>385</v>
      </c>
      <c r="E408" s="255" t="s">
        <v>413</v>
      </c>
      <c r="F408" s="256" t="s">
        <v>414</v>
      </c>
      <c r="G408" s="257" t="s">
        <v>329</v>
      </c>
      <c r="H408" s="258">
        <v>180.512</v>
      </c>
      <c r="I408" s="259"/>
      <c r="J408" s="260">
        <f>ROUND(I408*H408,2)</f>
        <v>0</v>
      </c>
      <c r="K408" s="256" t="s">
        <v>140</v>
      </c>
      <c r="L408" s="261"/>
      <c r="M408" s="262" t="s">
        <v>22</v>
      </c>
      <c r="N408" s="263" t="s">
        <v>49</v>
      </c>
      <c r="O408" s="37"/>
      <c r="P408" s="204">
        <f>O408*H408</f>
        <v>0</v>
      </c>
      <c r="Q408" s="204">
        <v>1</v>
      </c>
      <c r="R408" s="204">
        <f>Q408*H408</f>
        <v>180.512</v>
      </c>
      <c r="S408" s="204">
        <v>0</v>
      </c>
      <c r="T408" s="205">
        <f>S408*H408</f>
        <v>0</v>
      </c>
      <c r="AR408" s="19" t="s">
        <v>209</v>
      </c>
      <c r="AT408" s="19" t="s">
        <v>385</v>
      </c>
      <c r="AU408" s="19" t="s">
        <v>87</v>
      </c>
      <c r="AY408" s="19" t="s">
        <v>134</v>
      </c>
      <c r="BE408" s="206">
        <f>IF(N408="základní",J408,0)</f>
        <v>0</v>
      </c>
      <c r="BF408" s="206">
        <f>IF(N408="snížená",J408,0)</f>
        <v>0</v>
      </c>
      <c r="BG408" s="206">
        <f>IF(N408="zákl. přenesená",J408,0)</f>
        <v>0</v>
      </c>
      <c r="BH408" s="206">
        <f>IF(N408="sníž. přenesená",J408,0)</f>
        <v>0</v>
      </c>
      <c r="BI408" s="206">
        <f>IF(N408="nulová",J408,0)</f>
        <v>0</v>
      </c>
      <c r="BJ408" s="19" t="s">
        <v>23</v>
      </c>
      <c r="BK408" s="206">
        <f>ROUND(I408*H408,2)</f>
        <v>0</v>
      </c>
      <c r="BL408" s="19" t="s">
        <v>141</v>
      </c>
      <c r="BM408" s="19" t="s">
        <v>415</v>
      </c>
    </row>
    <row r="409" spans="2:65" s="12" customFormat="1" ht="13.5" x14ac:dyDescent="0.3">
      <c r="B409" s="209"/>
      <c r="C409" s="210"/>
      <c r="D409" s="207" t="s">
        <v>145</v>
      </c>
      <c r="E409" s="211" t="s">
        <v>22</v>
      </c>
      <c r="F409" s="212" t="s">
        <v>389</v>
      </c>
      <c r="G409" s="210"/>
      <c r="H409" s="213" t="s">
        <v>22</v>
      </c>
      <c r="I409" s="214"/>
      <c r="J409" s="210"/>
      <c r="K409" s="210"/>
      <c r="L409" s="215"/>
      <c r="M409" s="216"/>
      <c r="N409" s="217"/>
      <c r="O409" s="217"/>
      <c r="P409" s="217"/>
      <c r="Q409" s="217"/>
      <c r="R409" s="217"/>
      <c r="S409" s="217"/>
      <c r="T409" s="218"/>
      <c r="AT409" s="219" t="s">
        <v>145</v>
      </c>
      <c r="AU409" s="219" t="s">
        <v>87</v>
      </c>
      <c r="AV409" s="12" t="s">
        <v>23</v>
      </c>
      <c r="AW409" s="12" t="s">
        <v>42</v>
      </c>
      <c r="AX409" s="12" t="s">
        <v>78</v>
      </c>
      <c r="AY409" s="219" t="s">
        <v>134</v>
      </c>
    </row>
    <row r="410" spans="2:65" s="13" customFormat="1" ht="13.5" x14ac:dyDescent="0.3">
      <c r="B410" s="220"/>
      <c r="C410" s="221"/>
      <c r="D410" s="207" t="s">
        <v>145</v>
      </c>
      <c r="E410" s="222" t="s">
        <v>22</v>
      </c>
      <c r="F410" s="223" t="s">
        <v>416</v>
      </c>
      <c r="G410" s="221"/>
      <c r="H410" s="224">
        <v>180.512</v>
      </c>
      <c r="I410" s="225"/>
      <c r="J410" s="221"/>
      <c r="K410" s="221"/>
      <c r="L410" s="226"/>
      <c r="M410" s="227"/>
      <c r="N410" s="228"/>
      <c r="O410" s="228"/>
      <c r="P410" s="228"/>
      <c r="Q410" s="228"/>
      <c r="R410" s="228"/>
      <c r="S410" s="228"/>
      <c r="T410" s="229"/>
      <c r="AT410" s="230" t="s">
        <v>145</v>
      </c>
      <c r="AU410" s="230" t="s">
        <v>87</v>
      </c>
      <c r="AV410" s="13" t="s">
        <v>87</v>
      </c>
      <c r="AW410" s="13" t="s">
        <v>42</v>
      </c>
      <c r="AX410" s="13" t="s">
        <v>78</v>
      </c>
      <c r="AY410" s="230" t="s">
        <v>134</v>
      </c>
    </row>
    <row r="411" spans="2:65" s="14" customFormat="1" ht="13.5" x14ac:dyDescent="0.3">
      <c r="B411" s="231"/>
      <c r="C411" s="232"/>
      <c r="D411" s="233" t="s">
        <v>145</v>
      </c>
      <c r="E411" s="234" t="s">
        <v>22</v>
      </c>
      <c r="F411" s="235" t="s">
        <v>156</v>
      </c>
      <c r="G411" s="232"/>
      <c r="H411" s="236">
        <v>180.512</v>
      </c>
      <c r="I411" s="237"/>
      <c r="J411" s="232"/>
      <c r="K411" s="232"/>
      <c r="L411" s="238"/>
      <c r="M411" s="239"/>
      <c r="N411" s="240"/>
      <c r="O411" s="240"/>
      <c r="P411" s="240"/>
      <c r="Q411" s="240"/>
      <c r="R411" s="240"/>
      <c r="S411" s="240"/>
      <c r="T411" s="241"/>
      <c r="AT411" s="242" t="s">
        <v>145</v>
      </c>
      <c r="AU411" s="242" t="s">
        <v>87</v>
      </c>
      <c r="AV411" s="14" t="s">
        <v>141</v>
      </c>
      <c r="AW411" s="14" t="s">
        <v>42</v>
      </c>
      <c r="AX411" s="14" t="s">
        <v>23</v>
      </c>
      <c r="AY411" s="242" t="s">
        <v>134</v>
      </c>
    </row>
    <row r="412" spans="2:65" s="1" customFormat="1" ht="44.25" customHeight="1" x14ac:dyDescent="0.3">
      <c r="B412" s="36"/>
      <c r="C412" s="195" t="s">
        <v>417</v>
      </c>
      <c r="D412" s="195" t="s">
        <v>136</v>
      </c>
      <c r="E412" s="196" t="s">
        <v>418</v>
      </c>
      <c r="F412" s="197" t="s">
        <v>419</v>
      </c>
      <c r="G412" s="198" t="s">
        <v>139</v>
      </c>
      <c r="H412" s="199">
        <v>573.88</v>
      </c>
      <c r="I412" s="200"/>
      <c r="J412" s="201">
        <f>ROUND(I412*H412,2)</f>
        <v>0</v>
      </c>
      <c r="K412" s="197" t="s">
        <v>140</v>
      </c>
      <c r="L412" s="56"/>
      <c r="M412" s="202" t="s">
        <v>22</v>
      </c>
      <c r="N412" s="203" t="s">
        <v>49</v>
      </c>
      <c r="O412" s="37"/>
      <c r="P412" s="204">
        <f>O412*H412</f>
        <v>0</v>
      </c>
      <c r="Q412" s="204">
        <v>0</v>
      </c>
      <c r="R412" s="204">
        <f>Q412*H412</f>
        <v>0</v>
      </c>
      <c r="S412" s="204">
        <v>0</v>
      </c>
      <c r="T412" s="205">
        <f>S412*H412</f>
        <v>0</v>
      </c>
      <c r="AR412" s="19" t="s">
        <v>141</v>
      </c>
      <c r="AT412" s="19" t="s">
        <v>136</v>
      </c>
      <c r="AU412" s="19" t="s">
        <v>87</v>
      </c>
      <c r="AY412" s="19" t="s">
        <v>134</v>
      </c>
      <c r="BE412" s="206">
        <f>IF(N412="základní",J412,0)</f>
        <v>0</v>
      </c>
      <c r="BF412" s="206">
        <f>IF(N412="snížená",J412,0)</f>
        <v>0</v>
      </c>
      <c r="BG412" s="206">
        <f>IF(N412="zákl. přenesená",J412,0)</f>
        <v>0</v>
      </c>
      <c r="BH412" s="206">
        <f>IF(N412="sníž. přenesená",J412,0)</f>
        <v>0</v>
      </c>
      <c r="BI412" s="206">
        <f>IF(N412="nulová",J412,0)</f>
        <v>0</v>
      </c>
      <c r="BJ412" s="19" t="s">
        <v>23</v>
      </c>
      <c r="BK412" s="206">
        <f>ROUND(I412*H412,2)</f>
        <v>0</v>
      </c>
      <c r="BL412" s="19" t="s">
        <v>141</v>
      </c>
      <c r="BM412" s="19" t="s">
        <v>420</v>
      </c>
    </row>
    <row r="413" spans="2:65" s="1" customFormat="1" ht="94.5" x14ac:dyDescent="0.3">
      <c r="B413" s="36"/>
      <c r="C413" s="58"/>
      <c r="D413" s="207" t="s">
        <v>143</v>
      </c>
      <c r="E413" s="58"/>
      <c r="F413" s="208" t="s">
        <v>421</v>
      </c>
      <c r="G413" s="58"/>
      <c r="H413" s="58"/>
      <c r="I413" s="163"/>
      <c r="J413" s="58"/>
      <c r="K413" s="58"/>
      <c r="L413" s="56"/>
      <c r="M413" s="73"/>
      <c r="N413" s="37"/>
      <c r="O413" s="37"/>
      <c r="P413" s="37"/>
      <c r="Q413" s="37"/>
      <c r="R413" s="37"/>
      <c r="S413" s="37"/>
      <c r="T413" s="74"/>
      <c r="AT413" s="19" t="s">
        <v>143</v>
      </c>
      <c r="AU413" s="19" t="s">
        <v>87</v>
      </c>
    </row>
    <row r="414" spans="2:65" s="13" customFormat="1" ht="13.5" x14ac:dyDescent="0.3">
      <c r="B414" s="220"/>
      <c r="C414" s="221"/>
      <c r="D414" s="207" t="s">
        <v>145</v>
      </c>
      <c r="E414" s="222" t="s">
        <v>22</v>
      </c>
      <c r="F414" s="223" t="s">
        <v>422</v>
      </c>
      <c r="G414" s="221"/>
      <c r="H414" s="224">
        <v>573.88</v>
      </c>
      <c r="I414" s="225"/>
      <c r="J414" s="221"/>
      <c r="K414" s="221"/>
      <c r="L414" s="226"/>
      <c r="M414" s="227"/>
      <c r="N414" s="228"/>
      <c r="O414" s="228"/>
      <c r="P414" s="228"/>
      <c r="Q414" s="228"/>
      <c r="R414" s="228"/>
      <c r="S414" s="228"/>
      <c r="T414" s="229"/>
      <c r="AT414" s="230" t="s">
        <v>145</v>
      </c>
      <c r="AU414" s="230" t="s">
        <v>87</v>
      </c>
      <c r="AV414" s="13" t="s">
        <v>87</v>
      </c>
      <c r="AW414" s="13" t="s">
        <v>42</v>
      </c>
      <c r="AX414" s="13" t="s">
        <v>78</v>
      </c>
      <c r="AY414" s="230" t="s">
        <v>134</v>
      </c>
    </row>
    <row r="415" spans="2:65" s="14" customFormat="1" ht="13.5" x14ac:dyDescent="0.3">
      <c r="B415" s="231"/>
      <c r="C415" s="232"/>
      <c r="D415" s="233" t="s">
        <v>145</v>
      </c>
      <c r="E415" s="234" t="s">
        <v>22</v>
      </c>
      <c r="F415" s="235" t="s">
        <v>156</v>
      </c>
      <c r="G415" s="232"/>
      <c r="H415" s="236">
        <v>573.88</v>
      </c>
      <c r="I415" s="237"/>
      <c r="J415" s="232"/>
      <c r="K415" s="232"/>
      <c r="L415" s="238"/>
      <c r="M415" s="239"/>
      <c r="N415" s="240"/>
      <c r="O415" s="240"/>
      <c r="P415" s="240"/>
      <c r="Q415" s="240"/>
      <c r="R415" s="240"/>
      <c r="S415" s="240"/>
      <c r="T415" s="241"/>
      <c r="AT415" s="242" t="s">
        <v>145</v>
      </c>
      <c r="AU415" s="242" t="s">
        <v>87</v>
      </c>
      <c r="AV415" s="14" t="s">
        <v>141</v>
      </c>
      <c r="AW415" s="14" t="s">
        <v>42</v>
      </c>
      <c r="AX415" s="14" t="s">
        <v>23</v>
      </c>
      <c r="AY415" s="242" t="s">
        <v>134</v>
      </c>
    </row>
    <row r="416" spans="2:65" s="1" customFormat="1" ht="31.5" customHeight="1" x14ac:dyDescent="0.3">
      <c r="B416" s="36"/>
      <c r="C416" s="195" t="s">
        <v>423</v>
      </c>
      <c r="D416" s="195" t="s">
        <v>136</v>
      </c>
      <c r="E416" s="196" t="s">
        <v>424</v>
      </c>
      <c r="F416" s="197" t="s">
        <v>425</v>
      </c>
      <c r="G416" s="198" t="s">
        <v>139</v>
      </c>
      <c r="H416" s="199">
        <v>271.88</v>
      </c>
      <c r="I416" s="200"/>
      <c r="J416" s="201">
        <f>ROUND(I416*H416,2)</f>
        <v>0</v>
      </c>
      <c r="K416" s="197" t="s">
        <v>140</v>
      </c>
      <c r="L416" s="56"/>
      <c r="M416" s="202" t="s">
        <v>22</v>
      </c>
      <c r="N416" s="203" t="s">
        <v>49</v>
      </c>
      <c r="O416" s="37"/>
      <c r="P416" s="204">
        <f>O416*H416</f>
        <v>0</v>
      </c>
      <c r="Q416" s="204">
        <v>0</v>
      </c>
      <c r="R416" s="204">
        <f>Q416*H416</f>
        <v>0</v>
      </c>
      <c r="S416" s="204">
        <v>0</v>
      </c>
      <c r="T416" s="205">
        <f>S416*H416</f>
        <v>0</v>
      </c>
      <c r="AR416" s="19" t="s">
        <v>141</v>
      </c>
      <c r="AT416" s="19" t="s">
        <v>136</v>
      </c>
      <c r="AU416" s="19" t="s">
        <v>87</v>
      </c>
      <c r="AY416" s="19" t="s">
        <v>134</v>
      </c>
      <c r="BE416" s="206">
        <f>IF(N416="základní",J416,0)</f>
        <v>0</v>
      </c>
      <c r="BF416" s="206">
        <f>IF(N416="snížená",J416,0)</f>
        <v>0</v>
      </c>
      <c r="BG416" s="206">
        <f>IF(N416="zákl. přenesená",J416,0)</f>
        <v>0</v>
      </c>
      <c r="BH416" s="206">
        <f>IF(N416="sníž. přenesená",J416,0)</f>
        <v>0</v>
      </c>
      <c r="BI416" s="206">
        <f>IF(N416="nulová",J416,0)</f>
        <v>0</v>
      </c>
      <c r="BJ416" s="19" t="s">
        <v>23</v>
      </c>
      <c r="BK416" s="206">
        <f>ROUND(I416*H416,2)</f>
        <v>0</v>
      </c>
      <c r="BL416" s="19" t="s">
        <v>141</v>
      </c>
      <c r="BM416" s="19" t="s">
        <v>426</v>
      </c>
    </row>
    <row r="417" spans="2:65" s="1" customFormat="1" ht="121.5" x14ac:dyDescent="0.3">
      <c r="B417" s="36"/>
      <c r="C417" s="58"/>
      <c r="D417" s="207" t="s">
        <v>143</v>
      </c>
      <c r="E417" s="58"/>
      <c r="F417" s="208" t="s">
        <v>427</v>
      </c>
      <c r="G417" s="58"/>
      <c r="H417" s="58"/>
      <c r="I417" s="163"/>
      <c r="J417" s="58"/>
      <c r="K417" s="58"/>
      <c r="L417" s="56"/>
      <c r="M417" s="73"/>
      <c r="N417" s="37"/>
      <c r="O417" s="37"/>
      <c r="P417" s="37"/>
      <c r="Q417" s="37"/>
      <c r="R417" s="37"/>
      <c r="S417" s="37"/>
      <c r="T417" s="74"/>
      <c r="AT417" s="19" t="s">
        <v>143</v>
      </c>
      <c r="AU417" s="19" t="s">
        <v>87</v>
      </c>
    </row>
    <row r="418" spans="2:65" s="13" customFormat="1" ht="13.5" x14ac:dyDescent="0.3">
      <c r="B418" s="220"/>
      <c r="C418" s="221"/>
      <c r="D418" s="207" t="s">
        <v>145</v>
      </c>
      <c r="E418" s="222" t="s">
        <v>22</v>
      </c>
      <c r="F418" s="223" t="s">
        <v>428</v>
      </c>
      <c r="G418" s="221"/>
      <c r="H418" s="224">
        <v>271.88</v>
      </c>
      <c r="I418" s="225"/>
      <c r="J418" s="221"/>
      <c r="K418" s="221"/>
      <c r="L418" s="226"/>
      <c r="M418" s="227"/>
      <c r="N418" s="228"/>
      <c r="O418" s="228"/>
      <c r="P418" s="228"/>
      <c r="Q418" s="228"/>
      <c r="R418" s="228"/>
      <c r="S418" s="228"/>
      <c r="T418" s="229"/>
      <c r="AT418" s="230" t="s">
        <v>145</v>
      </c>
      <c r="AU418" s="230" t="s">
        <v>87</v>
      </c>
      <c r="AV418" s="13" t="s">
        <v>87</v>
      </c>
      <c r="AW418" s="13" t="s">
        <v>42</v>
      </c>
      <c r="AX418" s="13" t="s">
        <v>78</v>
      </c>
      <c r="AY418" s="230" t="s">
        <v>134</v>
      </c>
    </row>
    <row r="419" spans="2:65" s="14" customFormat="1" ht="13.5" x14ac:dyDescent="0.3">
      <c r="B419" s="231"/>
      <c r="C419" s="232"/>
      <c r="D419" s="233" t="s">
        <v>145</v>
      </c>
      <c r="E419" s="234" t="s">
        <v>22</v>
      </c>
      <c r="F419" s="235" t="s">
        <v>156</v>
      </c>
      <c r="G419" s="232"/>
      <c r="H419" s="236">
        <v>271.88</v>
      </c>
      <c r="I419" s="237"/>
      <c r="J419" s="232"/>
      <c r="K419" s="232"/>
      <c r="L419" s="238"/>
      <c r="M419" s="239"/>
      <c r="N419" s="240"/>
      <c r="O419" s="240"/>
      <c r="P419" s="240"/>
      <c r="Q419" s="240"/>
      <c r="R419" s="240"/>
      <c r="S419" s="240"/>
      <c r="T419" s="241"/>
      <c r="AT419" s="242" t="s">
        <v>145</v>
      </c>
      <c r="AU419" s="242" t="s">
        <v>87</v>
      </c>
      <c r="AV419" s="14" t="s">
        <v>141</v>
      </c>
      <c r="AW419" s="14" t="s">
        <v>42</v>
      </c>
      <c r="AX419" s="14" t="s">
        <v>23</v>
      </c>
      <c r="AY419" s="242" t="s">
        <v>134</v>
      </c>
    </row>
    <row r="420" spans="2:65" s="1" customFormat="1" ht="31.5" customHeight="1" x14ac:dyDescent="0.3">
      <c r="B420" s="36"/>
      <c r="C420" s="195" t="s">
        <v>429</v>
      </c>
      <c r="D420" s="195" t="s">
        <v>136</v>
      </c>
      <c r="E420" s="196" t="s">
        <v>430</v>
      </c>
      <c r="F420" s="197" t="s">
        <v>431</v>
      </c>
      <c r="G420" s="198" t="s">
        <v>139</v>
      </c>
      <c r="H420" s="199">
        <v>302</v>
      </c>
      <c r="I420" s="200"/>
      <c r="J420" s="201">
        <f>ROUND(I420*H420,2)</f>
        <v>0</v>
      </c>
      <c r="K420" s="197" t="s">
        <v>140</v>
      </c>
      <c r="L420" s="56"/>
      <c r="M420" s="202" t="s">
        <v>22</v>
      </c>
      <c r="N420" s="203" t="s">
        <v>49</v>
      </c>
      <c r="O420" s="37"/>
      <c r="P420" s="204">
        <f>O420*H420</f>
        <v>0</v>
      </c>
      <c r="Q420" s="204">
        <v>0</v>
      </c>
      <c r="R420" s="204">
        <f>Q420*H420</f>
        <v>0</v>
      </c>
      <c r="S420" s="204">
        <v>0</v>
      </c>
      <c r="T420" s="205">
        <f>S420*H420</f>
        <v>0</v>
      </c>
      <c r="AR420" s="19" t="s">
        <v>141</v>
      </c>
      <c r="AT420" s="19" t="s">
        <v>136</v>
      </c>
      <c r="AU420" s="19" t="s">
        <v>87</v>
      </c>
      <c r="AY420" s="19" t="s">
        <v>134</v>
      </c>
      <c r="BE420" s="206">
        <f>IF(N420="základní",J420,0)</f>
        <v>0</v>
      </c>
      <c r="BF420" s="206">
        <f>IF(N420="snížená",J420,0)</f>
        <v>0</v>
      </c>
      <c r="BG420" s="206">
        <f>IF(N420="zákl. přenesená",J420,0)</f>
        <v>0</v>
      </c>
      <c r="BH420" s="206">
        <f>IF(N420="sníž. přenesená",J420,0)</f>
        <v>0</v>
      </c>
      <c r="BI420" s="206">
        <f>IF(N420="nulová",J420,0)</f>
        <v>0</v>
      </c>
      <c r="BJ420" s="19" t="s">
        <v>23</v>
      </c>
      <c r="BK420" s="206">
        <f>ROUND(I420*H420,2)</f>
        <v>0</v>
      </c>
      <c r="BL420" s="19" t="s">
        <v>141</v>
      </c>
      <c r="BM420" s="19" t="s">
        <v>432</v>
      </c>
    </row>
    <row r="421" spans="2:65" s="1" customFormat="1" ht="121.5" x14ac:dyDescent="0.3">
      <c r="B421" s="36"/>
      <c r="C421" s="58"/>
      <c r="D421" s="207" t="s">
        <v>143</v>
      </c>
      <c r="E421" s="58"/>
      <c r="F421" s="208" t="s">
        <v>427</v>
      </c>
      <c r="G421" s="58"/>
      <c r="H421" s="58"/>
      <c r="I421" s="163"/>
      <c r="J421" s="58"/>
      <c r="K421" s="58"/>
      <c r="L421" s="56"/>
      <c r="M421" s="73"/>
      <c r="N421" s="37"/>
      <c r="O421" s="37"/>
      <c r="P421" s="37"/>
      <c r="Q421" s="37"/>
      <c r="R421" s="37"/>
      <c r="S421" s="37"/>
      <c r="T421" s="74"/>
      <c r="AT421" s="19" t="s">
        <v>143</v>
      </c>
      <c r="AU421" s="19" t="s">
        <v>87</v>
      </c>
    </row>
    <row r="422" spans="2:65" s="13" customFormat="1" ht="13.5" x14ac:dyDescent="0.3">
      <c r="B422" s="220"/>
      <c r="C422" s="221"/>
      <c r="D422" s="207" t="s">
        <v>145</v>
      </c>
      <c r="E422" s="222" t="s">
        <v>22</v>
      </c>
      <c r="F422" s="223" t="s">
        <v>433</v>
      </c>
      <c r="G422" s="221"/>
      <c r="H422" s="224">
        <v>302</v>
      </c>
      <c r="I422" s="225"/>
      <c r="J422" s="221"/>
      <c r="K422" s="221"/>
      <c r="L422" s="226"/>
      <c r="M422" s="227"/>
      <c r="N422" s="228"/>
      <c r="O422" s="228"/>
      <c r="P422" s="228"/>
      <c r="Q422" s="228"/>
      <c r="R422" s="228"/>
      <c r="S422" s="228"/>
      <c r="T422" s="229"/>
      <c r="AT422" s="230" t="s">
        <v>145</v>
      </c>
      <c r="AU422" s="230" t="s">
        <v>87</v>
      </c>
      <c r="AV422" s="13" t="s">
        <v>87</v>
      </c>
      <c r="AW422" s="13" t="s">
        <v>42</v>
      </c>
      <c r="AX422" s="13" t="s">
        <v>78</v>
      </c>
      <c r="AY422" s="230" t="s">
        <v>134</v>
      </c>
    </row>
    <row r="423" spans="2:65" s="14" customFormat="1" ht="13.5" x14ac:dyDescent="0.3">
      <c r="B423" s="231"/>
      <c r="C423" s="232"/>
      <c r="D423" s="233" t="s">
        <v>145</v>
      </c>
      <c r="E423" s="234" t="s">
        <v>22</v>
      </c>
      <c r="F423" s="235" t="s">
        <v>156</v>
      </c>
      <c r="G423" s="232"/>
      <c r="H423" s="236">
        <v>302</v>
      </c>
      <c r="I423" s="237"/>
      <c r="J423" s="232"/>
      <c r="K423" s="232"/>
      <c r="L423" s="238"/>
      <c r="M423" s="239"/>
      <c r="N423" s="240"/>
      <c r="O423" s="240"/>
      <c r="P423" s="240"/>
      <c r="Q423" s="240"/>
      <c r="R423" s="240"/>
      <c r="S423" s="240"/>
      <c r="T423" s="241"/>
      <c r="AT423" s="242" t="s">
        <v>145</v>
      </c>
      <c r="AU423" s="242" t="s">
        <v>87</v>
      </c>
      <c r="AV423" s="14" t="s">
        <v>141</v>
      </c>
      <c r="AW423" s="14" t="s">
        <v>42</v>
      </c>
      <c r="AX423" s="14" t="s">
        <v>23</v>
      </c>
      <c r="AY423" s="242" t="s">
        <v>134</v>
      </c>
    </row>
    <row r="424" spans="2:65" s="1" customFormat="1" ht="31.5" customHeight="1" x14ac:dyDescent="0.3">
      <c r="B424" s="36"/>
      <c r="C424" s="195" t="s">
        <v>434</v>
      </c>
      <c r="D424" s="195" t="s">
        <v>136</v>
      </c>
      <c r="E424" s="196" t="s">
        <v>435</v>
      </c>
      <c r="F424" s="197" t="s">
        <v>436</v>
      </c>
      <c r="G424" s="198" t="s">
        <v>139</v>
      </c>
      <c r="H424" s="199">
        <v>573.88</v>
      </c>
      <c r="I424" s="200"/>
      <c r="J424" s="201">
        <f>ROUND(I424*H424,2)</f>
        <v>0</v>
      </c>
      <c r="K424" s="197" t="s">
        <v>140</v>
      </c>
      <c r="L424" s="56"/>
      <c r="M424" s="202" t="s">
        <v>22</v>
      </c>
      <c r="N424" s="203" t="s">
        <v>49</v>
      </c>
      <c r="O424" s="37"/>
      <c r="P424" s="204">
        <f>O424*H424</f>
        <v>0</v>
      </c>
      <c r="Q424" s="204">
        <v>0</v>
      </c>
      <c r="R424" s="204">
        <f>Q424*H424</f>
        <v>0</v>
      </c>
      <c r="S424" s="204">
        <v>0</v>
      </c>
      <c r="T424" s="205">
        <f>S424*H424</f>
        <v>0</v>
      </c>
      <c r="AR424" s="19" t="s">
        <v>141</v>
      </c>
      <c r="AT424" s="19" t="s">
        <v>136</v>
      </c>
      <c r="AU424" s="19" t="s">
        <v>87</v>
      </c>
      <c r="AY424" s="19" t="s">
        <v>134</v>
      </c>
      <c r="BE424" s="206">
        <f>IF(N424="základní",J424,0)</f>
        <v>0</v>
      </c>
      <c r="BF424" s="206">
        <f>IF(N424="snížená",J424,0)</f>
        <v>0</v>
      </c>
      <c r="BG424" s="206">
        <f>IF(N424="zákl. přenesená",J424,0)</f>
        <v>0</v>
      </c>
      <c r="BH424" s="206">
        <f>IF(N424="sníž. přenesená",J424,0)</f>
        <v>0</v>
      </c>
      <c r="BI424" s="206">
        <f>IF(N424="nulová",J424,0)</f>
        <v>0</v>
      </c>
      <c r="BJ424" s="19" t="s">
        <v>23</v>
      </c>
      <c r="BK424" s="206">
        <f>ROUND(I424*H424,2)</f>
        <v>0</v>
      </c>
      <c r="BL424" s="19" t="s">
        <v>141</v>
      </c>
      <c r="BM424" s="19" t="s">
        <v>437</v>
      </c>
    </row>
    <row r="425" spans="2:65" s="1" customFormat="1" ht="121.5" x14ac:dyDescent="0.3">
      <c r="B425" s="36"/>
      <c r="C425" s="58"/>
      <c r="D425" s="207" t="s">
        <v>143</v>
      </c>
      <c r="E425" s="58"/>
      <c r="F425" s="208" t="s">
        <v>438</v>
      </c>
      <c r="G425" s="58"/>
      <c r="H425" s="58"/>
      <c r="I425" s="163"/>
      <c r="J425" s="58"/>
      <c r="K425" s="58"/>
      <c r="L425" s="56"/>
      <c r="M425" s="73"/>
      <c r="N425" s="37"/>
      <c r="O425" s="37"/>
      <c r="P425" s="37"/>
      <c r="Q425" s="37"/>
      <c r="R425" s="37"/>
      <c r="S425" s="37"/>
      <c r="T425" s="74"/>
      <c r="AT425" s="19" t="s">
        <v>143</v>
      </c>
      <c r="AU425" s="19" t="s">
        <v>87</v>
      </c>
    </row>
    <row r="426" spans="2:65" s="13" customFormat="1" ht="13.5" x14ac:dyDescent="0.3">
      <c r="B426" s="220"/>
      <c r="C426" s="221"/>
      <c r="D426" s="207" t="s">
        <v>145</v>
      </c>
      <c r="E426" s="222" t="s">
        <v>22</v>
      </c>
      <c r="F426" s="223" t="s">
        <v>422</v>
      </c>
      <c r="G426" s="221"/>
      <c r="H426" s="224">
        <v>573.88</v>
      </c>
      <c r="I426" s="225"/>
      <c r="J426" s="221"/>
      <c r="K426" s="221"/>
      <c r="L426" s="226"/>
      <c r="M426" s="227"/>
      <c r="N426" s="228"/>
      <c r="O426" s="228"/>
      <c r="P426" s="228"/>
      <c r="Q426" s="228"/>
      <c r="R426" s="228"/>
      <c r="S426" s="228"/>
      <c r="T426" s="229"/>
      <c r="AT426" s="230" t="s">
        <v>145</v>
      </c>
      <c r="AU426" s="230" t="s">
        <v>87</v>
      </c>
      <c r="AV426" s="13" t="s">
        <v>87</v>
      </c>
      <c r="AW426" s="13" t="s">
        <v>42</v>
      </c>
      <c r="AX426" s="13" t="s">
        <v>78</v>
      </c>
      <c r="AY426" s="230" t="s">
        <v>134</v>
      </c>
    </row>
    <row r="427" spans="2:65" s="14" customFormat="1" ht="13.5" x14ac:dyDescent="0.3">
      <c r="B427" s="231"/>
      <c r="C427" s="232"/>
      <c r="D427" s="233" t="s">
        <v>145</v>
      </c>
      <c r="E427" s="234" t="s">
        <v>22</v>
      </c>
      <c r="F427" s="235" t="s">
        <v>156</v>
      </c>
      <c r="G427" s="232"/>
      <c r="H427" s="236">
        <v>573.88</v>
      </c>
      <c r="I427" s="237"/>
      <c r="J427" s="232"/>
      <c r="K427" s="232"/>
      <c r="L427" s="238"/>
      <c r="M427" s="239"/>
      <c r="N427" s="240"/>
      <c r="O427" s="240"/>
      <c r="P427" s="240"/>
      <c r="Q427" s="240"/>
      <c r="R427" s="240"/>
      <c r="S427" s="240"/>
      <c r="T427" s="241"/>
      <c r="AT427" s="242" t="s">
        <v>145</v>
      </c>
      <c r="AU427" s="242" t="s">
        <v>87</v>
      </c>
      <c r="AV427" s="14" t="s">
        <v>141</v>
      </c>
      <c r="AW427" s="14" t="s">
        <v>42</v>
      </c>
      <c r="AX427" s="14" t="s">
        <v>23</v>
      </c>
      <c r="AY427" s="242" t="s">
        <v>134</v>
      </c>
    </row>
    <row r="428" spans="2:65" s="1" customFormat="1" ht="22.5" customHeight="1" x14ac:dyDescent="0.3">
      <c r="B428" s="36"/>
      <c r="C428" s="254" t="s">
        <v>439</v>
      </c>
      <c r="D428" s="254" t="s">
        <v>385</v>
      </c>
      <c r="E428" s="255" t="s">
        <v>440</v>
      </c>
      <c r="F428" s="256" t="s">
        <v>441</v>
      </c>
      <c r="G428" s="257" t="s">
        <v>442</v>
      </c>
      <c r="H428" s="258">
        <v>17.216000000000001</v>
      </c>
      <c r="I428" s="259"/>
      <c r="J428" s="260">
        <f>ROUND(I428*H428,2)</f>
        <v>0</v>
      </c>
      <c r="K428" s="256" t="s">
        <v>140</v>
      </c>
      <c r="L428" s="261"/>
      <c r="M428" s="262" t="s">
        <v>22</v>
      </c>
      <c r="N428" s="263" t="s">
        <v>49</v>
      </c>
      <c r="O428" s="37"/>
      <c r="P428" s="204">
        <f>O428*H428</f>
        <v>0</v>
      </c>
      <c r="Q428" s="204">
        <v>1E-3</v>
      </c>
      <c r="R428" s="204">
        <f>Q428*H428</f>
        <v>1.7216000000000002E-2</v>
      </c>
      <c r="S428" s="204">
        <v>0</v>
      </c>
      <c r="T428" s="205">
        <f>S428*H428</f>
        <v>0</v>
      </c>
      <c r="AR428" s="19" t="s">
        <v>209</v>
      </c>
      <c r="AT428" s="19" t="s">
        <v>385</v>
      </c>
      <c r="AU428" s="19" t="s">
        <v>87</v>
      </c>
      <c r="AY428" s="19" t="s">
        <v>134</v>
      </c>
      <c r="BE428" s="206">
        <f>IF(N428="základní",J428,0)</f>
        <v>0</v>
      </c>
      <c r="BF428" s="206">
        <f>IF(N428="snížená",J428,0)</f>
        <v>0</v>
      </c>
      <c r="BG428" s="206">
        <f>IF(N428="zákl. přenesená",J428,0)</f>
        <v>0</v>
      </c>
      <c r="BH428" s="206">
        <f>IF(N428="sníž. přenesená",J428,0)</f>
        <v>0</v>
      </c>
      <c r="BI428" s="206">
        <f>IF(N428="nulová",J428,0)</f>
        <v>0</v>
      </c>
      <c r="BJ428" s="19" t="s">
        <v>23</v>
      </c>
      <c r="BK428" s="206">
        <f>ROUND(I428*H428,2)</f>
        <v>0</v>
      </c>
      <c r="BL428" s="19" t="s">
        <v>141</v>
      </c>
      <c r="BM428" s="19" t="s">
        <v>443</v>
      </c>
    </row>
    <row r="429" spans="2:65" s="13" customFormat="1" ht="13.5" x14ac:dyDescent="0.3">
      <c r="B429" s="220"/>
      <c r="C429" s="221"/>
      <c r="D429" s="207" t="s">
        <v>145</v>
      </c>
      <c r="E429" s="222" t="s">
        <v>22</v>
      </c>
      <c r="F429" s="223" t="s">
        <v>444</v>
      </c>
      <c r="G429" s="221"/>
      <c r="H429" s="224">
        <v>17.216000000000001</v>
      </c>
      <c r="I429" s="225"/>
      <c r="J429" s="221"/>
      <c r="K429" s="221"/>
      <c r="L429" s="226"/>
      <c r="M429" s="227"/>
      <c r="N429" s="228"/>
      <c r="O429" s="228"/>
      <c r="P429" s="228"/>
      <c r="Q429" s="228"/>
      <c r="R429" s="228"/>
      <c r="S429" s="228"/>
      <c r="T429" s="229"/>
      <c r="AT429" s="230" t="s">
        <v>145</v>
      </c>
      <c r="AU429" s="230" t="s">
        <v>87</v>
      </c>
      <c r="AV429" s="13" t="s">
        <v>87</v>
      </c>
      <c r="AW429" s="13" t="s">
        <v>42</v>
      </c>
      <c r="AX429" s="13" t="s">
        <v>78</v>
      </c>
      <c r="AY429" s="230" t="s">
        <v>134</v>
      </c>
    </row>
    <row r="430" spans="2:65" s="14" customFormat="1" ht="13.5" x14ac:dyDescent="0.3">
      <c r="B430" s="231"/>
      <c r="C430" s="232"/>
      <c r="D430" s="233" t="s">
        <v>145</v>
      </c>
      <c r="E430" s="234" t="s">
        <v>22</v>
      </c>
      <c r="F430" s="235" t="s">
        <v>156</v>
      </c>
      <c r="G430" s="232"/>
      <c r="H430" s="236">
        <v>17.216000000000001</v>
      </c>
      <c r="I430" s="237"/>
      <c r="J430" s="232"/>
      <c r="K430" s="232"/>
      <c r="L430" s="238"/>
      <c r="M430" s="239"/>
      <c r="N430" s="240"/>
      <c r="O430" s="240"/>
      <c r="P430" s="240"/>
      <c r="Q430" s="240"/>
      <c r="R430" s="240"/>
      <c r="S430" s="240"/>
      <c r="T430" s="241"/>
      <c r="AT430" s="242" t="s">
        <v>145</v>
      </c>
      <c r="AU430" s="242" t="s">
        <v>87</v>
      </c>
      <c r="AV430" s="14" t="s">
        <v>141</v>
      </c>
      <c r="AW430" s="14" t="s">
        <v>42</v>
      </c>
      <c r="AX430" s="14" t="s">
        <v>23</v>
      </c>
      <c r="AY430" s="242" t="s">
        <v>134</v>
      </c>
    </row>
    <row r="431" spans="2:65" s="1" customFormat="1" ht="22.5" customHeight="1" x14ac:dyDescent="0.3">
      <c r="B431" s="36"/>
      <c r="C431" s="195" t="s">
        <v>445</v>
      </c>
      <c r="D431" s="195" t="s">
        <v>136</v>
      </c>
      <c r="E431" s="196" t="s">
        <v>446</v>
      </c>
      <c r="F431" s="197" t="s">
        <v>447</v>
      </c>
      <c r="G431" s="198" t="s">
        <v>139</v>
      </c>
      <c r="H431" s="199">
        <v>573.88</v>
      </c>
      <c r="I431" s="200"/>
      <c r="J431" s="201">
        <f>ROUND(I431*H431,2)</f>
        <v>0</v>
      </c>
      <c r="K431" s="197" t="s">
        <v>140</v>
      </c>
      <c r="L431" s="56"/>
      <c r="M431" s="202" t="s">
        <v>22</v>
      </c>
      <c r="N431" s="203" t="s">
        <v>49</v>
      </c>
      <c r="O431" s="37"/>
      <c r="P431" s="204">
        <f>O431*H431</f>
        <v>0</v>
      </c>
      <c r="Q431" s="204">
        <v>0</v>
      </c>
      <c r="R431" s="204">
        <f>Q431*H431</f>
        <v>0</v>
      </c>
      <c r="S431" s="204">
        <v>0</v>
      </c>
      <c r="T431" s="205">
        <f>S431*H431</f>
        <v>0</v>
      </c>
      <c r="AR431" s="19" t="s">
        <v>141</v>
      </c>
      <c r="AT431" s="19" t="s">
        <v>136</v>
      </c>
      <c r="AU431" s="19" t="s">
        <v>87</v>
      </c>
      <c r="AY431" s="19" t="s">
        <v>134</v>
      </c>
      <c r="BE431" s="206">
        <f>IF(N431="základní",J431,0)</f>
        <v>0</v>
      </c>
      <c r="BF431" s="206">
        <f>IF(N431="snížená",J431,0)</f>
        <v>0</v>
      </c>
      <c r="BG431" s="206">
        <f>IF(N431="zákl. přenesená",J431,0)</f>
        <v>0</v>
      </c>
      <c r="BH431" s="206">
        <f>IF(N431="sníž. přenesená",J431,0)</f>
        <v>0</v>
      </c>
      <c r="BI431" s="206">
        <f>IF(N431="nulová",J431,0)</f>
        <v>0</v>
      </c>
      <c r="BJ431" s="19" t="s">
        <v>23</v>
      </c>
      <c r="BK431" s="206">
        <f>ROUND(I431*H431,2)</f>
        <v>0</v>
      </c>
      <c r="BL431" s="19" t="s">
        <v>141</v>
      </c>
      <c r="BM431" s="19" t="s">
        <v>448</v>
      </c>
    </row>
    <row r="432" spans="2:65" s="1" customFormat="1" ht="40.5" x14ac:dyDescent="0.3">
      <c r="B432" s="36"/>
      <c r="C432" s="58"/>
      <c r="D432" s="207" t="s">
        <v>143</v>
      </c>
      <c r="E432" s="58"/>
      <c r="F432" s="208" t="s">
        <v>449</v>
      </c>
      <c r="G432" s="58"/>
      <c r="H432" s="58"/>
      <c r="I432" s="163"/>
      <c r="J432" s="58"/>
      <c r="K432" s="58"/>
      <c r="L432" s="56"/>
      <c r="M432" s="73"/>
      <c r="N432" s="37"/>
      <c r="O432" s="37"/>
      <c r="P432" s="37"/>
      <c r="Q432" s="37"/>
      <c r="R432" s="37"/>
      <c r="S432" s="37"/>
      <c r="T432" s="74"/>
      <c r="AT432" s="19" t="s">
        <v>143</v>
      </c>
      <c r="AU432" s="19" t="s">
        <v>87</v>
      </c>
    </row>
    <row r="433" spans="2:65" s="13" customFormat="1" ht="13.5" x14ac:dyDescent="0.3">
      <c r="B433" s="220"/>
      <c r="C433" s="221"/>
      <c r="D433" s="207" t="s">
        <v>145</v>
      </c>
      <c r="E433" s="222" t="s">
        <v>22</v>
      </c>
      <c r="F433" s="223" t="s">
        <v>450</v>
      </c>
      <c r="G433" s="221"/>
      <c r="H433" s="224">
        <v>573.88</v>
      </c>
      <c r="I433" s="225"/>
      <c r="J433" s="221"/>
      <c r="K433" s="221"/>
      <c r="L433" s="226"/>
      <c r="M433" s="227"/>
      <c r="N433" s="228"/>
      <c r="O433" s="228"/>
      <c r="P433" s="228"/>
      <c r="Q433" s="228"/>
      <c r="R433" s="228"/>
      <c r="S433" s="228"/>
      <c r="T433" s="229"/>
      <c r="AT433" s="230" t="s">
        <v>145</v>
      </c>
      <c r="AU433" s="230" t="s">
        <v>87</v>
      </c>
      <c r="AV433" s="13" t="s">
        <v>87</v>
      </c>
      <c r="AW433" s="13" t="s">
        <v>42</v>
      </c>
      <c r="AX433" s="13" t="s">
        <v>78</v>
      </c>
      <c r="AY433" s="230" t="s">
        <v>134</v>
      </c>
    </row>
    <row r="434" spans="2:65" s="14" customFormat="1" ht="13.5" x14ac:dyDescent="0.3">
      <c r="B434" s="231"/>
      <c r="C434" s="232"/>
      <c r="D434" s="233" t="s">
        <v>145</v>
      </c>
      <c r="E434" s="234" t="s">
        <v>22</v>
      </c>
      <c r="F434" s="235" t="s">
        <v>156</v>
      </c>
      <c r="G434" s="232"/>
      <c r="H434" s="236">
        <v>573.88</v>
      </c>
      <c r="I434" s="237"/>
      <c r="J434" s="232"/>
      <c r="K434" s="232"/>
      <c r="L434" s="238"/>
      <c r="M434" s="239"/>
      <c r="N434" s="240"/>
      <c r="O434" s="240"/>
      <c r="P434" s="240"/>
      <c r="Q434" s="240"/>
      <c r="R434" s="240"/>
      <c r="S434" s="240"/>
      <c r="T434" s="241"/>
      <c r="AT434" s="242" t="s">
        <v>145</v>
      </c>
      <c r="AU434" s="242" t="s">
        <v>87</v>
      </c>
      <c r="AV434" s="14" t="s">
        <v>141</v>
      </c>
      <c r="AW434" s="14" t="s">
        <v>42</v>
      </c>
      <c r="AX434" s="14" t="s">
        <v>23</v>
      </c>
      <c r="AY434" s="242" t="s">
        <v>134</v>
      </c>
    </row>
    <row r="435" spans="2:65" s="1" customFormat="1" ht="22.5" customHeight="1" x14ac:dyDescent="0.3">
      <c r="B435" s="36"/>
      <c r="C435" s="195" t="s">
        <v>451</v>
      </c>
      <c r="D435" s="195" t="s">
        <v>136</v>
      </c>
      <c r="E435" s="196" t="s">
        <v>452</v>
      </c>
      <c r="F435" s="197" t="s">
        <v>453</v>
      </c>
      <c r="G435" s="198" t="s">
        <v>139</v>
      </c>
      <c r="H435" s="199">
        <v>573.88</v>
      </c>
      <c r="I435" s="200"/>
      <c r="J435" s="201">
        <f>ROUND(I435*H435,2)</f>
        <v>0</v>
      </c>
      <c r="K435" s="197" t="s">
        <v>140</v>
      </c>
      <c r="L435" s="56"/>
      <c r="M435" s="202" t="s">
        <v>22</v>
      </c>
      <c r="N435" s="203" t="s">
        <v>49</v>
      </c>
      <c r="O435" s="37"/>
      <c r="P435" s="204">
        <f>O435*H435</f>
        <v>0</v>
      </c>
      <c r="Q435" s="204">
        <v>0</v>
      </c>
      <c r="R435" s="204">
        <f>Q435*H435</f>
        <v>0</v>
      </c>
      <c r="S435" s="204">
        <v>0</v>
      </c>
      <c r="T435" s="205">
        <f>S435*H435</f>
        <v>0</v>
      </c>
      <c r="AR435" s="19" t="s">
        <v>141</v>
      </c>
      <c r="AT435" s="19" t="s">
        <v>136</v>
      </c>
      <c r="AU435" s="19" t="s">
        <v>87</v>
      </c>
      <c r="AY435" s="19" t="s">
        <v>134</v>
      </c>
      <c r="BE435" s="206">
        <f>IF(N435="základní",J435,0)</f>
        <v>0</v>
      </c>
      <c r="BF435" s="206">
        <f>IF(N435="snížená",J435,0)</f>
        <v>0</v>
      </c>
      <c r="BG435" s="206">
        <f>IF(N435="zákl. přenesená",J435,0)</f>
        <v>0</v>
      </c>
      <c r="BH435" s="206">
        <f>IF(N435="sníž. přenesená",J435,0)</f>
        <v>0</v>
      </c>
      <c r="BI435" s="206">
        <f>IF(N435="nulová",J435,0)</f>
        <v>0</v>
      </c>
      <c r="BJ435" s="19" t="s">
        <v>23</v>
      </c>
      <c r="BK435" s="206">
        <f>ROUND(I435*H435,2)</f>
        <v>0</v>
      </c>
      <c r="BL435" s="19" t="s">
        <v>141</v>
      </c>
      <c r="BM435" s="19" t="s">
        <v>454</v>
      </c>
    </row>
    <row r="436" spans="2:65" s="1" customFormat="1" ht="40.5" x14ac:dyDescent="0.3">
      <c r="B436" s="36"/>
      <c r="C436" s="58"/>
      <c r="D436" s="207" t="s">
        <v>143</v>
      </c>
      <c r="E436" s="58"/>
      <c r="F436" s="208" t="s">
        <v>449</v>
      </c>
      <c r="G436" s="58"/>
      <c r="H436" s="58"/>
      <c r="I436" s="163"/>
      <c r="J436" s="58"/>
      <c r="K436" s="58"/>
      <c r="L436" s="56"/>
      <c r="M436" s="73"/>
      <c r="N436" s="37"/>
      <c r="O436" s="37"/>
      <c r="P436" s="37"/>
      <c r="Q436" s="37"/>
      <c r="R436" s="37"/>
      <c r="S436" s="37"/>
      <c r="T436" s="74"/>
      <c r="AT436" s="19" t="s">
        <v>143</v>
      </c>
      <c r="AU436" s="19" t="s">
        <v>87</v>
      </c>
    </row>
    <row r="437" spans="2:65" s="13" customFormat="1" ht="13.5" x14ac:dyDescent="0.3">
      <c r="B437" s="220"/>
      <c r="C437" s="221"/>
      <c r="D437" s="207" t="s">
        <v>145</v>
      </c>
      <c r="E437" s="222" t="s">
        <v>22</v>
      </c>
      <c r="F437" s="223" t="s">
        <v>450</v>
      </c>
      <c r="G437" s="221"/>
      <c r="H437" s="224">
        <v>573.88</v>
      </c>
      <c r="I437" s="225"/>
      <c r="J437" s="221"/>
      <c r="K437" s="221"/>
      <c r="L437" s="226"/>
      <c r="M437" s="227"/>
      <c r="N437" s="228"/>
      <c r="O437" s="228"/>
      <c r="P437" s="228"/>
      <c r="Q437" s="228"/>
      <c r="R437" s="228"/>
      <c r="S437" s="228"/>
      <c r="T437" s="229"/>
      <c r="AT437" s="230" t="s">
        <v>145</v>
      </c>
      <c r="AU437" s="230" t="s">
        <v>87</v>
      </c>
      <c r="AV437" s="13" t="s">
        <v>87</v>
      </c>
      <c r="AW437" s="13" t="s">
        <v>42</v>
      </c>
      <c r="AX437" s="13" t="s">
        <v>78</v>
      </c>
      <c r="AY437" s="230" t="s">
        <v>134</v>
      </c>
    </row>
    <row r="438" spans="2:65" s="14" customFormat="1" ht="13.5" x14ac:dyDescent="0.3">
      <c r="B438" s="231"/>
      <c r="C438" s="232"/>
      <c r="D438" s="233" t="s">
        <v>145</v>
      </c>
      <c r="E438" s="234" t="s">
        <v>22</v>
      </c>
      <c r="F438" s="235" t="s">
        <v>156</v>
      </c>
      <c r="G438" s="232"/>
      <c r="H438" s="236">
        <v>573.88</v>
      </c>
      <c r="I438" s="237"/>
      <c r="J438" s="232"/>
      <c r="K438" s="232"/>
      <c r="L438" s="238"/>
      <c r="M438" s="239"/>
      <c r="N438" s="240"/>
      <c r="O438" s="240"/>
      <c r="P438" s="240"/>
      <c r="Q438" s="240"/>
      <c r="R438" s="240"/>
      <c r="S438" s="240"/>
      <c r="T438" s="241"/>
      <c r="AT438" s="242" t="s">
        <v>145</v>
      </c>
      <c r="AU438" s="242" t="s">
        <v>87</v>
      </c>
      <c r="AV438" s="14" t="s">
        <v>141</v>
      </c>
      <c r="AW438" s="14" t="s">
        <v>42</v>
      </c>
      <c r="AX438" s="14" t="s">
        <v>23</v>
      </c>
      <c r="AY438" s="242" t="s">
        <v>134</v>
      </c>
    </row>
    <row r="439" spans="2:65" s="1" customFormat="1" ht="31.5" customHeight="1" x14ac:dyDescent="0.3">
      <c r="B439" s="36"/>
      <c r="C439" s="195" t="s">
        <v>455</v>
      </c>
      <c r="D439" s="195" t="s">
        <v>136</v>
      </c>
      <c r="E439" s="196" t="s">
        <v>456</v>
      </c>
      <c r="F439" s="197" t="s">
        <v>457</v>
      </c>
      <c r="G439" s="198" t="s">
        <v>139</v>
      </c>
      <c r="H439" s="199">
        <v>573.88</v>
      </c>
      <c r="I439" s="200"/>
      <c r="J439" s="201">
        <f>ROUND(I439*H439,2)</f>
        <v>0</v>
      </c>
      <c r="K439" s="197" t="s">
        <v>140</v>
      </c>
      <c r="L439" s="56"/>
      <c r="M439" s="202" t="s">
        <v>22</v>
      </c>
      <c r="N439" s="203" t="s">
        <v>49</v>
      </c>
      <c r="O439" s="37"/>
      <c r="P439" s="204">
        <f>O439*H439</f>
        <v>0</v>
      </c>
      <c r="Q439" s="204">
        <v>0</v>
      </c>
      <c r="R439" s="204">
        <f>Q439*H439</f>
        <v>0</v>
      </c>
      <c r="S439" s="204">
        <v>0</v>
      </c>
      <c r="T439" s="205">
        <f>S439*H439</f>
        <v>0</v>
      </c>
      <c r="AR439" s="19" t="s">
        <v>141</v>
      </c>
      <c r="AT439" s="19" t="s">
        <v>136</v>
      </c>
      <c r="AU439" s="19" t="s">
        <v>87</v>
      </c>
      <c r="AY439" s="19" t="s">
        <v>134</v>
      </c>
      <c r="BE439" s="206">
        <f>IF(N439="základní",J439,0)</f>
        <v>0</v>
      </c>
      <c r="BF439" s="206">
        <f>IF(N439="snížená",J439,0)</f>
        <v>0</v>
      </c>
      <c r="BG439" s="206">
        <f>IF(N439="zákl. přenesená",J439,0)</f>
        <v>0</v>
      </c>
      <c r="BH439" s="206">
        <f>IF(N439="sníž. přenesená",J439,0)</f>
        <v>0</v>
      </c>
      <c r="BI439" s="206">
        <f>IF(N439="nulová",J439,0)</f>
        <v>0</v>
      </c>
      <c r="BJ439" s="19" t="s">
        <v>23</v>
      </c>
      <c r="BK439" s="206">
        <f>ROUND(I439*H439,2)</f>
        <v>0</v>
      </c>
      <c r="BL439" s="19" t="s">
        <v>141</v>
      </c>
      <c r="BM439" s="19" t="s">
        <v>458</v>
      </c>
    </row>
    <row r="440" spans="2:65" s="1" customFormat="1" ht="148.5" x14ac:dyDescent="0.3">
      <c r="B440" s="36"/>
      <c r="C440" s="58"/>
      <c r="D440" s="207" t="s">
        <v>143</v>
      </c>
      <c r="E440" s="58"/>
      <c r="F440" s="208" t="s">
        <v>459</v>
      </c>
      <c r="G440" s="58"/>
      <c r="H440" s="58"/>
      <c r="I440" s="163"/>
      <c r="J440" s="58"/>
      <c r="K440" s="58"/>
      <c r="L440" s="56"/>
      <c r="M440" s="73"/>
      <c r="N440" s="37"/>
      <c r="O440" s="37"/>
      <c r="P440" s="37"/>
      <c r="Q440" s="37"/>
      <c r="R440" s="37"/>
      <c r="S440" s="37"/>
      <c r="T440" s="74"/>
      <c r="AT440" s="19" t="s">
        <v>143</v>
      </c>
      <c r="AU440" s="19" t="s">
        <v>87</v>
      </c>
    </row>
    <row r="441" spans="2:65" s="13" customFormat="1" ht="13.5" x14ac:dyDescent="0.3">
      <c r="B441" s="220"/>
      <c r="C441" s="221"/>
      <c r="D441" s="207" t="s">
        <v>145</v>
      </c>
      <c r="E441" s="222" t="s">
        <v>22</v>
      </c>
      <c r="F441" s="223" t="s">
        <v>450</v>
      </c>
      <c r="G441" s="221"/>
      <c r="H441" s="224">
        <v>573.88</v>
      </c>
      <c r="I441" s="225"/>
      <c r="J441" s="221"/>
      <c r="K441" s="221"/>
      <c r="L441" s="226"/>
      <c r="M441" s="227"/>
      <c r="N441" s="228"/>
      <c r="O441" s="228"/>
      <c r="P441" s="228"/>
      <c r="Q441" s="228"/>
      <c r="R441" s="228"/>
      <c r="S441" s="228"/>
      <c r="T441" s="229"/>
      <c r="AT441" s="230" t="s">
        <v>145</v>
      </c>
      <c r="AU441" s="230" t="s">
        <v>87</v>
      </c>
      <c r="AV441" s="13" t="s">
        <v>87</v>
      </c>
      <c r="AW441" s="13" t="s">
        <v>42</v>
      </c>
      <c r="AX441" s="13" t="s">
        <v>78</v>
      </c>
      <c r="AY441" s="230" t="s">
        <v>134</v>
      </c>
    </row>
    <row r="442" spans="2:65" s="14" customFormat="1" ht="13.5" x14ac:dyDescent="0.3">
      <c r="B442" s="231"/>
      <c r="C442" s="232"/>
      <c r="D442" s="233" t="s">
        <v>145</v>
      </c>
      <c r="E442" s="234" t="s">
        <v>22</v>
      </c>
      <c r="F442" s="235" t="s">
        <v>156</v>
      </c>
      <c r="G442" s="232"/>
      <c r="H442" s="236">
        <v>573.88</v>
      </c>
      <c r="I442" s="237"/>
      <c r="J442" s="232"/>
      <c r="K442" s="232"/>
      <c r="L442" s="238"/>
      <c r="M442" s="239"/>
      <c r="N442" s="240"/>
      <c r="O442" s="240"/>
      <c r="P442" s="240"/>
      <c r="Q442" s="240"/>
      <c r="R442" s="240"/>
      <c r="S442" s="240"/>
      <c r="T442" s="241"/>
      <c r="AT442" s="242" t="s">
        <v>145</v>
      </c>
      <c r="AU442" s="242" t="s">
        <v>87</v>
      </c>
      <c r="AV442" s="14" t="s">
        <v>141</v>
      </c>
      <c r="AW442" s="14" t="s">
        <v>42</v>
      </c>
      <c r="AX442" s="14" t="s">
        <v>23</v>
      </c>
      <c r="AY442" s="242" t="s">
        <v>134</v>
      </c>
    </row>
    <row r="443" spans="2:65" s="1" customFormat="1" ht="31.5" customHeight="1" x14ac:dyDescent="0.3">
      <c r="B443" s="36"/>
      <c r="C443" s="195" t="s">
        <v>460</v>
      </c>
      <c r="D443" s="195" t="s">
        <v>136</v>
      </c>
      <c r="E443" s="196" t="s">
        <v>461</v>
      </c>
      <c r="F443" s="197" t="s">
        <v>462</v>
      </c>
      <c r="G443" s="198" t="s">
        <v>139</v>
      </c>
      <c r="H443" s="199">
        <v>573.88</v>
      </c>
      <c r="I443" s="200"/>
      <c r="J443" s="201">
        <f>ROUND(I443*H443,2)</f>
        <v>0</v>
      </c>
      <c r="K443" s="197" t="s">
        <v>140</v>
      </c>
      <c r="L443" s="56"/>
      <c r="M443" s="202" t="s">
        <v>22</v>
      </c>
      <c r="N443" s="203" t="s">
        <v>49</v>
      </c>
      <c r="O443" s="37"/>
      <c r="P443" s="204">
        <f>O443*H443</f>
        <v>0</v>
      </c>
      <c r="Q443" s="204">
        <v>0</v>
      </c>
      <c r="R443" s="204">
        <f>Q443*H443</f>
        <v>0</v>
      </c>
      <c r="S443" s="204">
        <v>0</v>
      </c>
      <c r="T443" s="205">
        <f>S443*H443</f>
        <v>0</v>
      </c>
      <c r="AR443" s="19" t="s">
        <v>141</v>
      </c>
      <c r="AT443" s="19" t="s">
        <v>136</v>
      </c>
      <c r="AU443" s="19" t="s">
        <v>87</v>
      </c>
      <c r="AY443" s="19" t="s">
        <v>134</v>
      </c>
      <c r="BE443" s="206">
        <f>IF(N443="základní",J443,0)</f>
        <v>0</v>
      </c>
      <c r="BF443" s="206">
        <f>IF(N443="snížená",J443,0)</f>
        <v>0</v>
      </c>
      <c r="BG443" s="206">
        <f>IF(N443="zákl. přenesená",J443,0)</f>
        <v>0</v>
      </c>
      <c r="BH443" s="206">
        <f>IF(N443="sníž. přenesená",J443,0)</f>
        <v>0</v>
      </c>
      <c r="BI443" s="206">
        <f>IF(N443="nulová",J443,0)</f>
        <v>0</v>
      </c>
      <c r="BJ443" s="19" t="s">
        <v>23</v>
      </c>
      <c r="BK443" s="206">
        <f>ROUND(I443*H443,2)</f>
        <v>0</v>
      </c>
      <c r="BL443" s="19" t="s">
        <v>141</v>
      </c>
      <c r="BM443" s="19" t="s">
        <v>463</v>
      </c>
    </row>
    <row r="444" spans="2:65" s="1" customFormat="1" ht="121.5" x14ac:dyDescent="0.3">
      <c r="B444" s="36"/>
      <c r="C444" s="58"/>
      <c r="D444" s="207" t="s">
        <v>143</v>
      </c>
      <c r="E444" s="58"/>
      <c r="F444" s="208" t="s">
        <v>464</v>
      </c>
      <c r="G444" s="58"/>
      <c r="H444" s="58"/>
      <c r="I444" s="163"/>
      <c r="J444" s="58"/>
      <c r="K444" s="58"/>
      <c r="L444" s="56"/>
      <c r="M444" s="73"/>
      <c r="N444" s="37"/>
      <c r="O444" s="37"/>
      <c r="P444" s="37"/>
      <c r="Q444" s="37"/>
      <c r="R444" s="37"/>
      <c r="S444" s="37"/>
      <c r="T444" s="74"/>
      <c r="AT444" s="19" t="s">
        <v>143</v>
      </c>
      <c r="AU444" s="19" t="s">
        <v>87</v>
      </c>
    </row>
    <row r="445" spans="2:65" s="13" customFormat="1" ht="13.5" x14ac:dyDescent="0.3">
      <c r="B445" s="220"/>
      <c r="C445" s="221"/>
      <c r="D445" s="207" t="s">
        <v>145</v>
      </c>
      <c r="E445" s="222" t="s">
        <v>22</v>
      </c>
      <c r="F445" s="223" t="s">
        <v>450</v>
      </c>
      <c r="G445" s="221"/>
      <c r="H445" s="224">
        <v>573.88</v>
      </c>
      <c r="I445" s="225"/>
      <c r="J445" s="221"/>
      <c r="K445" s="221"/>
      <c r="L445" s="226"/>
      <c r="M445" s="227"/>
      <c r="N445" s="228"/>
      <c r="O445" s="228"/>
      <c r="P445" s="228"/>
      <c r="Q445" s="228"/>
      <c r="R445" s="228"/>
      <c r="S445" s="228"/>
      <c r="T445" s="229"/>
      <c r="AT445" s="230" t="s">
        <v>145</v>
      </c>
      <c r="AU445" s="230" t="s">
        <v>87</v>
      </c>
      <c r="AV445" s="13" t="s">
        <v>87</v>
      </c>
      <c r="AW445" s="13" t="s">
        <v>42</v>
      </c>
      <c r="AX445" s="13" t="s">
        <v>78</v>
      </c>
      <c r="AY445" s="230" t="s">
        <v>134</v>
      </c>
    </row>
    <row r="446" spans="2:65" s="14" customFormat="1" ht="13.5" x14ac:dyDescent="0.3">
      <c r="B446" s="231"/>
      <c r="C446" s="232"/>
      <c r="D446" s="233" t="s">
        <v>145</v>
      </c>
      <c r="E446" s="234" t="s">
        <v>22</v>
      </c>
      <c r="F446" s="235" t="s">
        <v>156</v>
      </c>
      <c r="G446" s="232"/>
      <c r="H446" s="236">
        <v>573.88</v>
      </c>
      <c r="I446" s="237"/>
      <c r="J446" s="232"/>
      <c r="K446" s="232"/>
      <c r="L446" s="238"/>
      <c r="M446" s="239"/>
      <c r="N446" s="240"/>
      <c r="O446" s="240"/>
      <c r="P446" s="240"/>
      <c r="Q446" s="240"/>
      <c r="R446" s="240"/>
      <c r="S446" s="240"/>
      <c r="T446" s="241"/>
      <c r="AT446" s="242" t="s">
        <v>145</v>
      </c>
      <c r="AU446" s="242" t="s">
        <v>87</v>
      </c>
      <c r="AV446" s="14" t="s">
        <v>141</v>
      </c>
      <c r="AW446" s="14" t="s">
        <v>42</v>
      </c>
      <c r="AX446" s="14" t="s">
        <v>23</v>
      </c>
      <c r="AY446" s="242" t="s">
        <v>134</v>
      </c>
    </row>
    <row r="447" spans="2:65" s="1" customFormat="1" ht="22.5" customHeight="1" x14ac:dyDescent="0.3">
      <c r="B447" s="36"/>
      <c r="C447" s="195" t="s">
        <v>465</v>
      </c>
      <c r="D447" s="195" t="s">
        <v>136</v>
      </c>
      <c r="E447" s="196" t="s">
        <v>466</v>
      </c>
      <c r="F447" s="197" t="s">
        <v>467</v>
      </c>
      <c r="G447" s="198" t="s">
        <v>139</v>
      </c>
      <c r="H447" s="199">
        <v>573.88</v>
      </c>
      <c r="I447" s="200"/>
      <c r="J447" s="201">
        <f>ROUND(I447*H447,2)</f>
        <v>0</v>
      </c>
      <c r="K447" s="197" t="s">
        <v>140</v>
      </c>
      <c r="L447" s="56"/>
      <c r="M447" s="202" t="s">
        <v>22</v>
      </c>
      <c r="N447" s="203" t="s">
        <v>49</v>
      </c>
      <c r="O447" s="37"/>
      <c r="P447" s="204">
        <f>O447*H447</f>
        <v>0</v>
      </c>
      <c r="Q447" s="204">
        <v>0</v>
      </c>
      <c r="R447" s="204">
        <f>Q447*H447</f>
        <v>0</v>
      </c>
      <c r="S447" s="204">
        <v>0</v>
      </c>
      <c r="T447" s="205">
        <f>S447*H447</f>
        <v>0</v>
      </c>
      <c r="AR447" s="19" t="s">
        <v>141</v>
      </c>
      <c r="AT447" s="19" t="s">
        <v>136</v>
      </c>
      <c r="AU447" s="19" t="s">
        <v>87</v>
      </c>
      <c r="AY447" s="19" t="s">
        <v>134</v>
      </c>
      <c r="BE447" s="206">
        <f>IF(N447="základní",J447,0)</f>
        <v>0</v>
      </c>
      <c r="BF447" s="206">
        <f>IF(N447="snížená",J447,0)</f>
        <v>0</v>
      </c>
      <c r="BG447" s="206">
        <f>IF(N447="zákl. přenesená",J447,0)</f>
        <v>0</v>
      </c>
      <c r="BH447" s="206">
        <f>IF(N447="sníž. přenesená",J447,0)</f>
        <v>0</v>
      </c>
      <c r="BI447" s="206">
        <f>IF(N447="nulová",J447,0)</f>
        <v>0</v>
      </c>
      <c r="BJ447" s="19" t="s">
        <v>23</v>
      </c>
      <c r="BK447" s="206">
        <f>ROUND(I447*H447,2)</f>
        <v>0</v>
      </c>
      <c r="BL447" s="19" t="s">
        <v>141</v>
      </c>
      <c r="BM447" s="19" t="s">
        <v>468</v>
      </c>
    </row>
    <row r="448" spans="2:65" s="1" customFormat="1" ht="135" x14ac:dyDescent="0.3">
      <c r="B448" s="36"/>
      <c r="C448" s="58"/>
      <c r="D448" s="207" t="s">
        <v>143</v>
      </c>
      <c r="E448" s="58"/>
      <c r="F448" s="208" t="s">
        <v>469</v>
      </c>
      <c r="G448" s="58"/>
      <c r="H448" s="58"/>
      <c r="I448" s="163"/>
      <c r="J448" s="58"/>
      <c r="K448" s="58"/>
      <c r="L448" s="56"/>
      <c r="M448" s="73"/>
      <c r="N448" s="37"/>
      <c r="O448" s="37"/>
      <c r="P448" s="37"/>
      <c r="Q448" s="37"/>
      <c r="R448" s="37"/>
      <c r="S448" s="37"/>
      <c r="T448" s="74"/>
      <c r="AT448" s="19" t="s">
        <v>143</v>
      </c>
      <c r="AU448" s="19" t="s">
        <v>87</v>
      </c>
    </row>
    <row r="449" spans="2:65" s="13" customFormat="1" ht="13.5" x14ac:dyDescent="0.3">
      <c r="B449" s="220"/>
      <c r="C449" s="221"/>
      <c r="D449" s="207" t="s">
        <v>145</v>
      </c>
      <c r="E449" s="222" t="s">
        <v>22</v>
      </c>
      <c r="F449" s="223" t="s">
        <v>450</v>
      </c>
      <c r="G449" s="221"/>
      <c r="H449" s="224">
        <v>573.88</v>
      </c>
      <c r="I449" s="225"/>
      <c r="J449" s="221"/>
      <c r="K449" s="221"/>
      <c r="L449" s="226"/>
      <c r="M449" s="227"/>
      <c r="N449" s="228"/>
      <c r="O449" s="228"/>
      <c r="P449" s="228"/>
      <c r="Q449" s="228"/>
      <c r="R449" s="228"/>
      <c r="S449" s="228"/>
      <c r="T449" s="229"/>
      <c r="AT449" s="230" t="s">
        <v>145</v>
      </c>
      <c r="AU449" s="230" t="s">
        <v>87</v>
      </c>
      <c r="AV449" s="13" t="s">
        <v>87</v>
      </c>
      <c r="AW449" s="13" t="s">
        <v>42</v>
      </c>
      <c r="AX449" s="13" t="s">
        <v>78</v>
      </c>
      <c r="AY449" s="230" t="s">
        <v>134</v>
      </c>
    </row>
    <row r="450" spans="2:65" s="14" customFormat="1" ht="13.5" x14ac:dyDescent="0.3">
      <c r="B450" s="231"/>
      <c r="C450" s="232"/>
      <c r="D450" s="207" t="s">
        <v>145</v>
      </c>
      <c r="E450" s="264" t="s">
        <v>22</v>
      </c>
      <c r="F450" s="265" t="s">
        <v>156</v>
      </c>
      <c r="G450" s="232"/>
      <c r="H450" s="266">
        <v>573.88</v>
      </c>
      <c r="I450" s="237"/>
      <c r="J450" s="232"/>
      <c r="K450" s="232"/>
      <c r="L450" s="238"/>
      <c r="M450" s="239"/>
      <c r="N450" s="240"/>
      <c r="O450" s="240"/>
      <c r="P450" s="240"/>
      <c r="Q450" s="240"/>
      <c r="R450" s="240"/>
      <c r="S450" s="240"/>
      <c r="T450" s="241"/>
      <c r="AT450" s="242" t="s">
        <v>145</v>
      </c>
      <c r="AU450" s="242" t="s">
        <v>87</v>
      </c>
      <c r="AV450" s="14" t="s">
        <v>141</v>
      </c>
      <c r="AW450" s="14" t="s">
        <v>42</v>
      </c>
      <c r="AX450" s="14" t="s">
        <v>23</v>
      </c>
      <c r="AY450" s="242" t="s">
        <v>134</v>
      </c>
    </row>
    <row r="451" spans="2:65" s="11" customFormat="1" ht="29.85" customHeight="1" x14ac:dyDescent="0.3">
      <c r="B451" s="178"/>
      <c r="C451" s="179"/>
      <c r="D451" s="192" t="s">
        <v>77</v>
      </c>
      <c r="E451" s="193" t="s">
        <v>141</v>
      </c>
      <c r="F451" s="193" t="s">
        <v>470</v>
      </c>
      <c r="G451" s="179"/>
      <c r="H451" s="179"/>
      <c r="I451" s="182"/>
      <c r="J451" s="194">
        <f>BK451</f>
        <v>0</v>
      </c>
      <c r="K451" s="179"/>
      <c r="L451" s="184"/>
      <c r="M451" s="185"/>
      <c r="N451" s="186"/>
      <c r="O451" s="186"/>
      <c r="P451" s="187">
        <f>SUM(P452:P479)</f>
        <v>0</v>
      </c>
      <c r="Q451" s="186"/>
      <c r="R451" s="187">
        <f>SUM(R452:R479)</f>
        <v>2.7796499999999998E-2</v>
      </c>
      <c r="S451" s="186"/>
      <c r="T451" s="188">
        <f>SUM(T452:T479)</f>
        <v>0</v>
      </c>
      <c r="AR451" s="189" t="s">
        <v>23</v>
      </c>
      <c r="AT451" s="190" t="s">
        <v>77</v>
      </c>
      <c r="AU451" s="190" t="s">
        <v>23</v>
      </c>
      <c r="AY451" s="189" t="s">
        <v>134</v>
      </c>
      <c r="BK451" s="191">
        <f>SUM(BK452:BK479)</f>
        <v>0</v>
      </c>
    </row>
    <row r="452" spans="2:65" s="1" customFormat="1" ht="31.5" customHeight="1" x14ac:dyDescent="0.3">
      <c r="B452" s="36"/>
      <c r="C452" s="195" t="s">
        <v>471</v>
      </c>
      <c r="D452" s="195" t="s">
        <v>136</v>
      </c>
      <c r="E452" s="196" t="s">
        <v>472</v>
      </c>
      <c r="F452" s="197" t="s">
        <v>473</v>
      </c>
      <c r="G452" s="198" t="s">
        <v>222</v>
      </c>
      <c r="H452" s="199">
        <v>55.134999999999998</v>
      </c>
      <c r="I452" s="200"/>
      <c r="J452" s="201">
        <f>ROUND(I452*H452,2)</f>
        <v>0</v>
      </c>
      <c r="K452" s="197" t="s">
        <v>140</v>
      </c>
      <c r="L452" s="56"/>
      <c r="M452" s="202" t="s">
        <v>22</v>
      </c>
      <c r="N452" s="203" t="s">
        <v>49</v>
      </c>
      <c r="O452" s="37"/>
      <c r="P452" s="204">
        <f>O452*H452</f>
        <v>0</v>
      </c>
      <c r="Q452" s="204">
        <v>0</v>
      </c>
      <c r="R452" s="204">
        <f>Q452*H452</f>
        <v>0</v>
      </c>
      <c r="S452" s="204">
        <v>0</v>
      </c>
      <c r="T452" s="205">
        <f>S452*H452</f>
        <v>0</v>
      </c>
      <c r="AR452" s="19" t="s">
        <v>141</v>
      </c>
      <c r="AT452" s="19" t="s">
        <v>136</v>
      </c>
      <c r="AU452" s="19" t="s">
        <v>87</v>
      </c>
      <c r="AY452" s="19" t="s">
        <v>134</v>
      </c>
      <c r="BE452" s="206">
        <f>IF(N452="základní",J452,0)</f>
        <v>0</v>
      </c>
      <c r="BF452" s="206">
        <f>IF(N452="snížená",J452,0)</f>
        <v>0</v>
      </c>
      <c r="BG452" s="206">
        <f>IF(N452="zákl. přenesená",J452,0)</f>
        <v>0</v>
      </c>
      <c r="BH452" s="206">
        <f>IF(N452="sníž. přenesená",J452,0)</f>
        <v>0</v>
      </c>
      <c r="BI452" s="206">
        <f>IF(N452="nulová",J452,0)</f>
        <v>0</v>
      </c>
      <c r="BJ452" s="19" t="s">
        <v>23</v>
      </c>
      <c r="BK452" s="206">
        <f>ROUND(I452*H452,2)</f>
        <v>0</v>
      </c>
      <c r="BL452" s="19" t="s">
        <v>141</v>
      </c>
      <c r="BM452" s="19" t="s">
        <v>474</v>
      </c>
    </row>
    <row r="453" spans="2:65" s="1" customFormat="1" ht="54" x14ac:dyDescent="0.3">
      <c r="B453" s="36"/>
      <c r="C453" s="58"/>
      <c r="D453" s="207" t="s">
        <v>143</v>
      </c>
      <c r="E453" s="58"/>
      <c r="F453" s="208" t="s">
        <v>475</v>
      </c>
      <c r="G453" s="58"/>
      <c r="H453" s="58"/>
      <c r="I453" s="163"/>
      <c r="J453" s="58"/>
      <c r="K453" s="58"/>
      <c r="L453" s="56"/>
      <c r="M453" s="73"/>
      <c r="N453" s="37"/>
      <c r="O453" s="37"/>
      <c r="P453" s="37"/>
      <c r="Q453" s="37"/>
      <c r="R453" s="37"/>
      <c r="S453" s="37"/>
      <c r="T453" s="74"/>
      <c r="AT453" s="19" t="s">
        <v>143</v>
      </c>
      <c r="AU453" s="19" t="s">
        <v>87</v>
      </c>
    </row>
    <row r="454" spans="2:65" s="12" customFormat="1" ht="13.5" x14ac:dyDescent="0.3">
      <c r="B454" s="209"/>
      <c r="C454" s="210"/>
      <c r="D454" s="207" t="s">
        <v>145</v>
      </c>
      <c r="E454" s="211" t="s">
        <v>22</v>
      </c>
      <c r="F454" s="212" t="s">
        <v>148</v>
      </c>
      <c r="G454" s="210"/>
      <c r="H454" s="213" t="s">
        <v>22</v>
      </c>
      <c r="I454" s="214"/>
      <c r="J454" s="210"/>
      <c r="K454" s="210"/>
      <c r="L454" s="215"/>
      <c r="M454" s="216"/>
      <c r="N454" s="217"/>
      <c r="O454" s="217"/>
      <c r="P454" s="217"/>
      <c r="Q454" s="217"/>
      <c r="R454" s="217"/>
      <c r="S454" s="217"/>
      <c r="T454" s="218"/>
      <c r="AT454" s="219" t="s">
        <v>145</v>
      </c>
      <c r="AU454" s="219" t="s">
        <v>87</v>
      </c>
      <c r="AV454" s="12" t="s">
        <v>23</v>
      </c>
      <c r="AW454" s="12" t="s">
        <v>42</v>
      </c>
      <c r="AX454" s="12" t="s">
        <v>78</v>
      </c>
      <c r="AY454" s="219" t="s">
        <v>134</v>
      </c>
    </row>
    <row r="455" spans="2:65" s="13" customFormat="1" ht="13.5" x14ac:dyDescent="0.3">
      <c r="B455" s="220"/>
      <c r="C455" s="221"/>
      <c r="D455" s="207" t="s">
        <v>145</v>
      </c>
      <c r="E455" s="222" t="s">
        <v>22</v>
      </c>
      <c r="F455" s="223" t="s">
        <v>476</v>
      </c>
      <c r="G455" s="221"/>
      <c r="H455" s="224">
        <v>32.5</v>
      </c>
      <c r="I455" s="225"/>
      <c r="J455" s="221"/>
      <c r="K455" s="221"/>
      <c r="L455" s="226"/>
      <c r="M455" s="227"/>
      <c r="N455" s="228"/>
      <c r="O455" s="228"/>
      <c r="P455" s="228"/>
      <c r="Q455" s="228"/>
      <c r="R455" s="228"/>
      <c r="S455" s="228"/>
      <c r="T455" s="229"/>
      <c r="AT455" s="230" t="s">
        <v>145</v>
      </c>
      <c r="AU455" s="230" t="s">
        <v>87</v>
      </c>
      <c r="AV455" s="13" t="s">
        <v>87</v>
      </c>
      <c r="AW455" s="13" t="s">
        <v>42</v>
      </c>
      <c r="AX455" s="13" t="s">
        <v>78</v>
      </c>
      <c r="AY455" s="230" t="s">
        <v>134</v>
      </c>
    </row>
    <row r="456" spans="2:65" s="12" customFormat="1" ht="13.5" x14ac:dyDescent="0.3">
      <c r="B456" s="209"/>
      <c r="C456" s="210"/>
      <c r="D456" s="207" t="s">
        <v>145</v>
      </c>
      <c r="E456" s="211" t="s">
        <v>22</v>
      </c>
      <c r="F456" s="212" t="s">
        <v>398</v>
      </c>
      <c r="G456" s="210"/>
      <c r="H456" s="213" t="s">
        <v>22</v>
      </c>
      <c r="I456" s="214"/>
      <c r="J456" s="210"/>
      <c r="K456" s="210"/>
      <c r="L456" s="215"/>
      <c r="M456" s="216"/>
      <c r="N456" s="217"/>
      <c r="O456" s="217"/>
      <c r="P456" s="217"/>
      <c r="Q456" s="217"/>
      <c r="R456" s="217"/>
      <c r="S456" s="217"/>
      <c r="T456" s="218"/>
      <c r="AT456" s="219" t="s">
        <v>145</v>
      </c>
      <c r="AU456" s="219" t="s">
        <v>87</v>
      </c>
      <c r="AV456" s="12" t="s">
        <v>23</v>
      </c>
      <c r="AW456" s="12" t="s">
        <v>42</v>
      </c>
      <c r="AX456" s="12" t="s">
        <v>78</v>
      </c>
      <c r="AY456" s="219" t="s">
        <v>134</v>
      </c>
    </row>
    <row r="457" spans="2:65" s="13" customFormat="1" ht="13.5" x14ac:dyDescent="0.3">
      <c r="B457" s="220"/>
      <c r="C457" s="221"/>
      <c r="D457" s="207" t="s">
        <v>145</v>
      </c>
      <c r="E457" s="222" t="s">
        <v>22</v>
      </c>
      <c r="F457" s="223" t="s">
        <v>477</v>
      </c>
      <c r="G457" s="221"/>
      <c r="H457" s="224">
        <v>1.9950000000000001</v>
      </c>
      <c r="I457" s="225"/>
      <c r="J457" s="221"/>
      <c r="K457" s="221"/>
      <c r="L457" s="226"/>
      <c r="M457" s="227"/>
      <c r="N457" s="228"/>
      <c r="O457" s="228"/>
      <c r="P457" s="228"/>
      <c r="Q457" s="228"/>
      <c r="R457" s="228"/>
      <c r="S457" s="228"/>
      <c r="T457" s="229"/>
      <c r="AT457" s="230" t="s">
        <v>145</v>
      </c>
      <c r="AU457" s="230" t="s">
        <v>87</v>
      </c>
      <c r="AV457" s="13" t="s">
        <v>87</v>
      </c>
      <c r="AW457" s="13" t="s">
        <v>42</v>
      </c>
      <c r="AX457" s="13" t="s">
        <v>78</v>
      </c>
      <c r="AY457" s="230" t="s">
        <v>134</v>
      </c>
    </row>
    <row r="458" spans="2:65" s="13" customFormat="1" ht="13.5" x14ac:dyDescent="0.3">
      <c r="B458" s="220"/>
      <c r="C458" s="221"/>
      <c r="D458" s="207" t="s">
        <v>145</v>
      </c>
      <c r="E458" s="222" t="s">
        <v>22</v>
      </c>
      <c r="F458" s="223" t="s">
        <v>478</v>
      </c>
      <c r="G458" s="221"/>
      <c r="H458" s="224">
        <v>1.2</v>
      </c>
      <c r="I458" s="225"/>
      <c r="J458" s="221"/>
      <c r="K458" s="221"/>
      <c r="L458" s="226"/>
      <c r="M458" s="227"/>
      <c r="N458" s="228"/>
      <c r="O458" s="228"/>
      <c r="P458" s="228"/>
      <c r="Q458" s="228"/>
      <c r="R458" s="228"/>
      <c r="S458" s="228"/>
      <c r="T458" s="229"/>
      <c r="AT458" s="230" t="s">
        <v>145</v>
      </c>
      <c r="AU458" s="230" t="s">
        <v>87</v>
      </c>
      <c r="AV458" s="13" t="s">
        <v>87</v>
      </c>
      <c r="AW458" s="13" t="s">
        <v>42</v>
      </c>
      <c r="AX458" s="13" t="s">
        <v>78</v>
      </c>
      <c r="AY458" s="230" t="s">
        <v>134</v>
      </c>
    </row>
    <row r="459" spans="2:65" s="15" customFormat="1" ht="13.5" x14ac:dyDescent="0.3">
      <c r="B459" s="243"/>
      <c r="C459" s="244"/>
      <c r="D459" s="207" t="s">
        <v>145</v>
      </c>
      <c r="E459" s="245" t="s">
        <v>22</v>
      </c>
      <c r="F459" s="246" t="s">
        <v>168</v>
      </c>
      <c r="G459" s="244"/>
      <c r="H459" s="247">
        <v>35.695</v>
      </c>
      <c r="I459" s="248"/>
      <c r="J459" s="244"/>
      <c r="K459" s="244"/>
      <c r="L459" s="249"/>
      <c r="M459" s="250"/>
      <c r="N459" s="251"/>
      <c r="O459" s="251"/>
      <c r="P459" s="251"/>
      <c r="Q459" s="251"/>
      <c r="R459" s="251"/>
      <c r="S459" s="251"/>
      <c r="T459" s="252"/>
      <c r="AT459" s="253" t="s">
        <v>145</v>
      </c>
      <c r="AU459" s="253" t="s">
        <v>87</v>
      </c>
      <c r="AV459" s="15" t="s">
        <v>169</v>
      </c>
      <c r="AW459" s="15" t="s">
        <v>42</v>
      </c>
      <c r="AX459" s="15" t="s">
        <v>78</v>
      </c>
      <c r="AY459" s="253" t="s">
        <v>134</v>
      </c>
    </row>
    <row r="460" spans="2:65" s="12" customFormat="1" ht="13.5" x14ac:dyDescent="0.3">
      <c r="B460" s="209"/>
      <c r="C460" s="210"/>
      <c r="D460" s="207" t="s">
        <v>145</v>
      </c>
      <c r="E460" s="211" t="s">
        <v>22</v>
      </c>
      <c r="F460" s="212" t="s">
        <v>152</v>
      </c>
      <c r="G460" s="210"/>
      <c r="H460" s="213" t="s">
        <v>22</v>
      </c>
      <c r="I460" s="214"/>
      <c r="J460" s="210"/>
      <c r="K460" s="210"/>
      <c r="L460" s="215"/>
      <c r="M460" s="216"/>
      <c r="N460" s="217"/>
      <c r="O460" s="217"/>
      <c r="P460" s="217"/>
      <c r="Q460" s="217"/>
      <c r="R460" s="217"/>
      <c r="S460" s="217"/>
      <c r="T460" s="218"/>
      <c r="AT460" s="219" t="s">
        <v>145</v>
      </c>
      <c r="AU460" s="219" t="s">
        <v>87</v>
      </c>
      <c r="AV460" s="12" t="s">
        <v>23</v>
      </c>
      <c r="AW460" s="12" t="s">
        <v>42</v>
      </c>
      <c r="AX460" s="12" t="s">
        <v>78</v>
      </c>
      <c r="AY460" s="219" t="s">
        <v>134</v>
      </c>
    </row>
    <row r="461" spans="2:65" s="13" customFormat="1" ht="13.5" x14ac:dyDescent="0.3">
      <c r="B461" s="220"/>
      <c r="C461" s="221"/>
      <c r="D461" s="207" t="s">
        <v>145</v>
      </c>
      <c r="E461" s="222" t="s">
        <v>22</v>
      </c>
      <c r="F461" s="223" t="s">
        <v>479</v>
      </c>
      <c r="G461" s="221"/>
      <c r="H461" s="224">
        <v>8.32</v>
      </c>
      <c r="I461" s="225"/>
      <c r="J461" s="221"/>
      <c r="K461" s="221"/>
      <c r="L461" s="226"/>
      <c r="M461" s="227"/>
      <c r="N461" s="228"/>
      <c r="O461" s="228"/>
      <c r="P461" s="228"/>
      <c r="Q461" s="228"/>
      <c r="R461" s="228"/>
      <c r="S461" s="228"/>
      <c r="T461" s="229"/>
      <c r="AT461" s="230" t="s">
        <v>145</v>
      </c>
      <c r="AU461" s="230" t="s">
        <v>87</v>
      </c>
      <c r="AV461" s="13" t="s">
        <v>87</v>
      </c>
      <c r="AW461" s="13" t="s">
        <v>42</v>
      </c>
      <c r="AX461" s="13" t="s">
        <v>78</v>
      </c>
      <c r="AY461" s="230" t="s">
        <v>134</v>
      </c>
    </row>
    <row r="462" spans="2:65" s="12" customFormat="1" ht="13.5" x14ac:dyDescent="0.3">
      <c r="B462" s="209"/>
      <c r="C462" s="210"/>
      <c r="D462" s="207" t="s">
        <v>145</v>
      </c>
      <c r="E462" s="211" t="s">
        <v>22</v>
      </c>
      <c r="F462" s="212" t="s">
        <v>405</v>
      </c>
      <c r="G462" s="210"/>
      <c r="H462" s="213" t="s">
        <v>22</v>
      </c>
      <c r="I462" s="214"/>
      <c r="J462" s="210"/>
      <c r="K462" s="210"/>
      <c r="L462" s="215"/>
      <c r="M462" s="216"/>
      <c r="N462" s="217"/>
      <c r="O462" s="217"/>
      <c r="P462" s="217"/>
      <c r="Q462" s="217"/>
      <c r="R462" s="217"/>
      <c r="S462" s="217"/>
      <c r="T462" s="218"/>
      <c r="AT462" s="219" t="s">
        <v>145</v>
      </c>
      <c r="AU462" s="219" t="s">
        <v>87</v>
      </c>
      <c r="AV462" s="12" t="s">
        <v>23</v>
      </c>
      <c r="AW462" s="12" t="s">
        <v>42</v>
      </c>
      <c r="AX462" s="12" t="s">
        <v>78</v>
      </c>
      <c r="AY462" s="219" t="s">
        <v>134</v>
      </c>
    </row>
    <row r="463" spans="2:65" s="13" customFormat="1" ht="13.5" x14ac:dyDescent="0.3">
      <c r="B463" s="220"/>
      <c r="C463" s="221"/>
      <c r="D463" s="207" t="s">
        <v>145</v>
      </c>
      <c r="E463" s="222" t="s">
        <v>22</v>
      </c>
      <c r="F463" s="223" t="s">
        <v>480</v>
      </c>
      <c r="G463" s="221"/>
      <c r="H463" s="224">
        <v>0.33</v>
      </c>
      <c r="I463" s="225"/>
      <c r="J463" s="221"/>
      <c r="K463" s="221"/>
      <c r="L463" s="226"/>
      <c r="M463" s="227"/>
      <c r="N463" s="228"/>
      <c r="O463" s="228"/>
      <c r="P463" s="228"/>
      <c r="Q463" s="228"/>
      <c r="R463" s="228"/>
      <c r="S463" s="228"/>
      <c r="T463" s="229"/>
      <c r="AT463" s="230" t="s">
        <v>145</v>
      </c>
      <c r="AU463" s="230" t="s">
        <v>87</v>
      </c>
      <c r="AV463" s="13" t="s">
        <v>87</v>
      </c>
      <c r="AW463" s="13" t="s">
        <v>42</v>
      </c>
      <c r="AX463" s="13" t="s">
        <v>78</v>
      </c>
      <c r="AY463" s="230" t="s">
        <v>134</v>
      </c>
    </row>
    <row r="464" spans="2:65" s="15" customFormat="1" ht="13.5" x14ac:dyDescent="0.3">
      <c r="B464" s="243"/>
      <c r="C464" s="244"/>
      <c r="D464" s="207" t="s">
        <v>145</v>
      </c>
      <c r="E464" s="245" t="s">
        <v>22</v>
      </c>
      <c r="F464" s="246" t="s">
        <v>168</v>
      </c>
      <c r="G464" s="244"/>
      <c r="H464" s="247">
        <v>8.65</v>
      </c>
      <c r="I464" s="248"/>
      <c r="J464" s="244"/>
      <c r="K464" s="244"/>
      <c r="L464" s="249"/>
      <c r="M464" s="250"/>
      <c r="N464" s="251"/>
      <c r="O464" s="251"/>
      <c r="P464" s="251"/>
      <c r="Q464" s="251"/>
      <c r="R464" s="251"/>
      <c r="S464" s="251"/>
      <c r="T464" s="252"/>
      <c r="AT464" s="253" t="s">
        <v>145</v>
      </c>
      <c r="AU464" s="253" t="s">
        <v>87</v>
      </c>
      <c r="AV464" s="15" t="s">
        <v>169</v>
      </c>
      <c r="AW464" s="15" t="s">
        <v>42</v>
      </c>
      <c r="AX464" s="15" t="s">
        <v>78</v>
      </c>
      <c r="AY464" s="253" t="s">
        <v>134</v>
      </c>
    </row>
    <row r="465" spans="2:65" s="12" customFormat="1" ht="13.5" x14ac:dyDescent="0.3">
      <c r="B465" s="209"/>
      <c r="C465" s="210"/>
      <c r="D465" s="207" t="s">
        <v>145</v>
      </c>
      <c r="E465" s="211" t="s">
        <v>22</v>
      </c>
      <c r="F465" s="212" t="s">
        <v>154</v>
      </c>
      <c r="G465" s="210"/>
      <c r="H465" s="213" t="s">
        <v>22</v>
      </c>
      <c r="I465" s="214"/>
      <c r="J465" s="210"/>
      <c r="K465" s="210"/>
      <c r="L465" s="215"/>
      <c r="M465" s="216"/>
      <c r="N465" s="217"/>
      <c r="O465" s="217"/>
      <c r="P465" s="217"/>
      <c r="Q465" s="217"/>
      <c r="R465" s="217"/>
      <c r="S465" s="217"/>
      <c r="T465" s="218"/>
      <c r="AT465" s="219" t="s">
        <v>145</v>
      </c>
      <c r="AU465" s="219" t="s">
        <v>87</v>
      </c>
      <c r="AV465" s="12" t="s">
        <v>23</v>
      </c>
      <c r="AW465" s="12" t="s">
        <v>42</v>
      </c>
      <c r="AX465" s="12" t="s">
        <v>78</v>
      </c>
      <c r="AY465" s="219" t="s">
        <v>134</v>
      </c>
    </row>
    <row r="466" spans="2:65" s="13" customFormat="1" ht="13.5" x14ac:dyDescent="0.3">
      <c r="B466" s="220"/>
      <c r="C466" s="221"/>
      <c r="D466" s="207" t="s">
        <v>145</v>
      </c>
      <c r="E466" s="222" t="s">
        <v>22</v>
      </c>
      <c r="F466" s="223" t="s">
        <v>481</v>
      </c>
      <c r="G466" s="221"/>
      <c r="H466" s="224">
        <v>9.2200000000000006</v>
      </c>
      <c r="I466" s="225"/>
      <c r="J466" s="221"/>
      <c r="K466" s="221"/>
      <c r="L466" s="226"/>
      <c r="M466" s="227"/>
      <c r="N466" s="228"/>
      <c r="O466" s="228"/>
      <c r="P466" s="228"/>
      <c r="Q466" s="228"/>
      <c r="R466" s="228"/>
      <c r="S466" s="228"/>
      <c r="T466" s="229"/>
      <c r="AT466" s="230" t="s">
        <v>145</v>
      </c>
      <c r="AU466" s="230" t="s">
        <v>87</v>
      </c>
      <c r="AV466" s="13" t="s">
        <v>87</v>
      </c>
      <c r="AW466" s="13" t="s">
        <v>42</v>
      </c>
      <c r="AX466" s="13" t="s">
        <v>78</v>
      </c>
      <c r="AY466" s="230" t="s">
        <v>134</v>
      </c>
    </row>
    <row r="467" spans="2:65" s="12" customFormat="1" ht="13.5" x14ac:dyDescent="0.3">
      <c r="B467" s="209"/>
      <c r="C467" s="210"/>
      <c r="D467" s="207" t="s">
        <v>145</v>
      </c>
      <c r="E467" s="211" t="s">
        <v>22</v>
      </c>
      <c r="F467" s="212" t="s">
        <v>257</v>
      </c>
      <c r="G467" s="210"/>
      <c r="H467" s="213" t="s">
        <v>22</v>
      </c>
      <c r="I467" s="214"/>
      <c r="J467" s="210"/>
      <c r="K467" s="210"/>
      <c r="L467" s="215"/>
      <c r="M467" s="216"/>
      <c r="N467" s="217"/>
      <c r="O467" s="217"/>
      <c r="P467" s="217"/>
      <c r="Q467" s="217"/>
      <c r="R467" s="217"/>
      <c r="S467" s="217"/>
      <c r="T467" s="218"/>
      <c r="AT467" s="219" t="s">
        <v>145</v>
      </c>
      <c r="AU467" s="219" t="s">
        <v>87</v>
      </c>
      <c r="AV467" s="12" t="s">
        <v>23</v>
      </c>
      <c r="AW467" s="12" t="s">
        <v>42</v>
      </c>
      <c r="AX467" s="12" t="s">
        <v>78</v>
      </c>
      <c r="AY467" s="219" t="s">
        <v>134</v>
      </c>
    </row>
    <row r="468" spans="2:65" s="13" customFormat="1" ht="13.5" x14ac:dyDescent="0.3">
      <c r="B468" s="220"/>
      <c r="C468" s="221"/>
      <c r="D468" s="207" t="s">
        <v>145</v>
      </c>
      <c r="E468" s="222" t="s">
        <v>22</v>
      </c>
      <c r="F468" s="223" t="s">
        <v>482</v>
      </c>
      <c r="G468" s="221"/>
      <c r="H468" s="224">
        <v>1.57</v>
      </c>
      <c r="I468" s="225"/>
      <c r="J468" s="221"/>
      <c r="K468" s="221"/>
      <c r="L468" s="226"/>
      <c r="M468" s="227"/>
      <c r="N468" s="228"/>
      <c r="O468" s="228"/>
      <c r="P468" s="228"/>
      <c r="Q468" s="228"/>
      <c r="R468" s="228"/>
      <c r="S468" s="228"/>
      <c r="T468" s="229"/>
      <c r="AT468" s="230" t="s">
        <v>145</v>
      </c>
      <c r="AU468" s="230" t="s">
        <v>87</v>
      </c>
      <c r="AV468" s="13" t="s">
        <v>87</v>
      </c>
      <c r="AW468" s="13" t="s">
        <v>42</v>
      </c>
      <c r="AX468" s="13" t="s">
        <v>78</v>
      </c>
      <c r="AY468" s="230" t="s">
        <v>134</v>
      </c>
    </row>
    <row r="469" spans="2:65" s="15" customFormat="1" ht="13.5" x14ac:dyDescent="0.3">
      <c r="B469" s="243"/>
      <c r="C469" s="244"/>
      <c r="D469" s="207" t="s">
        <v>145</v>
      </c>
      <c r="E469" s="245" t="s">
        <v>22</v>
      </c>
      <c r="F469" s="246" t="s">
        <v>168</v>
      </c>
      <c r="G469" s="244"/>
      <c r="H469" s="247">
        <v>10.79</v>
      </c>
      <c r="I469" s="248"/>
      <c r="J469" s="244"/>
      <c r="K469" s="244"/>
      <c r="L469" s="249"/>
      <c r="M469" s="250"/>
      <c r="N469" s="251"/>
      <c r="O469" s="251"/>
      <c r="P469" s="251"/>
      <c r="Q469" s="251"/>
      <c r="R469" s="251"/>
      <c r="S469" s="251"/>
      <c r="T469" s="252"/>
      <c r="AT469" s="253" t="s">
        <v>145</v>
      </c>
      <c r="AU469" s="253" t="s">
        <v>87</v>
      </c>
      <c r="AV469" s="15" t="s">
        <v>169</v>
      </c>
      <c r="AW469" s="15" t="s">
        <v>42</v>
      </c>
      <c r="AX469" s="15" t="s">
        <v>78</v>
      </c>
      <c r="AY469" s="253" t="s">
        <v>134</v>
      </c>
    </row>
    <row r="470" spans="2:65" s="14" customFormat="1" ht="13.5" x14ac:dyDescent="0.3">
      <c r="B470" s="231"/>
      <c r="C470" s="232"/>
      <c r="D470" s="233" t="s">
        <v>145</v>
      </c>
      <c r="E470" s="234" t="s">
        <v>22</v>
      </c>
      <c r="F470" s="235" t="s">
        <v>156</v>
      </c>
      <c r="G470" s="232"/>
      <c r="H470" s="236">
        <v>55.134999999999998</v>
      </c>
      <c r="I470" s="237"/>
      <c r="J470" s="232"/>
      <c r="K470" s="232"/>
      <c r="L470" s="238"/>
      <c r="M470" s="239"/>
      <c r="N470" s="240"/>
      <c r="O470" s="240"/>
      <c r="P470" s="240"/>
      <c r="Q470" s="240"/>
      <c r="R470" s="240"/>
      <c r="S470" s="240"/>
      <c r="T470" s="241"/>
      <c r="AT470" s="242" t="s">
        <v>145</v>
      </c>
      <c r="AU470" s="242" t="s">
        <v>87</v>
      </c>
      <c r="AV470" s="14" t="s">
        <v>141</v>
      </c>
      <c r="AW470" s="14" t="s">
        <v>42</v>
      </c>
      <c r="AX470" s="14" t="s">
        <v>23</v>
      </c>
      <c r="AY470" s="242" t="s">
        <v>134</v>
      </c>
    </row>
    <row r="471" spans="2:65" s="1" customFormat="1" ht="31.5" customHeight="1" x14ac:dyDescent="0.3">
      <c r="B471" s="36"/>
      <c r="C471" s="195" t="s">
        <v>483</v>
      </c>
      <c r="D471" s="195" t="s">
        <v>136</v>
      </c>
      <c r="E471" s="196" t="s">
        <v>484</v>
      </c>
      <c r="F471" s="197" t="s">
        <v>485</v>
      </c>
      <c r="G471" s="198" t="s">
        <v>222</v>
      </c>
      <c r="H471" s="199">
        <v>2.06</v>
      </c>
      <c r="I471" s="200"/>
      <c r="J471" s="201">
        <f>ROUND(I471*H471,2)</f>
        <v>0</v>
      </c>
      <c r="K471" s="197" t="s">
        <v>140</v>
      </c>
      <c r="L471" s="56"/>
      <c r="M471" s="202" t="s">
        <v>22</v>
      </c>
      <c r="N471" s="203" t="s">
        <v>49</v>
      </c>
      <c r="O471" s="37"/>
      <c r="P471" s="204">
        <f>O471*H471</f>
        <v>0</v>
      </c>
      <c r="Q471" s="204">
        <v>0</v>
      </c>
      <c r="R471" s="204">
        <f>Q471*H471</f>
        <v>0</v>
      </c>
      <c r="S471" s="204">
        <v>0</v>
      </c>
      <c r="T471" s="205">
        <f>S471*H471</f>
        <v>0</v>
      </c>
      <c r="AR471" s="19" t="s">
        <v>141</v>
      </c>
      <c r="AT471" s="19" t="s">
        <v>136</v>
      </c>
      <c r="AU471" s="19" t="s">
        <v>87</v>
      </c>
      <c r="AY471" s="19" t="s">
        <v>134</v>
      </c>
      <c r="BE471" s="206">
        <f>IF(N471="základní",J471,0)</f>
        <v>0</v>
      </c>
      <c r="BF471" s="206">
        <f>IF(N471="snížená",J471,0)</f>
        <v>0</v>
      </c>
      <c r="BG471" s="206">
        <f>IF(N471="zákl. přenesená",J471,0)</f>
        <v>0</v>
      </c>
      <c r="BH471" s="206">
        <f>IF(N471="sníž. přenesená",J471,0)</f>
        <v>0</v>
      </c>
      <c r="BI471" s="206">
        <f>IF(N471="nulová",J471,0)</f>
        <v>0</v>
      </c>
      <c r="BJ471" s="19" t="s">
        <v>23</v>
      </c>
      <c r="BK471" s="206">
        <f>ROUND(I471*H471,2)</f>
        <v>0</v>
      </c>
      <c r="BL471" s="19" t="s">
        <v>141</v>
      </c>
      <c r="BM471" s="19" t="s">
        <v>486</v>
      </c>
    </row>
    <row r="472" spans="2:65" s="1" customFormat="1" ht="40.5" x14ac:dyDescent="0.3">
      <c r="B472" s="36"/>
      <c r="C472" s="58"/>
      <c r="D472" s="207" t="s">
        <v>143</v>
      </c>
      <c r="E472" s="58"/>
      <c r="F472" s="208" t="s">
        <v>487</v>
      </c>
      <c r="G472" s="58"/>
      <c r="H472" s="58"/>
      <c r="I472" s="163"/>
      <c r="J472" s="58"/>
      <c r="K472" s="58"/>
      <c r="L472" s="56"/>
      <c r="M472" s="73"/>
      <c r="N472" s="37"/>
      <c r="O472" s="37"/>
      <c r="P472" s="37"/>
      <c r="Q472" s="37"/>
      <c r="R472" s="37"/>
      <c r="S472" s="37"/>
      <c r="T472" s="74"/>
      <c r="AT472" s="19" t="s">
        <v>143</v>
      </c>
      <c r="AU472" s="19" t="s">
        <v>87</v>
      </c>
    </row>
    <row r="473" spans="2:65" s="13" customFormat="1" ht="13.5" x14ac:dyDescent="0.3">
      <c r="B473" s="220"/>
      <c r="C473" s="221"/>
      <c r="D473" s="207" t="s">
        <v>145</v>
      </c>
      <c r="E473" s="222" t="s">
        <v>22</v>
      </c>
      <c r="F473" s="223" t="s">
        <v>488</v>
      </c>
      <c r="G473" s="221"/>
      <c r="H473" s="224">
        <v>1.1100000000000001</v>
      </c>
      <c r="I473" s="225"/>
      <c r="J473" s="221"/>
      <c r="K473" s="221"/>
      <c r="L473" s="226"/>
      <c r="M473" s="227"/>
      <c r="N473" s="228"/>
      <c r="O473" s="228"/>
      <c r="P473" s="228"/>
      <c r="Q473" s="228"/>
      <c r="R473" s="228"/>
      <c r="S473" s="228"/>
      <c r="T473" s="229"/>
      <c r="AT473" s="230" t="s">
        <v>145</v>
      </c>
      <c r="AU473" s="230" t="s">
        <v>87</v>
      </c>
      <c r="AV473" s="13" t="s">
        <v>87</v>
      </c>
      <c r="AW473" s="13" t="s">
        <v>42</v>
      </c>
      <c r="AX473" s="13" t="s">
        <v>78</v>
      </c>
      <c r="AY473" s="230" t="s">
        <v>134</v>
      </c>
    </row>
    <row r="474" spans="2:65" s="13" customFormat="1" ht="13.5" x14ac:dyDescent="0.3">
      <c r="B474" s="220"/>
      <c r="C474" s="221"/>
      <c r="D474" s="207" t="s">
        <v>145</v>
      </c>
      <c r="E474" s="222" t="s">
        <v>22</v>
      </c>
      <c r="F474" s="223" t="s">
        <v>489</v>
      </c>
      <c r="G474" s="221"/>
      <c r="H474" s="224">
        <v>0.95</v>
      </c>
      <c r="I474" s="225"/>
      <c r="J474" s="221"/>
      <c r="K474" s="221"/>
      <c r="L474" s="226"/>
      <c r="M474" s="227"/>
      <c r="N474" s="228"/>
      <c r="O474" s="228"/>
      <c r="P474" s="228"/>
      <c r="Q474" s="228"/>
      <c r="R474" s="228"/>
      <c r="S474" s="228"/>
      <c r="T474" s="229"/>
      <c r="AT474" s="230" t="s">
        <v>145</v>
      </c>
      <c r="AU474" s="230" t="s">
        <v>87</v>
      </c>
      <c r="AV474" s="13" t="s">
        <v>87</v>
      </c>
      <c r="AW474" s="13" t="s">
        <v>42</v>
      </c>
      <c r="AX474" s="13" t="s">
        <v>78</v>
      </c>
      <c r="AY474" s="230" t="s">
        <v>134</v>
      </c>
    </row>
    <row r="475" spans="2:65" s="14" customFormat="1" ht="13.5" x14ac:dyDescent="0.3">
      <c r="B475" s="231"/>
      <c r="C475" s="232"/>
      <c r="D475" s="233" t="s">
        <v>145</v>
      </c>
      <c r="E475" s="234" t="s">
        <v>22</v>
      </c>
      <c r="F475" s="235" t="s">
        <v>156</v>
      </c>
      <c r="G475" s="232"/>
      <c r="H475" s="236">
        <v>2.06</v>
      </c>
      <c r="I475" s="237"/>
      <c r="J475" s="232"/>
      <c r="K475" s="232"/>
      <c r="L475" s="238"/>
      <c r="M475" s="239"/>
      <c r="N475" s="240"/>
      <c r="O475" s="240"/>
      <c r="P475" s="240"/>
      <c r="Q475" s="240"/>
      <c r="R475" s="240"/>
      <c r="S475" s="240"/>
      <c r="T475" s="241"/>
      <c r="AT475" s="242" t="s">
        <v>145</v>
      </c>
      <c r="AU475" s="242" t="s">
        <v>87</v>
      </c>
      <c r="AV475" s="14" t="s">
        <v>141</v>
      </c>
      <c r="AW475" s="14" t="s">
        <v>42</v>
      </c>
      <c r="AX475" s="14" t="s">
        <v>23</v>
      </c>
      <c r="AY475" s="242" t="s">
        <v>134</v>
      </c>
    </row>
    <row r="476" spans="2:65" s="1" customFormat="1" ht="22.5" customHeight="1" x14ac:dyDescent="0.3">
      <c r="B476" s="36"/>
      <c r="C476" s="195" t="s">
        <v>490</v>
      </c>
      <c r="D476" s="195" t="s">
        <v>136</v>
      </c>
      <c r="E476" s="196" t="s">
        <v>491</v>
      </c>
      <c r="F476" s="197" t="s">
        <v>492</v>
      </c>
      <c r="G476" s="198" t="s">
        <v>139</v>
      </c>
      <c r="H476" s="199">
        <v>4.3499999999999996</v>
      </c>
      <c r="I476" s="200"/>
      <c r="J476" s="201">
        <f>ROUND(I476*H476,2)</f>
        <v>0</v>
      </c>
      <c r="K476" s="197" t="s">
        <v>140</v>
      </c>
      <c r="L476" s="56"/>
      <c r="M476" s="202" t="s">
        <v>22</v>
      </c>
      <c r="N476" s="203" t="s">
        <v>49</v>
      </c>
      <c r="O476" s="37"/>
      <c r="P476" s="204">
        <f>O476*H476</f>
        <v>0</v>
      </c>
      <c r="Q476" s="204">
        <v>6.3899999999999998E-3</v>
      </c>
      <c r="R476" s="204">
        <f>Q476*H476</f>
        <v>2.7796499999999998E-2</v>
      </c>
      <c r="S476" s="204">
        <v>0</v>
      </c>
      <c r="T476" s="205">
        <f>S476*H476</f>
        <v>0</v>
      </c>
      <c r="AR476" s="19" t="s">
        <v>141</v>
      </c>
      <c r="AT476" s="19" t="s">
        <v>136</v>
      </c>
      <c r="AU476" s="19" t="s">
        <v>87</v>
      </c>
      <c r="AY476" s="19" t="s">
        <v>134</v>
      </c>
      <c r="BE476" s="206">
        <f>IF(N476="základní",J476,0)</f>
        <v>0</v>
      </c>
      <c r="BF476" s="206">
        <f>IF(N476="snížená",J476,0)</f>
        <v>0</v>
      </c>
      <c r="BG476" s="206">
        <f>IF(N476="zákl. přenesená",J476,0)</f>
        <v>0</v>
      </c>
      <c r="BH476" s="206">
        <f>IF(N476="sníž. přenesená",J476,0)</f>
        <v>0</v>
      </c>
      <c r="BI476" s="206">
        <f>IF(N476="nulová",J476,0)</f>
        <v>0</v>
      </c>
      <c r="BJ476" s="19" t="s">
        <v>23</v>
      </c>
      <c r="BK476" s="206">
        <f>ROUND(I476*H476,2)</f>
        <v>0</v>
      </c>
      <c r="BL476" s="19" t="s">
        <v>141</v>
      </c>
      <c r="BM476" s="19" t="s">
        <v>493</v>
      </c>
    </row>
    <row r="477" spans="2:65" s="13" customFormat="1" ht="13.5" x14ac:dyDescent="0.3">
      <c r="B477" s="220"/>
      <c r="C477" s="221"/>
      <c r="D477" s="207" t="s">
        <v>145</v>
      </c>
      <c r="E477" s="222" t="s">
        <v>22</v>
      </c>
      <c r="F477" s="223" t="s">
        <v>494</v>
      </c>
      <c r="G477" s="221"/>
      <c r="H477" s="224">
        <v>2.86</v>
      </c>
      <c r="I477" s="225"/>
      <c r="J477" s="221"/>
      <c r="K477" s="221"/>
      <c r="L477" s="226"/>
      <c r="M477" s="227"/>
      <c r="N477" s="228"/>
      <c r="O477" s="228"/>
      <c r="P477" s="228"/>
      <c r="Q477" s="228"/>
      <c r="R477" s="228"/>
      <c r="S477" s="228"/>
      <c r="T477" s="229"/>
      <c r="AT477" s="230" t="s">
        <v>145</v>
      </c>
      <c r="AU477" s="230" t="s">
        <v>87</v>
      </c>
      <c r="AV477" s="13" t="s">
        <v>87</v>
      </c>
      <c r="AW477" s="13" t="s">
        <v>42</v>
      </c>
      <c r="AX477" s="13" t="s">
        <v>78</v>
      </c>
      <c r="AY477" s="230" t="s">
        <v>134</v>
      </c>
    </row>
    <row r="478" spans="2:65" s="13" customFormat="1" ht="13.5" x14ac:dyDescent="0.3">
      <c r="B478" s="220"/>
      <c r="C478" s="221"/>
      <c r="D478" s="207" t="s">
        <v>145</v>
      </c>
      <c r="E478" s="222" t="s">
        <v>22</v>
      </c>
      <c r="F478" s="223" t="s">
        <v>495</v>
      </c>
      <c r="G478" s="221"/>
      <c r="H478" s="224">
        <v>1.49</v>
      </c>
      <c r="I478" s="225"/>
      <c r="J478" s="221"/>
      <c r="K478" s="221"/>
      <c r="L478" s="226"/>
      <c r="M478" s="227"/>
      <c r="N478" s="228"/>
      <c r="O478" s="228"/>
      <c r="P478" s="228"/>
      <c r="Q478" s="228"/>
      <c r="R478" s="228"/>
      <c r="S478" s="228"/>
      <c r="T478" s="229"/>
      <c r="AT478" s="230" t="s">
        <v>145</v>
      </c>
      <c r="AU478" s="230" t="s">
        <v>87</v>
      </c>
      <c r="AV478" s="13" t="s">
        <v>87</v>
      </c>
      <c r="AW478" s="13" t="s">
        <v>42</v>
      </c>
      <c r="AX478" s="13" t="s">
        <v>78</v>
      </c>
      <c r="AY478" s="230" t="s">
        <v>134</v>
      </c>
    </row>
    <row r="479" spans="2:65" s="14" customFormat="1" ht="13.5" x14ac:dyDescent="0.3">
      <c r="B479" s="231"/>
      <c r="C479" s="232"/>
      <c r="D479" s="207" t="s">
        <v>145</v>
      </c>
      <c r="E479" s="264" t="s">
        <v>22</v>
      </c>
      <c r="F479" s="265" t="s">
        <v>156</v>
      </c>
      <c r="G479" s="232"/>
      <c r="H479" s="266">
        <v>4.3499999999999996</v>
      </c>
      <c r="I479" s="237"/>
      <c r="J479" s="232"/>
      <c r="K479" s="232"/>
      <c r="L479" s="238"/>
      <c r="M479" s="239"/>
      <c r="N479" s="240"/>
      <c r="O479" s="240"/>
      <c r="P479" s="240"/>
      <c r="Q479" s="240"/>
      <c r="R479" s="240"/>
      <c r="S479" s="240"/>
      <c r="T479" s="241"/>
      <c r="AT479" s="242" t="s">
        <v>145</v>
      </c>
      <c r="AU479" s="242" t="s">
        <v>87</v>
      </c>
      <c r="AV479" s="14" t="s">
        <v>141</v>
      </c>
      <c r="AW479" s="14" t="s">
        <v>42</v>
      </c>
      <c r="AX479" s="14" t="s">
        <v>23</v>
      </c>
      <c r="AY479" s="242" t="s">
        <v>134</v>
      </c>
    </row>
    <row r="480" spans="2:65" s="11" customFormat="1" ht="29.85" customHeight="1" x14ac:dyDescent="0.3">
      <c r="B480" s="178"/>
      <c r="C480" s="179"/>
      <c r="D480" s="192" t="s">
        <v>77</v>
      </c>
      <c r="E480" s="193" t="s">
        <v>189</v>
      </c>
      <c r="F480" s="193" t="s">
        <v>496</v>
      </c>
      <c r="G480" s="179"/>
      <c r="H480" s="179"/>
      <c r="I480" s="182"/>
      <c r="J480" s="194">
        <f>BK480</f>
        <v>0</v>
      </c>
      <c r="K480" s="179"/>
      <c r="L480" s="184"/>
      <c r="M480" s="185"/>
      <c r="N480" s="186"/>
      <c r="O480" s="186"/>
      <c r="P480" s="187">
        <f>SUM(P481:P499)</f>
        <v>0</v>
      </c>
      <c r="Q480" s="186"/>
      <c r="R480" s="187">
        <f>SUM(R481:R499)</f>
        <v>3.1378263</v>
      </c>
      <c r="S480" s="186"/>
      <c r="T480" s="188">
        <f>SUM(T481:T499)</f>
        <v>0</v>
      </c>
      <c r="AR480" s="189" t="s">
        <v>23</v>
      </c>
      <c r="AT480" s="190" t="s">
        <v>77</v>
      </c>
      <c r="AU480" s="190" t="s">
        <v>23</v>
      </c>
      <c r="AY480" s="189" t="s">
        <v>134</v>
      </c>
      <c r="BK480" s="191">
        <f>SUM(BK481:BK499)</f>
        <v>0</v>
      </c>
    </row>
    <row r="481" spans="2:65" s="1" customFormat="1" ht="22.5" customHeight="1" x14ac:dyDescent="0.3">
      <c r="B481" s="36"/>
      <c r="C481" s="195" t="s">
        <v>497</v>
      </c>
      <c r="D481" s="195" t="s">
        <v>136</v>
      </c>
      <c r="E481" s="196" t="s">
        <v>498</v>
      </c>
      <c r="F481" s="197" t="s">
        <v>499</v>
      </c>
      <c r="G481" s="198" t="s">
        <v>139</v>
      </c>
      <c r="H481" s="199">
        <v>416.71</v>
      </c>
      <c r="I481" s="200"/>
      <c r="J481" s="201">
        <f>ROUND(I481*H481,2)</f>
        <v>0</v>
      </c>
      <c r="K481" s="197" t="s">
        <v>140</v>
      </c>
      <c r="L481" s="56"/>
      <c r="M481" s="202" t="s">
        <v>22</v>
      </c>
      <c r="N481" s="203" t="s">
        <v>49</v>
      </c>
      <c r="O481" s="37"/>
      <c r="P481" s="204">
        <f>O481*H481</f>
        <v>0</v>
      </c>
      <c r="Q481" s="204">
        <v>0</v>
      </c>
      <c r="R481" s="204">
        <f>Q481*H481</f>
        <v>0</v>
      </c>
      <c r="S481" s="204">
        <v>0</v>
      </c>
      <c r="T481" s="205">
        <f>S481*H481</f>
        <v>0</v>
      </c>
      <c r="AR481" s="19" t="s">
        <v>141</v>
      </c>
      <c r="AT481" s="19" t="s">
        <v>136</v>
      </c>
      <c r="AU481" s="19" t="s">
        <v>87</v>
      </c>
      <c r="AY481" s="19" t="s">
        <v>134</v>
      </c>
      <c r="BE481" s="206">
        <f>IF(N481="základní",J481,0)</f>
        <v>0</v>
      </c>
      <c r="BF481" s="206">
        <f>IF(N481="snížená",J481,0)</f>
        <v>0</v>
      </c>
      <c r="BG481" s="206">
        <f>IF(N481="zákl. přenesená",J481,0)</f>
        <v>0</v>
      </c>
      <c r="BH481" s="206">
        <f>IF(N481="sníž. přenesená",J481,0)</f>
        <v>0</v>
      </c>
      <c r="BI481" s="206">
        <f>IF(N481="nulová",J481,0)</f>
        <v>0</v>
      </c>
      <c r="BJ481" s="19" t="s">
        <v>23</v>
      </c>
      <c r="BK481" s="206">
        <f>ROUND(I481*H481,2)</f>
        <v>0</v>
      </c>
      <c r="BL481" s="19" t="s">
        <v>141</v>
      </c>
      <c r="BM481" s="19" t="s">
        <v>500</v>
      </c>
    </row>
    <row r="482" spans="2:65" s="12" customFormat="1" ht="13.5" x14ac:dyDescent="0.3">
      <c r="B482" s="209"/>
      <c r="C482" s="210"/>
      <c r="D482" s="207" t="s">
        <v>145</v>
      </c>
      <c r="E482" s="211" t="s">
        <v>22</v>
      </c>
      <c r="F482" s="212" t="s">
        <v>501</v>
      </c>
      <c r="G482" s="210"/>
      <c r="H482" s="213" t="s">
        <v>22</v>
      </c>
      <c r="I482" s="214"/>
      <c r="J482" s="210"/>
      <c r="K482" s="210"/>
      <c r="L482" s="215"/>
      <c r="M482" s="216"/>
      <c r="N482" s="217"/>
      <c r="O482" s="217"/>
      <c r="P482" s="217"/>
      <c r="Q482" s="217"/>
      <c r="R482" s="217"/>
      <c r="S482" s="217"/>
      <c r="T482" s="218"/>
      <c r="AT482" s="219" t="s">
        <v>145</v>
      </c>
      <c r="AU482" s="219" t="s">
        <v>87</v>
      </c>
      <c r="AV482" s="12" t="s">
        <v>23</v>
      </c>
      <c r="AW482" s="12" t="s">
        <v>42</v>
      </c>
      <c r="AX482" s="12" t="s">
        <v>78</v>
      </c>
      <c r="AY482" s="219" t="s">
        <v>134</v>
      </c>
    </row>
    <row r="483" spans="2:65" s="12" customFormat="1" ht="13.5" x14ac:dyDescent="0.3">
      <c r="B483" s="209"/>
      <c r="C483" s="210"/>
      <c r="D483" s="207" t="s">
        <v>145</v>
      </c>
      <c r="E483" s="211" t="s">
        <v>22</v>
      </c>
      <c r="F483" s="212" t="s">
        <v>502</v>
      </c>
      <c r="G483" s="210"/>
      <c r="H483" s="213" t="s">
        <v>22</v>
      </c>
      <c r="I483" s="214"/>
      <c r="J483" s="210"/>
      <c r="K483" s="210"/>
      <c r="L483" s="215"/>
      <c r="M483" s="216"/>
      <c r="N483" s="217"/>
      <c r="O483" s="217"/>
      <c r="P483" s="217"/>
      <c r="Q483" s="217"/>
      <c r="R483" s="217"/>
      <c r="S483" s="217"/>
      <c r="T483" s="218"/>
      <c r="AT483" s="219" t="s">
        <v>145</v>
      </c>
      <c r="AU483" s="219" t="s">
        <v>87</v>
      </c>
      <c r="AV483" s="12" t="s">
        <v>23</v>
      </c>
      <c r="AW483" s="12" t="s">
        <v>42</v>
      </c>
      <c r="AX483" s="12" t="s">
        <v>78</v>
      </c>
      <c r="AY483" s="219" t="s">
        <v>134</v>
      </c>
    </row>
    <row r="484" spans="2:65" s="13" customFormat="1" ht="13.5" x14ac:dyDescent="0.3">
      <c r="B484" s="220"/>
      <c r="C484" s="221"/>
      <c r="D484" s="207" t="s">
        <v>145</v>
      </c>
      <c r="E484" s="222" t="s">
        <v>22</v>
      </c>
      <c r="F484" s="223" t="s">
        <v>180</v>
      </c>
      <c r="G484" s="221"/>
      <c r="H484" s="224">
        <v>416.71</v>
      </c>
      <c r="I484" s="225"/>
      <c r="J484" s="221"/>
      <c r="K484" s="221"/>
      <c r="L484" s="226"/>
      <c r="M484" s="227"/>
      <c r="N484" s="228"/>
      <c r="O484" s="228"/>
      <c r="P484" s="228"/>
      <c r="Q484" s="228"/>
      <c r="R484" s="228"/>
      <c r="S484" s="228"/>
      <c r="T484" s="229"/>
      <c r="AT484" s="230" t="s">
        <v>145</v>
      </c>
      <c r="AU484" s="230" t="s">
        <v>87</v>
      </c>
      <c r="AV484" s="13" t="s">
        <v>87</v>
      </c>
      <c r="AW484" s="13" t="s">
        <v>42</v>
      </c>
      <c r="AX484" s="13" t="s">
        <v>78</v>
      </c>
      <c r="AY484" s="230" t="s">
        <v>134</v>
      </c>
    </row>
    <row r="485" spans="2:65" s="14" customFormat="1" ht="13.5" x14ac:dyDescent="0.3">
      <c r="B485" s="231"/>
      <c r="C485" s="232"/>
      <c r="D485" s="233" t="s">
        <v>145</v>
      </c>
      <c r="E485" s="234" t="s">
        <v>22</v>
      </c>
      <c r="F485" s="235" t="s">
        <v>156</v>
      </c>
      <c r="G485" s="232"/>
      <c r="H485" s="236">
        <v>416.71</v>
      </c>
      <c r="I485" s="237"/>
      <c r="J485" s="232"/>
      <c r="K485" s="232"/>
      <c r="L485" s="238"/>
      <c r="M485" s="239"/>
      <c r="N485" s="240"/>
      <c r="O485" s="240"/>
      <c r="P485" s="240"/>
      <c r="Q485" s="240"/>
      <c r="R485" s="240"/>
      <c r="S485" s="240"/>
      <c r="T485" s="241"/>
      <c r="AT485" s="242" t="s">
        <v>145</v>
      </c>
      <c r="AU485" s="242" t="s">
        <v>87</v>
      </c>
      <c r="AV485" s="14" t="s">
        <v>141</v>
      </c>
      <c r="AW485" s="14" t="s">
        <v>42</v>
      </c>
      <c r="AX485" s="14" t="s">
        <v>23</v>
      </c>
      <c r="AY485" s="242" t="s">
        <v>134</v>
      </c>
    </row>
    <row r="486" spans="2:65" s="1" customFormat="1" ht="22.5" customHeight="1" x14ac:dyDescent="0.3">
      <c r="B486" s="36"/>
      <c r="C486" s="195" t="s">
        <v>503</v>
      </c>
      <c r="D486" s="195" t="s">
        <v>136</v>
      </c>
      <c r="E486" s="196" t="s">
        <v>504</v>
      </c>
      <c r="F486" s="197" t="s">
        <v>505</v>
      </c>
      <c r="G486" s="198" t="s">
        <v>139</v>
      </c>
      <c r="H486" s="199">
        <v>416.71</v>
      </c>
      <c r="I486" s="200"/>
      <c r="J486" s="201">
        <f>ROUND(I486*H486,2)</f>
        <v>0</v>
      </c>
      <c r="K486" s="197" t="s">
        <v>140</v>
      </c>
      <c r="L486" s="56"/>
      <c r="M486" s="202" t="s">
        <v>22</v>
      </c>
      <c r="N486" s="203" t="s">
        <v>49</v>
      </c>
      <c r="O486" s="37"/>
      <c r="P486" s="204">
        <f>O486*H486</f>
        <v>0</v>
      </c>
      <c r="Q486" s="204">
        <v>0</v>
      </c>
      <c r="R486" s="204">
        <f>Q486*H486</f>
        <v>0</v>
      </c>
      <c r="S486" s="204">
        <v>0</v>
      </c>
      <c r="T486" s="205">
        <f>S486*H486</f>
        <v>0</v>
      </c>
      <c r="AR486" s="19" t="s">
        <v>141</v>
      </c>
      <c r="AT486" s="19" t="s">
        <v>136</v>
      </c>
      <c r="AU486" s="19" t="s">
        <v>87</v>
      </c>
      <c r="AY486" s="19" t="s">
        <v>134</v>
      </c>
      <c r="BE486" s="206">
        <f>IF(N486="základní",J486,0)</f>
        <v>0</v>
      </c>
      <c r="BF486" s="206">
        <f>IF(N486="snížená",J486,0)</f>
        <v>0</v>
      </c>
      <c r="BG486" s="206">
        <f>IF(N486="zákl. přenesená",J486,0)</f>
        <v>0</v>
      </c>
      <c r="BH486" s="206">
        <f>IF(N486="sníž. přenesená",J486,0)</f>
        <v>0</v>
      </c>
      <c r="BI486" s="206">
        <f>IF(N486="nulová",J486,0)</f>
        <v>0</v>
      </c>
      <c r="BJ486" s="19" t="s">
        <v>23</v>
      </c>
      <c r="BK486" s="206">
        <f>ROUND(I486*H486,2)</f>
        <v>0</v>
      </c>
      <c r="BL486" s="19" t="s">
        <v>141</v>
      </c>
      <c r="BM486" s="19" t="s">
        <v>506</v>
      </c>
    </row>
    <row r="487" spans="2:65" s="12" customFormat="1" ht="13.5" x14ac:dyDescent="0.3">
      <c r="B487" s="209"/>
      <c r="C487" s="210"/>
      <c r="D487" s="207" t="s">
        <v>145</v>
      </c>
      <c r="E487" s="211" t="s">
        <v>22</v>
      </c>
      <c r="F487" s="212" t="s">
        <v>501</v>
      </c>
      <c r="G487" s="210"/>
      <c r="H487" s="213" t="s">
        <v>22</v>
      </c>
      <c r="I487" s="214"/>
      <c r="J487" s="210"/>
      <c r="K487" s="210"/>
      <c r="L487" s="215"/>
      <c r="M487" s="216"/>
      <c r="N487" s="217"/>
      <c r="O487" s="217"/>
      <c r="P487" s="217"/>
      <c r="Q487" s="217"/>
      <c r="R487" s="217"/>
      <c r="S487" s="217"/>
      <c r="T487" s="218"/>
      <c r="AT487" s="219" t="s">
        <v>145</v>
      </c>
      <c r="AU487" s="219" t="s">
        <v>87</v>
      </c>
      <c r="AV487" s="12" t="s">
        <v>23</v>
      </c>
      <c r="AW487" s="12" t="s">
        <v>42</v>
      </c>
      <c r="AX487" s="12" t="s">
        <v>78</v>
      </c>
      <c r="AY487" s="219" t="s">
        <v>134</v>
      </c>
    </row>
    <row r="488" spans="2:65" s="12" customFormat="1" ht="13.5" x14ac:dyDescent="0.3">
      <c r="B488" s="209"/>
      <c r="C488" s="210"/>
      <c r="D488" s="207" t="s">
        <v>145</v>
      </c>
      <c r="E488" s="211" t="s">
        <v>22</v>
      </c>
      <c r="F488" s="212" t="s">
        <v>502</v>
      </c>
      <c r="G488" s="210"/>
      <c r="H488" s="213" t="s">
        <v>22</v>
      </c>
      <c r="I488" s="214"/>
      <c r="J488" s="210"/>
      <c r="K488" s="210"/>
      <c r="L488" s="215"/>
      <c r="M488" s="216"/>
      <c r="N488" s="217"/>
      <c r="O488" s="217"/>
      <c r="P488" s="217"/>
      <c r="Q488" s="217"/>
      <c r="R488" s="217"/>
      <c r="S488" s="217"/>
      <c r="T488" s="218"/>
      <c r="AT488" s="219" t="s">
        <v>145</v>
      </c>
      <c r="AU488" s="219" t="s">
        <v>87</v>
      </c>
      <c r="AV488" s="12" t="s">
        <v>23</v>
      </c>
      <c r="AW488" s="12" t="s">
        <v>42</v>
      </c>
      <c r="AX488" s="12" t="s">
        <v>78</v>
      </c>
      <c r="AY488" s="219" t="s">
        <v>134</v>
      </c>
    </row>
    <row r="489" spans="2:65" s="13" customFormat="1" ht="13.5" x14ac:dyDescent="0.3">
      <c r="B489" s="220"/>
      <c r="C489" s="221"/>
      <c r="D489" s="207" t="s">
        <v>145</v>
      </c>
      <c r="E489" s="222" t="s">
        <v>22</v>
      </c>
      <c r="F489" s="223" t="s">
        <v>180</v>
      </c>
      <c r="G489" s="221"/>
      <c r="H489" s="224">
        <v>416.71</v>
      </c>
      <c r="I489" s="225"/>
      <c r="J489" s="221"/>
      <c r="K489" s="221"/>
      <c r="L489" s="226"/>
      <c r="M489" s="227"/>
      <c r="N489" s="228"/>
      <c r="O489" s="228"/>
      <c r="P489" s="228"/>
      <c r="Q489" s="228"/>
      <c r="R489" s="228"/>
      <c r="S489" s="228"/>
      <c r="T489" s="229"/>
      <c r="AT489" s="230" t="s">
        <v>145</v>
      </c>
      <c r="AU489" s="230" t="s">
        <v>87</v>
      </c>
      <c r="AV489" s="13" t="s">
        <v>87</v>
      </c>
      <c r="AW489" s="13" t="s">
        <v>42</v>
      </c>
      <c r="AX489" s="13" t="s">
        <v>78</v>
      </c>
      <c r="AY489" s="230" t="s">
        <v>134</v>
      </c>
    </row>
    <row r="490" spans="2:65" s="14" customFormat="1" ht="13.5" x14ac:dyDescent="0.3">
      <c r="B490" s="231"/>
      <c r="C490" s="232"/>
      <c r="D490" s="233" t="s">
        <v>145</v>
      </c>
      <c r="E490" s="234" t="s">
        <v>22</v>
      </c>
      <c r="F490" s="235" t="s">
        <v>156</v>
      </c>
      <c r="G490" s="232"/>
      <c r="H490" s="236">
        <v>416.71</v>
      </c>
      <c r="I490" s="237"/>
      <c r="J490" s="232"/>
      <c r="K490" s="232"/>
      <c r="L490" s="238"/>
      <c r="M490" s="239"/>
      <c r="N490" s="240"/>
      <c r="O490" s="240"/>
      <c r="P490" s="240"/>
      <c r="Q490" s="240"/>
      <c r="R490" s="240"/>
      <c r="S490" s="240"/>
      <c r="T490" s="241"/>
      <c r="AT490" s="242" t="s">
        <v>145</v>
      </c>
      <c r="AU490" s="242" t="s">
        <v>87</v>
      </c>
      <c r="AV490" s="14" t="s">
        <v>141</v>
      </c>
      <c r="AW490" s="14" t="s">
        <v>42</v>
      </c>
      <c r="AX490" s="14" t="s">
        <v>23</v>
      </c>
      <c r="AY490" s="242" t="s">
        <v>134</v>
      </c>
    </row>
    <row r="491" spans="2:65" s="1" customFormat="1" ht="31.5" customHeight="1" x14ac:dyDescent="0.3">
      <c r="B491" s="36"/>
      <c r="C491" s="195" t="s">
        <v>507</v>
      </c>
      <c r="D491" s="195" t="s">
        <v>136</v>
      </c>
      <c r="E491" s="196" t="s">
        <v>508</v>
      </c>
      <c r="F491" s="197" t="s">
        <v>509</v>
      </c>
      <c r="G491" s="198" t="s">
        <v>139</v>
      </c>
      <c r="H491" s="199">
        <v>833.42</v>
      </c>
      <c r="I491" s="200"/>
      <c r="J491" s="201">
        <f>ROUND(I491*H491,2)</f>
        <v>0</v>
      </c>
      <c r="K491" s="197" t="s">
        <v>140</v>
      </c>
      <c r="L491" s="56"/>
      <c r="M491" s="202" t="s">
        <v>22</v>
      </c>
      <c r="N491" s="203" t="s">
        <v>49</v>
      </c>
      <c r="O491" s="37"/>
      <c r="P491" s="204">
        <f>O491*H491</f>
        <v>0</v>
      </c>
      <c r="Q491" s="204">
        <v>0</v>
      </c>
      <c r="R491" s="204">
        <f>Q491*H491</f>
        <v>0</v>
      </c>
      <c r="S491" s="204">
        <v>0</v>
      </c>
      <c r="T491" s="205">
        <f>S491*H491</f>
        <v>0</v>
      </c>
      <c r="AR491" s="19" t="s">
        <v>141</v>
      </c>
      <c r="AT491" s="19" t="s">
        <v>136</v>
      </c>
      <c r="AU491" s="19" t="s">
        <v>87</v>
      </c>
      <c r="AY491" s="19" t="s">
        <v>134</v>
      </c>
      <c r="BE491" s="206">
        <f>IF(N491="základní",J491,0)</f>
        <v>0</v>
      </c>
      <c r="BF491" s="206">
        <f>IF(N491="snížená",J491,0)</f>
        <v>0</v>
      </c>
      <c r="BG491" s="206">
        <f>IF(N491="zákl. přenesená",J491,0)</f>
        <v>0</v>
      </c>
      <c r="BH491" s="206">
        <f>IF(N491="sníž. přenesená",J491,0)</f>
        <v>0</v>
      </c>
      <c r="BI491" s="206">
        <f>IF(N491="nulová",J491,0)</f>
        <v>0</v>
      </c>
      <c r="BJ491" s="19" t="s">
        <v>23</v>
      </c>
      <c r="BK491" s="206">
        <f>ROUND(I491*H491,2)</f>
        <v>0</v>
      </c>
      <c r="BL491" s="19" t="s">
        <v>141</v>
      </c>
      <c r="BM491" s="19" t="s">
        <v>510</v>
      </c>
    </row>
    <row r="492" spans="2:65" s="12" customFormat="1" ht="13.5" x14ac:dyDescent="0.3">
      <c r="B492" s="209"/>
      <c r="C492" s="210"/>
      <c r="D492" s="207" t="s">
        <v>145</v>
      </c>
      <c r="E492" s="211" t="s">
        <v>22</v>
      </c>
      <c r="F492" s="212" t="s">
        <v>511</v>
      </c>
      <c r="G492" s="210"/>
      <c r="H492" s="213" t="s">
        <v>22</v>
      </c>
      <c r="I492" s="214"/>
      <c r="J492" s="210"/>
      <c r="K492" s="210"/>
      <c r="L492" s="215"/>
      <c r="M492" s="216"/>
      <c r="N492" s="217"/>
      <c r="O492" s="217"/>
      <c r="P492" s="217"/>
      <c r="Q492" s="217"/>
      <c r="R492" s="217"/>
      <c r="S492" s="217"/>
      <c r="T492" s="218"/>
      <c r="AT492" s="219" t="s">
        <v>145</v>
      </c>
      <c r="AU492" s="219" t="s">
        <v>87</v>
      </c>
      <c r="AV492" s="12" t="s">
        <v>23</v>
      </c>
      <c r="AW492" s="12" t="s">
        <v>42</v>
      </c>
      <c r="AX492" s="12" t="s">
        <v>78</v>
      </c>
      <c r="AY492" s="219" t="s">
        <v>134</v>
      </c>
    </row>
    <row r="493" spans="2:65" s="12" customFormat="1" ht="13.5" x14ac:dyDescent="0.3">
      <c r="B493" s="209"/>
      <c r="C493" s="210"/>
      <c r="D493" s="207" t="s">
        <v>145</v>
      </c>
      <c r="E493" s="211" t="s">
        <v>22</v>
      </c>
      <c r="F493" s="212" t="s">
        <v>512</v>
      </c>
      <c r="G493" s="210"/>
      <c r="H493" s="213" t="s">
        <v>22</v>
      </c>
      <c r="I493" s="214"/>
      <c r="J493" s="210"/>
      <c r="K493" s="210"/>
      <c r="L493" s="215"/>
      <c r="M493" s="216"/>
      <c r="N493" s="217"/>
      <c r="O493" s="217"/>
      <c r="P493" s="217"/>
      <c r="Q493" s="217"/>
      <c r="R493" s="217"/>
      <c r="S493" s="217"/>
      <c r="T493" s="218"/>
      <c r="AT493" s="219" t="s">
        <v>145</v>
      </c>
      <c r="AU493" s="219" t="s">
        <v>87</v>
      </c>
      <c r="AV493" s="12" t="s">
        <v>23</v>
      </c>
      <c r="AW493" s="12" t="s">
        <v>42</v>
      </c>
      <c r="AX493" s="12" t="s">
        <v>78</v>
      </c>
      <c r="AY493" s="219" t="s">
        <v>134</v>
      </c>
    </row>
    <row r="494" spans="2:65" s="13" customFormat="1" ht="13.5" x14ac:dyDescent="0.3">
      <c r="B494" s="220"/>
      <c r="C494" s="221"/>
      <c r="D494" s="207" t="s">
        <v>145</v>
      </c>
      <c r="E494" s="222" t="s">
        <v>22</v>
      </c>
      <c r="F494" s="223" t="s">
        <v>513</v>
      </c>
      <c r="G494" s="221"/>
      <c r="H494" s="224">
        <v>833.42</v>
      </c>
      <c r="I494" s="225"/>
      <c r="J494" s="221"/>
      <c r="K494" s="221"/>
      <c r="L494" s="226"/>
      <c r="M494" s="227"/>
      <c r="N494" s="228"/>
      <c r="O494" s="228"/>
      <c r="P494" s="228"/>
      <c r="Q494" s="228"/>
      <c r="R494" s="228"/>
      <c r="S494" s="228"/>
      <c r="T494" s="229"/>
      <c r="AT494" s="230" t="s">
        <v>145</v>
      </c>
      <c r="AU494" s="230" t="s">
        <v>87</v>
      </c>
      <c r="AV494" s="13" t="s">
        <v>87</v>
      </c>
      <c r="AW494" s="13" t="s">
        <v>42</v>
      </c>
      <c r="AX494" s="13" t="s">
        <v>78</v>
      </c>
      <c r="AY494" s="230" t="s">
        <v>134</v>
      </c>
    </row>
    <row r="495" spans="2:65" s="14" customFormat="1" ht="13.5" x14ac:dyDescent="0.3">
      <c r="B495" s="231"/>
      <c r="C495" s="232"/>
      <c r="D495" s="233" t="s">
        <v>145</v>
      </c>
      <c r="E495" s="234" t="s">
        <v>22</v>
      </c>
      <c r="F495" s="235" t="s">
        <v>156</v>
      </c>
      <c r="G495" s="232"/>
      <c r="H495" s="236">
        <v>833.42</v>
      </c>
      <c r="I495" s="237"/>
      <c r="J495" s="232"/>
      <c r="K495" s="232"/>
      <c r="L495" s="238"/>
      <c r="M495" s="239"/>
      <c r="N495" s="240"/>
      <c r="O495" s="240"/>
      <c r="P495" s="240"/>
      <c r="Q495" s="240"/>
      <c r="R495" s="240"/>
      <c r="S495" s="240"/>
      <c r="T495" s="241"/>
      <c r="AT495" s="242" t="s">
        <v>145</v>
      </c>
      <c r="AU495" s="242" t="s">
        <v>87</v>
      </c>
      <c r="AV495" s="14" t="s">
        <v>141</v>
      </c>
      <c r="AW495" s="14" t="s">
        <v>42</v>
      </c>
      <c r="AX495" s="14" t="s">
        <v>23</v>
      </c>
      <c r="AY495" s="242" t="s">
        <v>134</v>
      </c>
    </row>
    <row r="496" spans="2:65" s="1" customFormat="1" ht="31.5" customHeight="1" x14ac:dyDescent="0.3">
      <c r="B496" s="36"/>
      <c r="C496" s="195" t="s">
        <v>514</v>
      </c>
      <c r="D496" s="195" t="s">
        <v>136</v>
      </c>
      <c r="E496" s="196" t="s">
        <v>515</v>
      </c>
      <c r="F496" s="197" t="s">
        <v>516</v>
      </c>
      <c r="G496" s="198" t="s">
        <v>139</v>
      </c>
      <c r="H496" s="199">
        <v>416.71</v>
      </c>
      <c r="I496" s="200"/>
      <c r="J496" s="201">
        <f>ROUND(I496*H496,2)</f>
        <v>0</v>
      </c>
      <c r="K496" s="197" t="s">
        <v>140</v>
      </c>
      <c r="L496" s="56"/>
      <c r="M496" s="202" t="s">
        <v>22</v>
      </c>
      <c r="N496" s="203" t="s">
        <v>49</v>
      </c>
      <c r="O496" s="37"/>
      <c r="P496" s="204">
        <f>O496*H496</f>
        <v>0</v>
      </c>
      <c r="Q496" s="204">
        <v>7.5300000000000002E-3</v>
      </c>
      <c r="R496" s="204">
        <f>Q496*H496</f>
        <v>3.1378263</v>
      </c>
      <c r="S496" s="204">
        <v>0</v>
      </c>
      <c r="T496" s="205">
        <f>S496*H496</f>
        <v>0</v>
      </c>
      <c r="AR496" s="19" t="s">
        <v>141</v>
      </c>
      <c r="AT496" s="19" t="s">
        <v>136</v>
      </c>
      <c r="AU496" s="19" t="s">
        <v>87</v>
      </c>
      <c r="AY496" s="19" t="s">
        <v>134</v>
      </c>
      <c r="BE496" s="206">
        <f>IF(N496="základní",J496,0)</f>
        <v>0</v>
      </c>
      <c r="BF496" s="206">
        <f>IF(N496="snížená",J496,0)</f>
        <v>0</v>
      </c>
      <c r="BG496" s="206">
        <f>IF(N496="zákl. přenesená",J496,0)</f>
        <v>0</v>
      </c>
      <c r="BH496" s="206">
        <f>IF(N496="sníž. přenesená",J496,0)</f>
        <v>0</v>
      </c>
      <c r="BI496" s="206">
        <f>IF(N496="nulová",J496,0)</f>
        <v>0</v>
      </c>
      <c r="BJ496" s="19" t="s">
        <v>23</v>
      </c>
      <c r="BK496" s="206">
        <f>ROUND(I496*H496,2)</f>
        <v>0</v>
      </c>
      <c r="BL496" s="19" t="s">
        <v>141</v>
      </c>
      <c r="BM496" s="19" t="s">
        <v>517</v>
      </c>
    </row>
    <row r="497" spans="2:65" s="12" customFormat="1" ht="13.5" x14ac:dyDescent="0.3">
      <c r="B497" s="209"/>
      <c r="C497" s="210"/>
      <c r="D497" s="207" t="s">
        <v>145</v>
      </c>
      <c r="E497" s="211" t="s">
        <v>22</v>
      </c>
      <c r="F497" s="212" t="s">
        <v>511</v>
      </c>
      <c r="G497" s="210"/>
      <c r="H497" s="213" t="s">
        <v>22</v>
      </c>
      <c r="I497" s="214"/>
      <c r="J497" s="210"/>
      <c r="K497" s="210"/>
      <c r="L497" s="215"/>
      <c r="M497" s="216"/>
      <c r="N497" s="217"/>
      <c r="O497" s="217"/>
      <c r="P497" s="217"/>
      <c r="Q497" s="217"/>
      <c r="R497" s="217"/>
      <c r="S497" s="217"/>
      <c r="T497" s="218"/>
      <c r="AT497" s="219" t="s">
        <v>145</v>
      </c>
      <c r="AU497" s="219" t="s">
        <v>87</v>
      </c>
      <c r="AV497" s="12" t="s">
        <v>23</v>
      </c>
      <c r="AW497" s="12" t="s">
        <v>42</v>
      </c>
      <c r="AX497" s="12" t="s">
        <v>78</v>
      </c>
      <c r="AY497" s="219" t="s">
        <v>134</v>
      </c>
    </row>
    <row r="498" spans="2:65" s="13" customFormat="1" ht="13.5" x14ac:dyDescent="0.3">
      <c r="B498" s="220"/>
      <c r="C498" s="221"/>
      <c r="D498" s="207" t="s">
        <v>145</v>
      </c>
      <c r="E498" s="222" t="s">
        <v>22</v>
      </c>
      <c r="F498" s="223" t="s">
        <v>180</v>
      </c>
      <c r="G498" s="221"/>
      <c r="H498" s="224">
        <v>416.71</v>
      </c>
      <c r="I498" s="225"/>
      <c r="J498" s="221"/>
      <c r="K498" s="221"/>
      <c r="L498" s="226"/>
      <c r="M498" s="227"/>
      <c r="N498" s="228"/>
      <c r="O498" s="228"/>
      <c r="P498" s="228"/>
      <c r="Q498" s="228"/>
      <c r="R498" s="228"/>
      <c r="S498" s="228"/>
      <c r="T498" s="229"/>
      <c r="AT498" s="230" t="s">
        <v>145</v>
      </c>
      <c r="AU498" s="230" t="s">
        <v>87</v>
      </c>
      <c r="AV498" s="13" t="s">
        <v>87</v>
      </c>
      <c r="AW498" s="13" t="s">
        <v>42</v>
      </c>
      <c r="AX498" s="13" t="s">
        <v>78</v>
      </c>
      <c r="AY498" s="230" t="s">
        <v>134</v>
      </c>
    </row>
    <row r="499" spans="2:65" s="14" customFormat="1" ht="13.5" x14ac:dyDescent="0.3">
      <c r="B499" s="231"/>
      <c r="C499" s="232"/>
      <c r="D499" s="207" t="s">
        <v>145</v>
      </c>
      <c r="E499" s="264" t="s">
        <v>22</v>
      </c>
      <c r="F499" s="265" t="s">
        <v>156</v>
      </c>
      <c r="G499" s="232"/>
      <c r="H499" s="266">
        <v>416.71</v>
      </c>
      <c r="I499" s="237"/>
      <c r="J499" s="232"/>
      <c r="K499" s="232"/>
      <c r="L499" s="238"/>
      <c r="M499" s="239"/>
      <c r="N499" s="240"/>
      <c r="O499" s="240"/>
      <c r="P499" s="240"/>
      <c r="Q499" s="240"/>
      <c r="R499" s="240"/>
      <c r="S499" s="240"/>
      <c r="T499" s="241"/>
      <c r="AT499" s="242" t="s">
        <v>145</v>
      </c>
      <c r="AU499" s="242" t="s">
        <v>87</v>
      </c>
      <c r="AV499" s="14" t="s">
        <v>141</v>
      </c>
      <c r="AW499" s="14" t="s">
        <v>42</v>
      </c>
      <c r="AX499" s="14" t="s">
        <v>23</v>
      </c>
      <c r="AY499" s="242" t="s">
        <v>134</v>
      </c>
    </row>
    <row r="500" spans="2:65" s="11" customFormat="1" ht="29.85" customHeight="1" x14ac:dyDescent="0.3">
      <c r="B500" s="178"/>
      <c r="C500" s="179"/>
      <c r="D500" s="192" t="s">
        <v>77</v>
      </c>
      <c r="E500" s="193" t="s">
        <v>209</v>
      </c>
      <c r="F500" s="193" t="s">
        <v>518</v>
      </c>
      <c r="G500" s="179"/>
      <c r="H500" s="179"/>
      <c r="I500" s="182"/>
      <c r="J500" s="194">
        <f>BK500</f>
        <v>0</v>
      </c>
      <c r="K500" s="179"/>
      <c r="L500" s="184"/>
      <c r="M500" s="185"/>
      <c r="N500" s="186"/>
      <c r="O500" s="186"/>
      <c r="P500" s="187">
        <f>SUM(P501:P760)</f>
        <v>0</v>
      </c>
      <c r="Q500" s="186"/>
      <c r="R500" s="187">
        <f>SUM(R501:R760)</f>
        <v>21.702074199999998</v>
      </c>
      <c r="S500" s="186"/>
      <c r="T500" s="188">
        <f>SUM(T501:T760)</f>
        <v>0</v>
      </c>
      <c r="AR500" s="189" t="s">
        <v>23</v>
      </c>
      <c r="AT500" s="190" t="s">
        <v>77</v>
      </c>
      <c r="AU500" s="190" t="s">
        <v>23</v>
      </c>
      <c r="AY500" s="189" t="s">
        <v>134</v>
      </c>
      <c r="BK500" s="191">
        <f>SUM(BK501:BK760)</f>
        <v>0</v>
      </c>
    </row>
    <row r="501" spans="2:65" s="1" customFormat="1" ht="31.5" customHeight="1" x14ac:dyDescent="0.3">
      <c r="B501" s="36"/>
      <c r="C501" s="195" t="s">
        <v>519</v>
      </c>
      <c r="D501" s="195" t="s">
        <v>136</v>
      </c>
      <c r="E501" s="196" t="s">
        <v>520</v>
      </c>
      <c r="F501" s="197" t="s">
        <v>521</v>
      </c>
      <c r="G501" s="198" t="s">
        <v>183</v>
      </c>
      <c r="H501" s="199">
        <v>314.3</v>
      </c>
      <c r="I501" s="200"/>
      <c r="J501" s="201">
        <f>ROUND(I501*H501,2)</f>
        <v>0</v>
      </c>
      <c r="K501" s="197" t="s">
        <v>140</v>
      </c>
      <c r="L501" s="56"/>
      <c r="M501" s="202" t="s">
        <v>22</v>
      </c>
      <c r="N501" s="203" t="s">
        <v>49</v>
      </c>
      <c r="O501" s="37"/>
      <c r="P501" s="204">
        <f>O501*H501</f>
        <v>0</v>
      </c>
      <c r="Q501" s="204">
        <v>0</v>
      </c>
      <c r="R501" s="204">
        <f>Q501*H501</f>
        <v>0</v>
      </c>
      <c r="S501" s="204">
        <v>0</v>
      </c>
      <c r="T501" s="205">
        <f>S501*H501</f>
        <v>0</v>
      </c>
      <c r="AR501" s="19" t="s">
        <v>141</v>
      </c>
      <c r="AT501" s="19" t="s">
        <v>136</v>
      </c>
      <c r="AU501" s="19" t="s">
        <v>87</v>
      </c>
      <c r="AY501" s="19" t="s">
        <v>134</v>
      </c>
      <c r="BE501" s="206">
        <f>IF(N501="základní",J501,0)</f>
        <v>0</v>
      </c>
      <c r="BF501" s="206">
        <f>IF(N501="snížená",J501,0)</f>
        <v>0</v>
      </c>
      <c r="BG501" s="206">
        <f>IF(N501="zákl. přenesená",J501,0)</f>
        <v>0</v>
      </c>
      <c r="BH501" s="206">
        <f>IF(N501="sníž. přenesená",J501,0)</f>
        <v>0</v>
      </c>
      <c r="BI501" s="206">
        <f>IF(N501="nulová",J501,0)</f>
        <v>0</v>
      </c>
      <c r="BJ501" s="19" t="s">
        <v>23</v>
      </c>
      <c r="BK501" s="206">
        <f>ROUND(I501*H501,2)</f>
        <v>0</v>
      </c>
      <c r="BL501" s="19" t="s">
        <v>141</v>
      </c>
      <c r="BM501" s="19" t="s">
        <v>522</v>
      </c>
    </row>
    <row r="502" spans="2:65" s="1" customFormat="1" ht="108" x14ac:dyDescent="0.3">
      <c r="B502" s="36"/>
      <c r="C502" s="58"/>
      <c r="D502" s="207" t="s">
        <v>143</v>
      </c>
      <c r="E502" s="58"/>
      <c r="F502" s="208" t="s">
        <v>523</v>
      </c>
      <c r="G502" s="58"/>
      <c r="H502" s="58"/>
      <c r="I502" s="163"/>
      <c r="J502" s="58"/>
      <c r="K502" s="58"/>
      <c r="L502" s="56"/>
      <c r="M502" s="73"/>
      <c r="N502" s="37"/>
      <c r="O502" s="37"/>
      <c r="P502" s="37"/>
      <c r="Q502" s="37"/>
      <c r="R502" s="37"/>
      <c r="S502" s="37"/>
      <c r="T502" s="74"/>
      <c r="AT502" s="19" t="s">
        <v>143</v>
      </c>
      <c r="AU502" s="19" t="s">
        <v>87</v>
      </c>
    </row>
    <row r="503" spans="2:65" s="13" customFormat="1" ht="13.5" x14ac:dyDescent="0.3">
      <c r="B503" s="220"/>
      <c r="C503" s="221"/>
      <c r="D503" s="207" t="s">
        <v>145</v>
      </c>
      <c r="E503" s="222" t="s">
        <v>22</v>
      </c>
      <c r="F503" s="223" t="s">
        <v>524</v>
      </c>
      <c r="G503" s="221"/>
      <c r="H503" s="224">
        <v>314.3</v>
      </c>
      <c r="I503" s="225"/>
      <c r="J503" s="221"/>
      <c r="K503" s="221"/>
      <c r="L503" s="226"/>
      <c r="M503" s="227"/>
      <c r="N503" s="228"/>
      <c r="O503" s="228"/>
      <c r="P503" s="228"/>
      <c r="Q503" s="228"/>
      <c r="R503" s="228"/>
      <c r="S503" s="228"/>
      <c r="T503" s="229"/>
      <c r="AT503" s="230" t="s">
        <v>145</v>
      </c>
      <c r="AU503" s="230" t="s">
        <v>87</v>
      </c>
      <c r="AV503" s="13" t="s">
        <v>87</v>
      </c>
      <c r="AW503" s="13" t="s">
        <v>42</v>
      </c>
      <c r="AX503" s="13" t="s">
        <v>78</v>
      </c>
      <c r="AY503" s="230" t="s">
        <v>134</v>
      </c>
    </row>
    <row r="504" spans="2:65" s="14" customFormat="1" ht="13.5" x14ac:dyDescent="0.3">
      <c r="B504" s="231"/>
      <c r="C504" s="232"/>
      <c r="D504" s="233" t="s">
        <v>145</v>
      </c>
      <c r="E504" s="234" t="s">
        <v>22</v>
      </c>
      <c r="F504" s="235" t="s">
        <v>156</v>
      </c>
      <c r="G504" s="232"/>
      <c r="H504" s="236">
        <v>314.3</v>
      </c>
      <c r="I504" s="237"/>
      <c r="J504" s="232"/>
      <c r="K504" s="232"/>
      <c r="L504" s="238"/>
      <c r="M504" s="239"/>
      <c r="N504" s="240"/>
      <c r="O504" s="240"/>
      <c r="P504" s="240"/>
      <c r="Q504" s="240"/>
      <c r="R504" s="240"/>
      <c r="S504" s="240"/>
      <c r="T504" s="241"/>
      <c r="AT504" s="242" t="s">
        <v>145</v>
      </c>
      <c r="AU504" s="242" t="s">
        <v>87</v>
      </c>
      <c r="AV504" s="14" t="s">
        <v>141</v>
      </c>
      <c r="AW504" s="14" t="s">
        <v>42</v>
      </c>
      <c r="AX504" s="14" t="s">
        <v>23</v>
      </c>
      <c r="AY504" s="242" t="s">
        <v>134</v>
      </c>
    </row>
    <row r="505" spans="2:65" s="1" customFormat="1" ht="44.25" customHeight="1" x14ac:dyDescent="0.3">
      <c r="B505" s="36"/>
      <c r="C505" s="254" t="s">
        <v>525</v>
      </c>
      <c r="D505" s="254" t="s">
        <v>385</v>
      </c>
      <c r="E505" s="255" t="s">
        <v>526</v>
      </c>
      <c r="F505" s="256" t="s">
        <v>527</v>
      </c>
      <c r="G505" s="257" t="s">
        <v>183</v>
      </c>
      <c r="H505" s="258">
        <v>330.01499999999999</v>
      </c>
      <c r="I505" s="259"/>
      <c r="J505" s="260">
        <f>ROUND(I505*H505,2)</f>
        <v>0</v>
      </c>
      <c r="K505" s="256" t="s">
        <v>140</v>
      </c>
      <c r="L505" s="261"/>
      <c r="M505" s="262" t="s">
        <v>22</v>
      </c>
      <c r="N505" s="263" t="s">
        <v>49</v>
      </c>
      <c r="O505" s="37"/>
      <c r="P505" s="204">
        <f>O505*H505</f>
        <v>0</v>
      </c>
      <c r="Q505" s="204">
        <v>1.4500000000000001E-2</v>
      </c>
      <c r="R505" s="204">
        <f>Q505*H505</f>
        <v>4.7852174999999999</v>
      </c>
      <c r="S505" s="204">
        <v>0</v>
      </c>
      <c r="T505" s="205">
        <f>S505*H505</f>
        <v>0</v>
      </c>
      <c r="AR505" s="19" t="s">
        <v>209</v>
      </c>
      <c r="AT505" s="19" t="s">
        <v>385</v>
      </c>
      <c r="AU505" s="19" t="s">
        <v>87</v>
      </c>
      <c r="AY505" s="19" t="s">
        <v>134</v>
      </c>
      <c r="BE505" s="206">
        <f>IF(N505="základní",J505,0)</f>
        <v>0</v>
      </c>
      <c r="BF505" s="206">
        <f>IF(N505="snížená",J505,0)</f>
        <v>0</v>
      </c>
      <c r="BG505" s="206">
        <f>IF(N505="zákl. přenesená",J505,0)</f>
        <v>0</v>
      </c>
      <c r="BH505" s="206">
        <f>IF(N505="sníž. přenesená",J505,0)</f>
        <v>0</v>
      </c>
      <c r="BI505" s="206">
        <f>IF(N505="nulová",J505,0)</f>
        <v>0</v>
      </c>
      <c r="BJ505" s="19" t="s">
        <v>23</v>
      </c>
      <c r="BK505" s="206">
        <f>ROUND(I505*H505,2)</f>
        <v>0</v>
      </c>
      <c r="BL505" s="19" t="s">
        <v>141</v>
      </c>
      <c r="BM505" s="19" t="s">
        <v>528</v>
      </c>
    </row>
    <row r="506" spans="2:65" s="1" customFormat="1" ht="27" x14ac:dyDescent="0.3">
      <c r="B506" s="36"/>
      <c r="C506" s="58"/>
      <c r="D506" s="207" t="s">
        <v>529</v>
      </c>
      <c r="E506" s="58"/>
      <c r="F506" s="208" t="s">
        <v>530</v>
      </c>
      <c r="G506" s="58"/>
      <c r="H506" s="58"/>
      <c r="I506" s="163"/>
      <c r="J506" s="58"/>
      <c r="K506" s="58"/>
      <c r="L506" s="56"/>
      <c r="M506" s="73"/>
      <c r="N506" s="37"/>
      <c r="O506" s="37"/>
      <c r="P506" s="37"/>
      <c r="Q506" s="37"/>
      <c r="R506" s="37"/>
      <c r="S506" s="37"/>
      <c r="T506" s="74"/>
      <c r="AT506" s="19" t="s">
        <v>529</v>
      </c>
      <c r="AU506" s="19" t="s">
        <v>87</v>
      </c>
    </row>
    <row r="507" spans="2:65" s="12" customFormat="1" ht="13.5" x14ac:dyDescent="0.3">
      <c r="B507" s="209"/>
      <c r="C507" s="210"/>
      <c r="D507" s="207" t="s">
        <v>145</v>
      </c>
      <c r="E507" s="211" t="s">
        <v>22</v>
      </c>
      <c r="F507" s="212" t="s">
        <v>531</v>
      </c>
      <c r="G507" s="210"/>
      <c r="H507" s="213" t="s">
        <v>22</v>
      </c>
      <c r="I507" s="214"/>
      <c r="J507" s="210"/>
      <c r="K507" s="210"/>
      <c r="L507" s="215"/>
      <c r="M507" s="216"/>
      <c r="N507" s="217"/>
      <c r="O507" s="217"/>
      <c r="P507" s="217"/>
      <c r="Q507" s="217"/>
      <c r="R507" s="217"/>
      <c r="S507" s="217"/>
      <c r="T507" s="218"/>
      <c r="AT507" s="219" t="s">
        <v>145</v>
      </c>
      <c r="AU507" s="219" t="s">
        <v>87</v>
      </c>
      <c r="AV507" s="12" t="s">
        <v>23</v>
      </c>
      <c r="AW507" s="12" t="s">
        <v>42</v>
      </c>
      <c r="AX507" s="12" t="s">
        <v>78</v>
      </c>
      <c r="AY507" s="219" t="s">
        <v>134</v>
      </c>
    </row>
    <row r="508" spans="2:65" s="13" customFormat="1" ht="13.5" x14ac:dyDescent="0.3">
      <c r="B508" s="220"/>
      <c r="C508" s="221"/>
      <c r="D508" s="207" t="s">
        <v>145</v>
      </c>
      <c r="E508" s="222" t="s">
        <v>22</v>
      </c>
      <c r="F508" s="223" t="s">
        <v>532</v>
      </c>
      <c r="G508" s="221"/>
      <c r="H508" s="224">
        <v>330.01499999999999</v>
      </c>
      <c r="I508" s="225"/>
      <c r="J508" s="221"/>
      <c r="K508" s="221"/>
      <c r="L508" s="226"/>
      <c r="M508" s="227"/>
      <c r="N508" s="228"/>
      <c r="O508" s="228"/>
      <c r="P508" s="228"/>
      <c r="Q508" s="228"/>
      <c r="R508" s="228"/>
      <c r="S508" s="228"/>
      <c r="T508" s="229"/>
      <c r="AT508" s="230" t="s">
        <v>145</v>
      </c>
      <c r="AU508" s="230" t="s">
        <v>87</v>
      </c>
      <c r="AV508" s="13" t="s">
        <v>87</v>
      </c>
      <c r="AW508" s="13" t="s">
        <v>42</v>
      </c>
      <c r="AX508" s="13" t="s">
        <v>78</v>
      </c>
      <c r="AY508" s="230" t="s">
        <v>134</v>
      </c>
    </row>
    <row r="509" spans="2:65" s="14" customFormat="1" ht="13.5" x14ac:dyDescent="0.3">
      <c r="B509" s="231"/>
      <c r="C509" s="232"/>
      <c r="D509" s="233" t="s">
        <v>145</v>
      </c>
      <c r="E509" s="234" t="s">
        <v>22</v>
      </c>
      <c r="F509" s="235" t="s">
        <v>156</v>
      </c>
      <c r="G509" s="232"/>
      <c r="H509" s="236">
        <v>330.01499999999999</v>
      </c>
      <c r="I509" s="237"/>
      <c r="J509" s="232"/>
      <c r="K509" s="232"/>
      <c r="L509" s="238"/>
      <c r="M509" s="239"/>
      <c r="N509" s="240"/>
      <c r="O509" s="240"/>
      <c r="P509" s="240"/>
      <c r="Q509" s="240"/>
      <c r="R509" s="240"/>
      <c r="S509" s="240"/>
      <c r="T509" s="241"/>
      <c r="AT509" s="242" t="s">
        <v>145</v>
      </c>
      <c r="AU509" s="242" t="s">
        <v>87</v>
      </c>
      <c r="AV509" s="14" t="s">
        <v>141</v>
      </c>
      <c r="AW509" s="14" t="s">
        <v>42</v>
      </c>
      <c r="AX509" s="14" t="s">
        <v>23</v>
      </c>
      <c r="AY509" s="242" t="s">
        <v>134</v>
      </c>
    </row>
    <row r="510" spans="2:65" s="1" customFormat="1" ht="31.5" customHeight="1" x14ac:dyDescent="0.3">
      <c r="B510" s="36"/>
      <c r="C510" s="195" t="s">
        <v>533</v>
      </c>
      <c r="D510" s="195" t="s">
        <v>136</v>
      </c>
      <c r="E510" s="196" t="s">
        <v>534</v>
      </c>
      <c r="F510" s="197" t="s">
        <v>535</v>
      </c>
      <c r="G510" s="198" t="s">
        <v>183</v>
      </c>
      <c r="H510" s="199">
        <v>186.01</v>
      </c>
      <c r="I510" s="200"/>
      <c r="J510" s="201">
        <f>ROUND(I510*H510,2)</f>
        <v>0</v>
      </c>
      <c r="K510" s="197" t="s">
        <v>140</v>
      </c>
      <c r="L510" s="56"/>
      <c r="M510" s="202" t="s">
        <v>22</v>
      </c>
      <c r="N510" s="203" t="s">
        <v>49</v>
      </c>
      <c r="O510" s="37"/>
      <c r="P510" s="204">
        <f>O510*H510</f>
        <v>0</v>
      </c>
      <c r="Q510" s="204">
        <v>0</v>
      </c>
      <c r="R510" s="204">
        <f>Q510*H510</f>
        <v>0</v>
      </c>
      <c r="S510" s="204">
        <v>0</v>
      </c>
      <c r="T510" s="205">
        <f>S510*H510</f>
        <v>0</v>
      </c>
      <c r="AR510" s="19" t="s">
        <v>141</v>
      </c>
      <c r="AT510" s="19" t="s">
        <v>136</v>
      </c>
      <c r="AU510" s="19" t="s">
        <v>87</v>
      </c>
      <c r="AY510" s="19" t="s">
        <v>134</v>
      </c>
      <c r="BE510" s="206">
        <f>IF(N510="základní",J510,0)</f>
        <v>0</v>
      </c>
      <c r="BF510" s="206">
        <f>IF(N510="snížená",J510,0)</f>
        <v>0</v>
      </c>
      <c r="BG510" s="206">
        <f>IF(N510="zákl. přenesená",J510,0)</f>
        <v>0</v>
      </c>
      <c r="BH510" s="206">
        <f>IF(N510="sníž. přenesená",J510,0)</f>
        <v>0</v>
      </c>
      <c r="BI510" s="206">
        <f>IF(N510="nulová",J510,0)</f>
        <v>0</v>
      </c>
      <c r="BJ510" s="19" t="s">
        <v>23</v>
      </c>
      <c r="BK510" s="206">
        <f>ROUND(I510*H510,2)</f>
        <v>0</v>
      </c>
      <c r="BL510" s="19" t="s">
        <v>141</v>
      </c>
      <c r="BM510" s="19" t="s">
        <v>536</v>
      </c>
    </row>
    <row r="511" spans="2:65" s="1" customFormat="1" ht="108" x14ac:dyDescent="0.3">
      <c r="B511" s="36"/>
      <c r="C511" s="58"/>
      <c r="D511" s="207" t="s">
        <v>143</v>
      </c>
      <c r="E511" s="58"/>
      <c r="F511" s="208" t="s">
        <v>523</v>
      </c>
      <c r="G511" s="58"/>
      <c r="H511" s="58"/>
      <c r="I511" s="163"/>
      <c r="J511" s="58"/>
      <c r="K511" s="58"/>
      <c r="L511" s="56"/>
      <c r="M511" s="73"/>
      <c r="N511" s="37"/>
      <c r="O511" s="37"/>
      <c r="P511" s="37"/>
      <c r="Q511" s="37"/>
      <c r="R511" s="37"/>
      <c r="S511" s="37"/>
      <c r="T511" s="74"/>
      <c r="AT511" s="19" t="s">
        <v>143</v>
      </c>
      <c r="AU511" s="19" t="s">
        <v>87</v>
      </c>
    </row>
    <row r="512" spans="2:65" s="13" customFormat="1" ht="13.5" x14ac:dyDescent="0.3">
      <c r="B512" s="220"/>
      <c r="C512" s="221"/>
      <c r="D512" s="207" t="s">
        <v>145</v>
      </c>
      <c r="E512" s="222" t="s">
        <v>22</v>
      </c>
      <c r="F512" s="223" t="s">
        <v>537</v>
      </c>
      <c r="G512" s="221"/>
      <c r="H512" s="224">
        <v>186.01</v>
      </c>
      <c r="I512" s="225"/>
      <c r="J512" s="221"/>
      <c r="K512" s="221"/>
      <c r="L512" s="226"/>
      <c r="M512" s="227"/>
      <c r="N512" s="228"/>
      <c r="O512" s="228"/>
      <c r="P512" s="228"/>
      <c r="Q512" s="228"/>
      <c r="R512" s="228"/>
      <c r="S512" s="228"/>
      <c r="T512" s="229"/>
      <c r="AT512" s="230" t="s">
        <v>145</v>
      </c>
      <c r="AU512" s="230" t="s">
        <v>87</v>
      </c>
      <c r="AV512" s="13" t="s">
        <v>87</v>
      </c>
      <c r="AW512" s="13" t="s">
        <v>42</v>
      </c>
      <c r="AX512" s="13" t="s">
        <v>78</v>
      </c>
      <c r="AY512" s="230" t="s">
        <v>134</v>
      </c>
    </row>
    <row r="513" spans="2:65" s="14" customFormat="1" ht="13.5" x14ac:dyDescent="0.3">
      <c r="B513" s="231"/>
      <c r="C513" s="232"/>
      <c r="D513" s="233" t="s">
        <v>145</v>
      </c>
      <c r="E513" s="234" t="s">
        <v>22</v>
      </c>
      <c r="F513" s="235" t="s">
        <v>156</v>
      </c>
      <c r="G513" s="232"/>
      <c r="H513" s="236">
        <v>186.01</v>
      </c>
      <c r="I513" s="237"/>
      <c r="J513" s="232"/>
      <c r="K513" s="232"/>
      <c r="L513" s="238"/>
      <c r="M513" s="239"/>
      <c r="N513" s="240"/>
      <c r="O513" s="240"/>
      <c r="P513" s="240"/>
      <c r="Q513" s="240"/>
      <c r="R513" s="240"/>
      <c r="S513" s="240"/>
      <c r="T513" s="241"/>
      <c r="AT513" s="242" t="s">
        <v>145</v>
      </c>
      <c r="AU513" s="242" t="s">
        <v>87</v>
      </c>
      <c r="AV513" s="14" t="s">
        <v>141</v>
      </c>
      <c r="AW513" s="14" t="s">
        <v>42</v>
      </c>
      <c r="AX513" s="14" t="s">
        <v>23</v>
      </c>
      <c r="AY513" s="242" t="s">
        <v>134</v>
      </c>
    </row>
    <row r="514" spans="2:65" s="1" customFormat="1" ht="44.25" customHeight="1" x14ac:dyDescent="0.3">
      <c r="B514" s="36"/>
      <c r="C514" s="254" t="s">
        <v>538</v>
      </c>
      <c r="D514" s="254" t="s">
        <v>385</v>
      </c>
      <c r="E514" s="255" t="s">
        <v>539</v>
      </c>
      <c r="F514" s="256" t="s">
        <v>540</v>
      </c>
      <c r="G514" s="257" t="s">
        <v>183</v>
      </c>
      <c r="H514" s="258">
        <v>195.31100000000001</v>
      </c>
      <c r="I514" s="259"/>
      <c r="J514" s="260">
        <f>ROUND(I514*H514,2)</f>
        <v>0</v>
      </c>
      <c r="K514" s="256" t="s">
        <v>140</v>
      </c>
      <c r="L514" s="261"/>
      <c r="M514" s="262" t="s">
        <v>22</v>
      </c>
      <c r="N514" s="263" t="s">
        <v>49</v>
      </c>
      <c r="O514" s="37"/>
      <c r="P514" s="204">
        <f>O514*H514</f>
        <v>0</v>
      </c>
      <c r="Q514" s="204">
        <v>1.77E-2</v>
      </c>
      <c r="R514" s="204">
        <f>Q514*H514</f>
        <v>3.4570047000000002</v>
      </c>
      <c r="S514" s="204">
        <v>0</v>
      </c>
      <c r="T514" s="205">
        <f>S514*H514</f>
        <v>0</v>
      </c>
      <c r="AR514" s="19" t="s">
        <v>209</v>
      </c>
      <c r="AT514" s="19" t="s">
        <v>385</v>
      </c>
      <c r="AU514" s="19" t="s">
        <v>87</v>
      </c>
      <c r="AY514" s="19" t="s">
        <v>134</v>
      </c>
      <c r="BE514" s="206">
        <f>IF(N514="základní",J514,0)</f>
        <v>0</v>
      </c>
      <c r="BF514" s="206">
        <f>IF(N514="snížená",J514,0)</f>
        <v>0</v>
      </c>
      <c r="BG514" s="206">
        <f>IF(N514="zákl. přenesená",J514,0)</f>
        <v>0</v>
      </c>
      <c r="BH514" s="206">
        <f>IF(N514="sníž. přenesená",J514,0)</f>
        <v>0</v>
      </c>
      <c r="BI514" s="206">
        <f>IF(N514="nulová",J514,0)</f>
        <v>0</v>
      </c>
      <c r="BJ514" s="19" t="s">
        <v>23</v>
      </c>
      <c r="BK514" s="206">
        <f>ROUND(I514*H514,2)</f>
        <v>0</v>
      </c>
      <c r="BL514" s="19" t="s">
        <v>141</v>
      </c>
      <c r="BM514" s="19" t="s">
        <v>541</v>
      </c>
    </row>
    <row r="515" spans="2:65" s="13" customFormat="1" ht="13.5" x14ac:dyDescent="0.3">
      <c r="B515" s="220"/>
      <c r="C515" s="221"/>
      <c r="D515" s="207" t="s">
        <v>145</v>
      </c>
      <c r="E515" s="222" t="s">
        <v>22</v>
      </c>
      <c r="F515" s="223" t="s">
        <v>542</v>
      </c>
      <c r="G515" s="221"/>
      <c r="H515" s="224">
        <v>195.31100000000001</v>
      </c>
      <c r="I515" s="225"/>
      <c r="J515" s="221"/>
      <c r="K515" s="221"/>
      <c r="L515" s="226"/>
      <c r="M515" s="227"/>
      <c r="N515" s="228"/>
      <c r="O515" s="228"/>
      <c r="P515" s="228"/>
      <c r="Q515" s="228"/>
      <c r="R515" s="228"/>
      <c r="S515" s="228"/>
      <c r="T515" s="229"/>
      <c r="AT515" s="230" t="s">
        <v>145</v>
      </c>
      <c r="AU515" s="230" t="s">
        <v>87</v>
      </c>
      <c r="AV515" s="13" t="s">
        <v>87</v>
      </c>
      <c r="AW515" s="13" t="s">
        <v>42</v>
      </c>
      <c r="AX515" s="13" t="s">
        <v>78</v>
      </c>
      <c r="AY515" s="230" t="s">
        <v>134</v>
      </c>
    </row>
    <row r="516" spans="2:65" s="14" customFormat="1" ht="13.5" x14ac:dyDescent="0.3">
      <c r="B516" s="231"/>
      <c r="C516" s="232"/>
      <c r="D516" s="233" t="s">
        <v>145</v>
      </c>
      <c r="E516" s="234" t="s">
        <v>22</v>
      </c>
      <c r="F516" s="235" t="s">
        <v>156</v>
      </c>
      <c r="G516" s="232"/>
      <c r="H516" s="236">
        <v>195.31100000000001</v>
      </c>
      <c r="I516" s="237"/>
      <c r="J516" s="232"/>
      <c r="K516" s="232"/>
      <c r="L516" s="238"/>
      <c r="M516" s="239"/>
      <c r="N516" s="240"/>
      <c r="O516" s="240"/>
      <c r="P516" s="240"/>
      <c r="Q516" s="240"/>
      <c r="R516" s="240"/>
      <c r="S516" s="240"/>
      <c r="T516" s="241"/>
      <c r="AT516" s="242" t="s">
        <v>145</v>
      </c>
      <c r="AU516" s="242" t="s">
        <v>87</v>
      </c>
      <c r="AV516" s="14" t="s">
        <v>141</v>
      </c>
      <c r="AW516" s="14" t="s">
        <v>42</v>
      </c>
      <c r="AX516" s="14" t="s">
        <v>23</v>
      </c>
      <c r="AY516" s="242" t="s">
        <v>134</v>
      </c>
    </row>
    <row r="517" spans="2:65" s="1" customFormat="1" ht="31.5" customHeight="1" x14ac:dyDescent="0.3">
      <c r="B517" s="36"/>
      <c r="C517" s="195" t="s">
        <v>543</v>
      </c>
      <c r="D517" s="195" t="s">
        <v>136</v>
      </c>
      <c r="E517" s="196" t="s">
        <v>544</v>
      </c>
      <c r="F517" s="197" t="s">
        <v>545</v>
      </c>
      <c r="G517" s="198" t="s">
        <v>546</v>
      </c>
      <c r="H517" s="199">
        <v>6</v>
      </c>
      <c r="I517" s="200"/>
      <c r="J517" s="201">
        <f>ROUND(I517*H517,2)</f>
        <v>0</v>
      </c>
      <c r="K517" s="197" t="s">
        <v>140</v>
      </c>
      <c r="L517" s="56"/>
      <c r="M517" s="202" t="s">
        <v>22</v>
      </c>
      <c r="N517" s="203" t="s">
        <v>49</v>
      </c>
      <c r="O517" s="37"/>
      <c r="P517" s="204">
        <f>O517*H517</f>
        <v>0</v>
      </c>
      <c r="Q517" s="204">
        <v>0</v>
      </c>
      <c r="R517" s="204">
        <f>Q517*H517</f>
        <v>0</v>
      </c>
      <c r="S517" s="204">
        <v>0</v>
      </c>
      <c r="T517" s="205">
        <f>S517*H517</f>
        <v>0</v>
      </c>
      <c r="AR517" s="19" t="s">
        <v>141</v>
      </c>
      <c r="AT517" s="19" t="s">
        <v>136</v>
      </c>
      <c r="AU517" s="19" t="s">
        <v>87</v>
      </c>
      <c r="AY517" s="19" t="s">
        <v>134</v>
      </c>
      <c r="BE517" s="206">
        <f>IF(N517="základní",J517,0)</f>
        <v>0</v>
      </c>
      <c r="BF517" s="206">
        <f>IF(N517="snížená",J517,0)</f>
        <v>0</v>
      </c>
      <c r="BG517" s="206">
        <f>IF(N517="zákl. přenesená",J517,0)</f>
        <v>0</v>
      </c>
      <c r="BH517" s="206">
        <f>IF(N517="sníž. přenesená",J517,0)</f>
        <v>0</v>
      </c>
      <c r="BI517" s="206">
        <f>IF(N517="nulová",J517,0)</f>
        <v>0</v>
      </c>
      <c r="BJ517" s="19" t="s">
        <v>23</v>
      </c>
      <c r="BK517" s="206">
        <f>ROUND(I517*H517,2)</f>
        <v>0</v>
      </c>
      <c r="BL517" s="19" t="s">
        <v>141</v>
      </c>
      <c r="BM517" s="19" t="s">
        <v>547</v>
      </c>
    </row>
    <row r="518" spans="2:65" s="1" customFormat="1" ht="94.5" x14ac:dyDescent="0.3">
      <c r="B518" s="36"/>
      <c r="C518" s="58"/>
      <c r="D518" s="207" t="s">
        <v>143</v>
      </c>
      <c r="E518" s="58"/>
      <c r="F518" s="208" t="s">
        <v>548</v>
      </c>
      <c r="G518" s="58"/>
      <c r="H518" s="58"/>
      <c r="I518" s="163"/>
      <c r="J518" s="58"/>
      <c r="K518" s="58"/>
      <c r="L518" s="56"/>
      <c r="M518" s="73"/>
      <c r="N518" s="37"/>
      <c r="O518" s="37"/>
      <c r="P518" s="37"/>
      <c r="Q518" s="37"/>
      <c r="R518" s="37"/>
      <c r="S518" s="37"/>
      <c r="T518" s="74"/>
      <c r="AT518" s="19" t="s">
        <v>143</v>
      </c>
      <c r="AU518" s="19" t="s">
        <v>87</v>
      </c>
    </row>
    <row r="519" spans="2:65" s="13" customFormat="1" ht="13.5" x14ac:dyDescent="0.3">
      <c r="B519" s="220"/>
      <c r="C519" s="221"/>
      <c r="D519" s="207" t="s">
        <v>145</v>
      </c>
      <c r="E519" s="222" t="s">
        <v>22</v>
      </c>
      <c r="F519" s="223" t="s">
        <v>549</v>
      </c>
      <c r="G519" s="221"/>
      <c r="H519" s="224">
        <v>6</v>
      </c>
      <c r="I519" s="225"/>
      <c r="J519" s="221"/>
      <c r="K519" s="221"/>
      <c r="L519" s="226"/>
      <c r="M519" s="227"/>
      <c r="N519" s="228"/>
      <c r="O519" s="228"/>
      <c r="P519" s="228"/>
      <c r="Q519" s="228"/>
      <c r="R519" s="228"/>
      <c r="S519" s="228"/>
      <c r="T519" s="229"/>
      <c r="AT519" s="230" t="s">
        <v>145</v>
      </c>
      <c r="AU519" s="230" t="s">
        <v>87</v>
      </c>
      <c r="AV519" s="13" t="s">
        <v>87</v>
      </c>
      <c r="AW519" s="13" t="s">
        <v>42</v>
      </c>
      <c r="AX519" s="13" t="s">
        <v>78</v>
      </c>
      <c r="AY519" s="230" t="s">
        <v>134</v>
      </c>
    </row>
    <row r="520" spans="2:65" s="14" customFormat="1" ht="13.5" x14ac:dyDescent="0.3">
      <c r="B520" s="231"/>
      <c r="C520" s="232"/>
      <c r="D520" s="233" t="s">
        <v>145</v>
      </c>
      <c r="E520" s="234" t="s">
        <v>22</v>
      </c>
      <c r="F520" s="235" t="s">
        <v>156</v>
      </c>
      <c r="G520" s="232"/>
      <c r="H520" s="236">
        <v>6</v>
      </c>
      <c r="I520" s="237"/>
      <c r="J520" s="232"/>
      <c r="K520" s="232"/>
      <c r="L520" s="238"/>
      <c r="M520" s="239"/>
      <c r="N520" s="240"/>
      <c r="O520" s="240"/>
      <c r="P520" s="240"/>
      <c r="Q520" s="240"/>
      <c r="R520" s="240"/>
      <c r="S520" s="240"/>
      <c r="T520" s="241"/>
      <c r="AT520" s="242" t="s">
        <v>145</v>
      </c>
      <c r="AU520" s="242" t="s">
        <v>87</v>
      </c>
      <c r="AV520" s="14" t="s">
        <v>141</v>
      </c>
      <c r="AW520" s="14" t="s">
        <v>42</v>
      </c>
      <c r="AX520" s="14" t="s">
        <v>23</v>
      </c>
      <c r="AY520" s="242" t="s">
        <v>134</v>
      </c>
    </row>
    <row r="521" spans="2:65" s="1" customFormat="1" ht="44.25" customHeight="1" x14ac:dyDescent="0.3">
      <c r="B521" s="36"/>
      <c r="C521" s="254" t="s">
        <v>550</v>
      </c>
      <c r="D521" s="254" t="s">
        <v>385</v>
      </c>
      <c r="E521" s="255" t="s">
        <v>551</v>
      </c>
      <c r="F521" s="256" t="s">
        <v>552</v>
      </c>
      <c r="G521" s="257" t="s">
        <v>546</v>
      </c>
      <c r="H521" s="258">
        <v>2</v>
      </c>
      <c r="I521" s="259"/>
      <c r="J521" s="260">
        <f>ROUND(I521*H521,2)</f>
        <v>0</v>
      </c>
      <c r="K521" s="256" t="s">
        <v>140</v>
      </c>
      <c r="L521" s="261"/>
      <c r="M521" s="262" t="s">
        <v>22</v>
      </c>
      <c r="N521" s="263" t="s">
        <v>49</v>
      </c>
      <c r="O521" s="37"/>
      <c r="P521" s="204">
        <f>O521*H521</f>
        <v>0</v>
      </c>
      <c r="Q521" s="204">
        <v>6.4999999999999997E-3</v>
      </c>
      <c r="R521" s="204">
        <f>Q521*H521</f>
        <v>1.2999999999999999E-2</v>
      </c>
      <c r="S521" s="204">
        <v>0</v>
      </c>
      <c r="T521" s="205">
        <f>S521*H521</f>
        <v>0</v>
      </c>
      <c r="AR521" s="19" t="s">
        <v>209</v>
      </c>
      <c r="AT521" s="19" t="s">
        <v>385</v>
      </c>
      <c r="AU521" s="19" t="s">
        <v>87</v>
      </c>
      <c r="AY521" s="19" t="s">
        <v>134</v>
      </c>
      <c r="BE521" s="206">
        <f>IF(N521="základní",J521,0)</f>
        <v>0</v>
      </c>
      <c r="BF521" s="206">
        <f>IF(N521="snížená",J521,0)</f>
        <v>0</v>
      </c>
      <c r="BG521" s="206">
        <f>IF(N521="zákl. přenesená",J521,0)</f>
        <v>0</v>
      </c>
      <c r="BH521" s="206">
        <f>IF(N521="sníž. přenesená",J521,0)</f>
        <v>0</v>
      </c>
      <c r="BI521" s="206">
        <f>IF(N521="nulová",J521,0)</f>
        <v>0</v>
      </c>
      <c r="BJ521" s="19" t="s">
        <v>23</v>
      </c>
      <c r="BK521" s="206">
        <f>ROUND(I521*H521,2)</f>
        <v>0</v>
      </c>
      <c r="BL521" s="19" t="s">
        <v>141</v>
      </c>
      <c r="BM521" s="19" t="s">
        <v>553</v>
      </c>
    </row>
    <row r="522" spans="2:65" s="12" customFormat="1" ht="13.5" x14ac:dyDescent="0.3">
      <c r="B522" s="209"/>
      <c r="C522" s="210"/>
      <c r="D522" s="207" t="s">
        <v>145</v>
      </c>
      <c r="E522" s="211" t="s">
        <v>22</v>
      </c>
      <c r="F522" s="212" t="s">
        <v>554</v>
      </c>
      <c r="G522" s="210"/>
      <c r="H522" s="213" t="s">
        <v>22</v>
      </c>
      <c r="I522" s="214"/>
      <c r="J522" s="210"/>
      <c r="K522" s="210"/>
      <c r="L522" s="215"/>
      <c r="M522" s="216"/>
      <c r="N522" s="217"/>
      <c r="O522" s="217"/>
      <c r="P522" s="217"/>
      <c r="Q522" s="217"/>
      <c r="R522" s="217"/>
      <c r="S522" s="217"/>
      <c r="T522" s="218"/>
      <c r="AT522" s="219" t="s">
        <v>145</v>
      </c>
      <c r="AU522" s="219" t="s">
        <v>87</v>
      </c>
      <c r="AV522" s="12" t="s">
        <v>23</v>
      </c>
      <c r="AW522" s="12" t="s">
        <v>42</v>
      </c>
      <c r="AX522" s="12" t="s">
        <v>78</v>
      </c>
      <c r="AY522" s="219" t="s">
        <v>134</v>
      </c>
    </row>
    <row r="523" spans="2:65" s="13" customFormat="1" ht="13.5" x14ac:dyDescent="0.3">
      <c r="B523" s="220"/>
      <c r="C523" s="221"/>
      <c r="D523" s="207" t="s">
        <v>145</v>
      </c>
      <c r="E523" s="222" t="s">
        <v>22</v>
      </c>
      <c r="F523" s="223" t="s">
        <v>555</v>
      </c>
      <c r="G523" s="221"/>
      <c r="H523" s="224">
        <v>2</v>
      </c>
      <c r="I523" s="225"/>
      <c r="J523" s="221"/>
      <c r="K523" s="221"/>
      <c r="L523" s="226"/>
      <c r="M523" s="227"/>
      <c r="N523" s="228"/>
      <c r="O523" s="228"/>
      <c r="P523" s="228"/>
      <c r="Q523" s="228"/>
      <c r="R523" s="228"/>
      <c r="S523" s="228"/>
      <c r="T523" s="229"/>
      <c r="AT523" s="230" t="s">
        <v>145</v>
      </c>
      <c r="AU523" s="230" t="s">
        <v>87</v>
      </c>
      <c r="AV523" s="13" t="s">
        <v>87</v>
      </c>
      <c r="AW523" s="13" t="s">
        <v>42</v>
      </c>
      <c r="AX523" s="13" t="s">
        <v>78</v>
      </c>
      <c r="AY523" s="230" t="s">
        <v>134</v>
      </c>
    </row>
    <row r="524" spans="2:65" s="14" customFormat="1" ht="13.5" x14ac:dyDescent="0.3">
      <c r="B524" s="231"/>
      <c r="C524" s="232"/>
      <c r="D524" s="233" t="s">
        <v>145</v>
      </c>
      <c r="E524" s="234" t="s">
        <v>22</v>
      </c>
      <c r="F524" s="235" t="s">
        <v>156</v>
      </c>
      <c r="G524" s="232"/>
      <c r="H524" s="236">
        <v>2</v>
      </c>
      <c r="I524" s="237"/>
      <c r="J524" s="232"/>
      <c r="K524" s="232"/>
      <c r="L524" s="238"/>
      <c r="M524" s="239"/>
      <c r="N524" s="240"/>
      <c r="O524" s="240"/>
      <c r="P524" s="240"/>
      <c r="Q524" s="240"/>
      <c r="R524" s="240"/>
      <c r="S524" s="240"/>
      <c r="T524" s="241"/>
      <c r="AT524" s="242" t="s">
        <v>145</v>
      </c>
      <c r="AU524" s="242" t="s">
        <v>87</v>
      </c>
      <c r="AV524" s="14" t="s">
        <v>141</v>
      </c>
      <c r="AW524" s="14" t="s">
        <v>42</v>
      </c>
      <c r="AX524" s="14" t="s">
        <v>23</v>
      </c>
      <c r="AY524" s="242" t="s">
        <v>134</v>
      </c>
    </row>
    <row r="525" spans="2:65" s="1" customFormat="1" ht="44.25" customHeight="1" x14ac:dyDescent="0.3">
      <c r="B525" s="36"/>
      <c r="C525" s="254" t="s">
        <v>556</v>
      </c>
      <c r="D525" s="254" t="s">
        <v>385</v>
      </c>
      <c r="E525" s="255" t="s">
        <v>557</v>
      </c>
      <c r="F525" s="256" t="s">
        <v>558</v>
      </c>
      <c r="G525" s="257" t="s">
        <v>546</v>
      </c>
      <c r="H525" s="258">
        <v>2</v>
      </c>
      <c r="I525" s="259"/>
      <c r="J525" s="260">
        <f>ROUND(I525*H525,2)</f>
        <v>0</v>
      </c>
      <c r="K525" s="256" t="s">
        <v>140</v>
      </c>
      <c r="L525" s="261"/>
      <c r="M525" s="262" t="s">
        <v>22</v>
      </c>
      <c r="N525" s="263" t="s">
        <v>49</v>
      </c>
      <c r="O525" s="37"/>
      <c r="P525" s="204">
        <f>O525*H525</f>
        <v>0</v>
      </c>
      <c r="Q525" s="204">
        <v>6.7000000000000002E-3</v>
      </c>
      <c r="R525" s="204">
        <f>Q525*H525</f>
        <v>1.34E-2</v>
      </c>
      <c r="S525" s="204">
        <v>0</v>
      </c>
      <c r="T525" s="205">
        <f>S525*H525</f>
        <v>0</v>
      </c>
      <c r="AR525" s="19" t="s">
        <v>209</v>
      </c>
      <c r="AT525" s="19" t="s">
        <v>385</v>
      </c>
      <c r="AU525" s="19" t="s">
        <v>87</v>
      </c>
      <c r="AY525" s="19" t="s">
        <v>134</v>
      </c>
      <c r="BE525" s="206">
        <f>IF(N525="základní",J525,0)</f>
        <v>0</v>
      </c>
      <c r="BF525" s="206">
        <f>IF(N525="snížená",J525,0)</f>
        <v>0</v>
      </c>
      <c r="BG525" s="206">
        <f>IF(N525="zákl. přenesená",J525,0)</f>
        <v>0</v>
      </c>
      <c r="BH525" s="206">
        <f>IF(N525="sníž. přenesená",J525,0)</f>
        <v>0</v>
      </c>
      <c r="BI525" s="206">
        <f>IF(N525="nulová",J525,0)</f>
        <v>0</v>
      </c>
      <c r="BJ525" s="19" t="s">
        <v>23</v>
      </c>
      <c r="BK525" s="206">
        <f>ROUND(I525*H525,2)</f>
        <v>0</v>
      </c>
      <c r="BL525" s="19" t="s">
        <v>141</v>
      </c>
      <c r="BM525" s="19" t="s">
        <v>559</v>
      </c>
    </row>
    <row r="526" spans="2:65" s="13" customFormat="1" ht="13.5" x14ac:dyDescent="0.3">
      <c r="B526" s="220"/>
      <c r="C526" s="221"/>
      <c r="D526" s="207" t="s">
        <v>145</v>
      </c>
      <c r="E526" s="222" t="s">
        <v>22</v>
      </c>
      <c r="F526" s="223" t="s">
        <v>555</v>
      </c>
      <c r="G526" s="221"/>
      <c r="H526" s="224">
        <v>2</v>
      </c>
      <c r="I526" s="225"/>
      <c r="J526" s="221"/>
      <c r="K526" s="221"/>
      <c r="L526" s="226"/>
      <c r="M526" s="227"/>
      <c r="N526" s="228"/>
      <c r="O526" s="228"/>
      <c r="P526" s="228"/>
      <c r="Q526" s="228"/>
      <c r="R526" s="228"/>
      <c r="S526" s="228"/>
      <c r="T526" s="229"/>
      <c r="AT526" s="230" t="s">
        <v>145</v>
      </c>
      <c r="AU526" s="230" t="s">
        <v>87</v>
      </c>
      <c r="AV526" s="13" t="s">
        <v>87</v>
      </c>
      <c r="AW526" s="13" t="s">
        <v>42</v>
      </c>
      <c r="AX526" s="13" t="s">
        <v>78</v>
      </c>
      <c r="AY526" s="230" t="s">
        <v>134</v>
      </c>
    </row>
    <row r="527" spans="2:65" s="14" customFormat="1" ht="13.5" x14ac:dyDescent="0.3">
      <c r="B527" s="231"/>
      <c r="C527" s="232"/>
      <c r="D527" s="233" t="s">
        <v>145</v>
      </c>
      <c r="E527" s="234" t="s">
        <v>22</v>
      </c>
      <c r="F527" s="235" t="s">
        <v>156</v>
      </c>
      <c r="G527" s="232"/>
      <c r="H527" s="236">
        <v>2</v>
      </c>
      <c r="I527" s="237"/>
      <c r="J527" s="232"/>
      <c r="K527" s="232"/>
      <c r="L527" s="238"/>
      <c r="M527" s="239"/>
      <c r="N527" s="240"/>
      <c r="O527" s="240"/>
      <c r="P527" s="240"/>
      <c r="Q527" s="240"/>
      <c r="R527" s="240"/>
      <c r="S527" s="240"/>
      <c r="T527" s="241"/>
      <c r="AT527" s="242" t="s">
        <v>145</v>
      </c>
      <c r="AU527" s="242" t="s">
        <v>87</v>
      </c>
      <c r="AV527" s="14" t="s">
        <v>141</v>
      </c>
      <c r="AW527" s="14" t="s">
        <v>42</v>
      </c>
      <c r="AX527" s="14" t="s">
        <v>23</v>
      </c>
      <c r="AY527" s="242" t="s">
        <v>134</v>
      </c>
    </row>
    <row r="528" spans="2:65" s="1" customFormat="1" ht="44.25" customHeight="1" x14ac:dyDescent="0.3">
      <c r="B528" s="36"/>
      <c r="C528" s="254" t="s">
        <v>560</v>
      </c>
      <c r="D528" s="254" t="s">
        <v>385</v>
      </c>
      <c r="E528" s="255" t="s">
        <v>561</v>
      </c>
      <c r="F528" s="256" t="s">
        <v>562</v>
      </c>
      <c r="G528" s="257" t="s">
        <v>546</v>
      </c>
      <c r="H528" s="258">
        <v>1</v>
      </c>
      <c r="I528" s="259"/>
      <c r="J528" s="260">
        <f>ROUND(I528*H528,2)</f>
        <v>0</v>
      </c>
      <c r="K528" s="256" t="s">
        <v>140</v>
      </c>
      <c r="L528" s="261"/>
      <c r="M528" s="262" t="s">
        <v>22</v>
      </c>
      <c r="N528" s="263" t="s">
        <v>49</v>
      </c>
      <c r="O528" s="37"/>
      <c r="P528" s="204">
        <f>O528*H528</f>
        <v>0</v>
      </c>
      <c r="Q528" s="204">
        <v>8.6999999999999994E-3</v>
      </c>
      <c r="R528" s="204">
        <f>Q528*H528</f>
        <v>8.6999999999999994E-3</v>
      </c>
      <c r="S528" s="204">
        <v>0</v>
      </c>
      <c r="T528" s="205">
        <f>S528*H528</f>
        <v>0</v>
      </c>
      <c r="AR528" s="19" t="s">
        <v>209</v>
      </c>
      <c r="AT528" s="19" t="s">
        <v>385</v>
      </c>
      <c r="AU528" s="19" t="s">
        <v>87</v>
      </c>
      <c r="AY528" s="19" t="s">
        <v>134</v>
      </c>
      <c r="BE528" s="206">
        <f>IF(N528="základní",J528,0)</f>
        <v>0</v>
      </c>
      <c r="BF528" s="206">
        <f>IF(N528="snížená",J528,0)</f>
        <v>0</v>
      </c>
      <c r="BG528" s="206">
        <f>IF(N528="zákl. přenesená",J528,0)</f>
        <v>0</v>
      </c>
      <c r="BH528" s="206">
        <f>IF(N528="sníž. přenesená",J528,0)</f>
        <v>0</v>
      </c>
      <c r="BI528" s="206">
        <f>IF(N528="nulová",J528,0)</f>
        <v>0</v>
      </c>
      <c r="BJ528" s="19" t="s">
        <v>23</v>
      </c>
      <c r="BK528" s="206">
        <f>ROUND(I528*H528,2)</f>
        <v>0</v>
      </c>
      <c r="BL528" s="19" t="s">
        <v>141</v>
      </c>
      <c r="BM528" s="19" t="s">
        <v>563</v>
      </c>
    </row>
    <row r="529" spans="2:65" s="12" customFormat="1" ht="13.5" x14ac:dyDescent="0.3">
      <c r="B529" s="209"/>
      <c r="C529" s="210"/>
      <c r="D529" s="207" t="s">
        <v>145</v>
      </c>
      <c r="E529" s="211" t="s">
        <v>22</v>
      </c>
      <c r="F529" s="212" t="s">
        <v>564</v>
      </c>
      <c r="G529" s="210"/>
      <c r="H529" s="213" t="s">
        <v>22</v>
      </c>
      <c r="I529" s="214"/>
      <c r="J529" s="210"/>
      <c r="K529" s="210"/>
      <c r="L529" s="215"/>
      <c r="M529" s="216"/>
      <c r="N529" s="217"/>
      <c r="O529" s="217"/>
      <c r="P529" s="217"/>
      <c r="Q529" s="217"/>
      <c r="R529" s="217"/>
      <c r="S529" s="217"/>
      <c r="T529" s="218"/>
      <c r="AT529" s="219" t="s">
        <v>145</v>
      </c>
      <c r="AU529" s="219" t="s">
        <v>87</v>
      </c>
      <c r="AV529" s="12" t="s">
        <v>23</v>
      </c>
      <c r="AW529" s="12" t="s">
        <v>42</v>
      </c>
      <c r="AX529" s="12" t="s">
        <v>78</v>
      </c>
      <c r="AY529" s="219" t="s">
        <v>134</v>
      </c>
    </row>
    <row r="530" spans="2:65" s="13" customFormat="1" ht="13.5" x14ac:dyDescent="0.3">
      <c r="B530" s="220"/>
      <c r="C530" s="221"/>
      <c r="D530" s="207" t="s">
        <v>145</v>
      </c>
      <c r="E530" s="222" t="s">
        <v>22</v>
      </c>
      <c r="F530" s="223" t="s">
        <v>23</v>
      </c>
      <c r="G530" s="221"/>
      <c r="H530" s="224">
        <v>1</v>
      </c>
      <c r="I530" s="225"/>
      <c r="J530" s="221"/>
      <c r="K530" s="221"/>
      <c r="L530" s="226"/>
      <c r="M530" s="227"/>
      <c r="N530" s="228"/>
      <c r="O530" s="228"/>
      <c r="P530" s="228"/>
      <c r="Q530" s="228"/>
      <c r="R530" s="228"/>
      <c r="S530" s="228"/>
      <c r="T530" s="229"/>
      <c r="AT530" s="230" t="s">
        <v>145</v>
      </c>
      <c r="AU530" s="230" t="s">
        <v>87</v>
      </c>
      <c r="AV530" s="13" t="s">
        <v>87</v>
      </c>
      <c r="AW530" s="13" t="s">
        <v>42</v>
      </c>
      <c r="AX530" s="13" t="s">
        <v>78</v>
      </c>
      <c r="AY530" s="230" t="s">
        <v>134</v>
      </c>
    </row>
    <row r="531" spans="2:65" s="14" customFormat="1" ht="13.5" x14ac:dyDescent="0.3">
      <c r="B531" s="231"/>
      <c r="C531" s="232"/>
      <c r="D531" s="233" t="s">
        <v>145</v>
      </c>
      <c r="E531" s="234" t="s">
        <v>22</v>
      </c>
      <c r="F531" s="235" t="s">
        <v>156</v>
      </c>
      <c r="G531" s="232"/>
      <c r="H531" s="236">
        <v>1</v>
      </c>
      <c r="I531" s="237"/>
      <c r="J531" s="232"/>
      <c r="K531" s="232"/>
      <c r="L531" s="238"/>
      <c r="M531" s="239"/>
      <c r="N531" s="240"/>
      <c r="O531" s="240"/>
      <c r="P531" s="240"/>
      <c r="Q531" s="240"/>
      <c r="R531" s="240"/>
      <c r="S531" s="240"/>
      <c r="T531" s="241"/>
      <c r="AT531" s="242" t="s">
        <v>145</v>
      </c>
      <c r="AU531" s="242" t="s">
        <v>87</v>
      </c>
      <c r="AV531" s="14" t="s">
        <v>141</v>
      </c>
      <c r="AW531" s="14" t="s">
        <v>42</v>
      </c>
      <c r="AX531" s="14" t="s">
        <v>23</v>
      </c>
      <c r="AY531" s="242" t="s">
        <v>134</v>
      </c>
    </row>
    <row r="532" spans="2:65" s="1" customFormat="1" ht="31.5" customHeight="1" x14ac:dyDescent="0.3">
      <c r="B532" s="36"/>
      <c r="C532" s="195" t="s">
        <v>565</v>
      </c>
      <c r="D532" s="195" t="s">
        <v>136</v>
      </c>
      <c r="E532" s="196" t="s">
        <v>566</v>
      </c>
      <c r="F532" s="197" t="s">
        <v>567</v>
      </c>
      <c r="G532" s="198" t="s">
        <v>546</v>
      </c>
      <c r="H532" s="199">
        <v>14</v>
      </c>
      <c r="I532" s="200"/>
      <c r="J532" s="201">
        <f>ROUND(I532*H532,2)</f>
        <v>0</v>
      </c>
      <c r="K532" s="197" t="s">
        <v>140</v>
      </c>
      <c r="L532" s="56"/>
      <c r="M532" s="202" t="s">
        <v>22</v>
      </c>
      <c r="N532" s="203" t="s">
        <v>49</v>
      </c>
      <c r="O532" s="37"/>
      <c r="P532" s="204">
        <f>O532*H532</f>
        <v>0</v>
      </c>
      <c r="Q532" s="204">
        <v>8.0000000000000004E-4</v>
      </c>
      <c r="R532" s="204">
        <f>Q532*H532</f>
        <v>1.12E-2</v>
      </c>
      <c r="S532" s="204">
        <v>0</v>
      </c>
      <c r="T532" s="205">
        <f>S532*H532</f>
        <v>0</v>
      </c>
      <c r="AR532" s="19" t="s">
        <v>141</v>
      </c>
      <c r="AT532" s="19" t="s">
        <v>136</v>
      </c>
      <c r="AU532" s="19" t="s">
        <v>87</v>
      </c>
      <c r="AY532" s="19" t="s">
        <v>134</v>
      </c>
      <c r="BE532" s="206">
        <f>IF(N532="základní",J532,0)</f>
        <v>0</v>
      </c>
      <c r="BF532" s="206">
        <f>IF(N532="snížená",J532,0)</f>
        <v>0</v>
      </c>
      <c r="BG532" s="206">
        <f>IF(N532="zákl. přenesená",J532,0)</f>
        <v>0</v>
      </c>
      <c r="BH532" s="206">
        <f>IF(N532="sníž. přenesená",J532,0)</f>
        <v>0</v>
      </c>
      <c r="BI532" s="206">
        <f>IF(N532="nulová",J532,0)</f>
        <v>0</v>
      </c>
      <c r="BJ532" s="19" t="s">
        <v>23</v>
      </c>
      <c r="BK532" s="206">
        <f>ROUND(I532*H532,2)</f>
        <v>0</v>
      </c>
      <c r="BL532" s="19" t="s">
        <v>141</v>
      </c>
      <c r="BM532" s="19" t="s">
        <v>568</v>
      </c>
    </row>
    <row r="533" spans="2:65" s="1" customFormat="1" ht="94.5" x14ac:dyDescent="0.3">
      <c r="B533" s="36"/>
      <c r="C533" s="58"/>
      <c r="D533" s="207" t="s">
        <v>143</v>
      </c>
      <c r="E533" s="58"/>
      <c r="F533" s="208" t="s">
        <v>548</v>
      </c>
      <c r="G533" s="58"/>
      <c r="H533" s="58"/>
      <c r="I533" s="163"/>
      <c r="J533" s="58"/>
      <c r="K533" s="58"/>
      <c r="L533" s="56"/>
      <c r="M533" s="73"/>
      <c r="N533" s="37"/>
      <c r="O533" s="37"/>
      <c r="P533" s="37"/>
      <c r="Q533" s="37"/>
      <c r="R533" s="37"/>
      <c r="S533" s="37"/>
      <c r="T533" s="74"/>
      <c r="AT533" s="19" t="s">
        <v>143</v>
      </c>
      <c r="AU533" s="19" t="s">
        <v>87</v>
      </c>
    </row>
    <row r="534" spans="2:65" s="13" customFormat="1" ht="13.5" x14ac:dyDescent="0.3">
      <c r="B534" s="220"/>
      <c r="C534" s="221"/>
      <c r="D534" s="207" t="s">
        <v>145</v>
      </c>
      <c r="E534" s="222" t="s">
        <v>22</v>
      </c>
      <c r="F534" s="223" t="s">
        <v>569</v>
      </c>
      <c r="G534" s="221"/>
      <c r="H534" s="224">
        <v>14</v>
      </c>
      <c r="I534" s="225"/>
      <c r="J534" s="221"/>
      <c r="K534" s="221"/>
      <c r="L534" s="226"/>
      <c r="M534" s="227"/>
      <c r="N534" s="228"/>
      <c r="O534" s="228"/>
      <c r="P534" s="228"/>
      <c r="Q534" s="228"/>
      <c r="R534" s="228"/>
      <c r="S534" s="228"/>
      <c r="T534" s="229"/>
      <c r="AT534" s="230" t="s">
        <v>145</v>
      </c>
      <c r="AU534" s="230" t="s">
        <v>87</v>
      </c>
      <c r="AV534" s="13" t="s">
        <v>87</v>
      </c>
      <c r="AW534" s="13" t="s">
        <v>42</v>
      </c>
      <c r="AX534" s="13" t="s">
        <v>78</v>
      </c>
      <c r="AY534" s="230" t="s">
        <v>134</v>
      </c>
    </row>
    <row r="535" spans="2:65" s="14" customFormat="1" ht="13.5" x14ac:dyDescent="0.3">
      <c r="B535" s="231"/>
      <c r="C535" s="232"/>
      <c r="D535" s="233" t="s">
        <v>145</v>
      </c>
      <c r="E535" s="234" t="s">
        <v>22</v>
      </c>
      <c r="F535" s="235" t="s">
        <v>156</v>
      </c>
      <c r="G535" s="232"/>
      <c r="H535" s="236">
        <v>14</v>
      </c>
      <c r="I535" s="237"/>
      <c r="J535" s="232"/>
      <c r="K535" s="232"/>
      <c r="L535" s="238"/>
      <c r="M535" s="239"/>
      <c r="N535" s="240"/>
      <c r="O535" s="240"/>
      <c r="P535" s="240"/>
      <c r="Q535" s="240"/>
      <c r="R535" s="240"/>
      <c r="S535" s="240"/>
      <c r="T535" s="241"/>
      <c r="AT535" s="242" t="s">
        <v>145</v>
      </c>
      <c r="AU535" s="242" t="s">
        <v>87</v>
      </c>
      <c r="AV535" s="14" t="s">
        <v>141</v>
      </c>
      <c r="AW535" s="14" t="s">
        <v>42</v>
      </c>
      <c r="AX535" s="14" t="s">
        <v>23</v>
      </c>
      <c r="AY535" s="242" t="s">
        <v>134</v>
      </c>
    </row>
    <row r="536" spans="2:65" s="1" customFormat="1" ht="31.5" customHeight="1" x14ac:dyDescent="0.3">
      <c r="B536" s="36"/>
      <c r="C536" s="254" t="s">
        <v>570</v>
      </c>
      <c r="D536" s="254" t="s">
        <v>385</v>
      </c>
      <c r="E536" s="255" t="s">
        <v>571</v>
      </c>
      <c r="F536" s="256" t="s">
        <v>572</v>
      </c>
      <c r="G536" s="257" t="s">
        <v>546</v>
      </c>
      <c r="H536" s="258">
        <v>3</v>
      </c>
      <c r="I536" s="259"/>
      <c r="J536" s="260">
        <f>ROUND(I536*H536,2)</f>
        <v>0</v>
      </c>
      <c r="K536" s="256" t="s">
        <v>140</v>
      </c>
      <c r="L536" s="261"/>
      <c r="M536" s="262" t="s">
        <v>22</v>
      </c>
      <c r="N536" s="263" t="s">
        <v>49</v>
      </c>
      <c r="O536" s="37"/>
      <c r="P536" s="204">
        <f>O536*H536</f>
        <v>0</v>
      </c>
      <c r="Q536" s="204">
        <v>6.8999999999999999E-3</v>
      </c>
      <c r="R536" s="204">
        <f>Q536*H536</f>
        <v>2.07E-2</v>
      </c>
      <c r="S536" s="204">
        <v>0</v>
      </c>
      <c r="T536" s="205">
        <f>S536*H536</f>
        <v>0</v>
      </c>
      <c r="AR536" s="19" t="s">
        <v>209</v>
      </c>
      <c r="AT536" s="19" t="s">
        <v>385</v>
      </c>
      <c r="AU536" s="19" t="s">
        <v>87</v>
      </c>
      <c r="AY536" s="19" t="s">
        <v>134</v>
      </c>
      <c r="BE536" s="206">
        <f>IF(N536="základní",J536,0)</f>
        <v>0</v>
      </c>
      <c r="BF536" s="206">
        <f>IF(N536="snížená",J536,0)</f>
        <v>0</v>
      </c>
      <c r="BG536" s="206">
        <f>IF(N536="zákl. přenesená",J536,0)</f>
        <v>0</v>
      </c>
      <c r="BH536" s="206">
        <f>IF(N536="sníž. přenesená",J536,0)</f>
        <v>0</v>
      </c>
      <c r="BI536" s="206">
        <f>IF(N536="nulová",J536,0)</f>
        <v>0</v>
      </c>
      <c r="BJ536" s="19" t="s">
        <v>23</v>
      </c>
      <c r="BK536" s="206">
        <f>ROUND(I536*H536,2)</f>
        <v>0</v>
      </c>
      <c r="BL536" s="19" t="s">
        <v>141</v>
      </c>
      <c r="BM536" s="19" t="s">
        <v>573</v>
      </c>
    </row>
    <row r="537" spans="2:65" s="13" customFormat="1" ht="13.5" x14ac:dyDescent="0.3">
      <c r="B537" s="220"/>
      <c r="C537" s="221"/>
      <c r="D537" s="207" t="s">
        <v>145</v>
      </c>
      <c r="E537" s="222" t="s">
        <v>22</v>
      </c>
      <c r="F537" s="223" t="s">
        <v>574</v>
      </c>
      <c r="G537" s="221"/>
      <c r="H537" s="224">
        <v>3</v>
      </c>
      <c r="I537" s="225"/>
      <c r="J537" s="221"/>
      <c r="K537" s="221"/>
      <c r="L537" s="226"/>
      <c r="M537" s="227"/>
      <c r="N537" s="228"/>
      <c r="O537" s="228"/>
      <c r="P537" s="228"/>
      <c r="Q537" s="228"/>
      <c r="R537" s="228"/>
      <c r="S537" s="228"/>
      <c r="T537" s="229"/>
      <c r="AT537" s="230" t="s">
        <v>145</v>
      </c>
      <c r="AU537" s="230" t="s">
        <v>87</v>
      </c>
      <c r="AV537" s="13" t="s">
        <v>87</v>
      </c>
      <c r="AW537" s="13" t="s">
        <v>42</v>
      </c>
      <c r="AX537" s="13" t="s">
        <v>78</v>
      </c>
      <c r="AY537" s="230" t="s">
        <v>134</v>
      </c>
    </row>
    <row r="538" spans="2:65" s="14" customFormat="1" ht="13.5" x14ac:dyDescent="0.3">
      <c r="B538" s="231"/>
      <c r="C538" s="232"/>
      <c r="D538" s="233" t="s">
        <v>145</v>
      </c>
      <c r="E538" s="234" t="s">
        <v>22</v>
      </c>
      <c r="F538" s="235" t="s">
        <v>156</v>
      </c>
      <c r="G538" s="232"/>
      <c r="H538" s="236">
        <v>3</v>
      </c>
      <c r="I538" s="237"/>
      <c r="J538" s="232"/>
      <c r="K538" s="232"/>
      <c r="L538" s="238"/>
      <c r="M538" s="239"/>
      <c r="N538" s="240"/>
      <c r="O538" s="240"/>
      <c r="P538" s="240"/>
      <c r="Q538" s="240"/>
      <c r="R538" s="240"/>
      <c r="S538" s="240"/>
      <c r="T538" s="241"/>
      <c r="AT538" s="242" t="s">
        <v>145</v>
      </c>
      <c r="AU538" s="242" t="s">
        <v>87</v>
      </c>
      <c r="AV538" s="14" t="s">
        <v>141</v>
      </c>
      <c r="AW538" s="14" t="s">
        <v>42</v>
      </c>
      <c r="AX538" s="14" t="s">
        <v>23</v>
      </c>
      <c r="AY538" s="242" t="s">
        <v>134</v>
      </c>
    </row>
    <row r="539" spans="2:65" s="1" customFormat="1" ht="31.5" customHeight="1" x14ac:dyDescent="0.3">
      <c r="B539" s="36"/>
      <c r="C539" s="254" t="s">
        <v>195</v>
      </c>
      <c r="D539" s="254" t="s">
        <v>385</v>
      </c>
      <c r="E539" s="255" t="s">
        <v>575</v>
      </c>
      <c r="F539" s="256" t="s">
        <v>576</v>
      </c>
      <c r="G539" s="257" t="s">
        <v>546</v>
      </c>
      <c r="H539" s="258">
        <v>3</v>
      </c>
      <c r="I539" s="259"/>
      <c r="J539" s="260">
        <f>ROUND(I539*H539,2)</f>
        <v>0</v>
      </c>
      <c r="K539" s="256" t="s">
        <v>140</v>
      </c>
      <c r="L539" s="261"/>
      <c r="M539" s="262" t="s">
        <v>22</v>
      </c>
      <c r="N539" s="263" t="s">
        <v>49</v>
      </c>
      <c r="O539" s="37"/>
      <c r="P539" s="204">
        <f>O539*H539</f>
        <v>0</v>
      </c>
      <c r="Q539" s="204">
        <v>7.7000000000000002E-3</v>
      </c>
      <c r="R539" s="204">
        <f>Q539*H539</f>
        <v>2.3100000000000002E-2</v>
      </c>
      <c r="S539" s="204">
        <v>0</v>
      </c>
      <c r="T539" s="205">
        <f>S539*H539</f>
        <v>0</v>
      </c>
      <c r="AR539" s="19" t="s">
        <v>209</v>
      </c>
      <c r="AT539" s="19" t="s">
        <v>385</v>
      </c>
      <c r="AU539" s="19" t="s">
        <v>87</v>
      </c>
      <c r="AY539" s="19" t="s">
        <v>134</v>
      </c>
      <c r="BE539" s="206">
        <f>IF(N539="základní",J539,0)</f>
        <v>0</v>
      </c>
      <c r="BF539" s="206">
        <f>IF(N539="snížená",J539,0)</f>
        <v>0</v>
      </c>
      <c r="BG539" s="206">
        <f>IF(N539="zákl. přenesená",J539,0)</f>
        <v>0</v>
      </c>
      <c r="BH539" s="206">
        <f>IF(N539="sníž. přenesená",J539,0)</f>
        <v>0</v>
      </c>
      <c r="BI539" s="206">
        <f>IF(N539="nulová",J539,0)</f>
        <v>0</v>
      </c>
      <c r="BJ539" s="19" t="s">
        <v>23</v>
      </c>
      <c r="BK539" s="206">
        <f>ROUND(I539*H539,2)</f>
        <v>0</v>
      </c>
      <c r="BL539" s="19" t="s">
        <v>141</v>
      </c>
      <c r="BM539" s="19" t="s">
        <v>577</v>
      </c>
    </row>
    <row r="540" spans="2:65" s="13" customFormat="1" ht="13.5" x14ac:dyDescent="0.3">
      <c r="B540" s="220"/>
      <c r="C540" s="221"/>
      <c r="D540" s="207" t="s">
        <v>145</v>
      </c>
      <c r="E540" s="222" t="s">
        <v>22</v>
      </c>
      <c r="F540" s="223" t="s">
        <v>574</v>
      </c>
      <c r="G540" s="221"/>
      <c r="H540" s="224">
        <v>3</v>
      </c>
      <c r="I540" s="225"/>
      <c r="J540" s="221"/>
      <c r="K540" s="221"/>
      <c r="L540" s="226"/>
      <c r="M540" s="227"/>
      <c r="N540" s="228"/>
      <c r="O540" s="228"/>
      <c r="P540" s="228"/>
      <c r="Q540" s="228"/>
      <c r="R540" s="228"/>
      <c r="S540" s="228"/>
      <c r="T540" s="229"/>
      <c r="AT540" s="230" t="s">
        <v>145</v>
      </c>
      <c r="AU540" s="230" t="s">
        <v>87</v>
      </c>
      <c r="AV540" s="13" t="s">
        <v>87</v>
      </c>
      <c r="AW540" s="13" t="s">
        <v>42</v>
      </c>
      <c r="AX540" s="13" t="s">
        <v>78</v>
      </c>
      <c r="AY540" s="230" t="s">
        <v>134</v>
      </c>
    </row>
    <row r="541" spans="2:65" s="14" customFormat="1" ht="13.5" x14ac:dyDescent="0.3">
      <c r="B541" s="231"/>
      <c r="C541" s="232"/>
      <c r="D541" s="233" t="s">
        <v>145</v>
      </c>
      <c r="E541" s="234" t="s">
        <v>22</v>
      </c>
      <c r="F541" s="235" t="s">
        <v>156</v>
      </c>
      <c r="G541" s="232"/>
      <c r="H541" s="236">
        <v>3</v>
      </c>
      <c r="I541" s="237"/>
      <c r="J541" s="232"/>
      <c r="K541" s="232"/>
      <c r="L541" s="238"/>
      <c r="M541" s="239"/>
      <c r="N541" s="240"/>
      <c r="O541" s="240"/>
      <c r="P541" s="240"/>
      <c r="Q541" s="240"/>
      <c r="R541" s="240"/>
      <c r="S541" s="240"/>
      <c r="T541" s="241"/>
      <c r="AT541" s="242" t="s">
        <v>145</v>
      </c>
      <c r="AU541" s="242" t="s">
        <v>87</v>
      </c>
      <c r="AV541" s="14" t="s">
        <v>141</v>
      </c>
      <c r="AW541" s="14" t="s">
        <v>42</v>
      </c>
      <c r="AX541" s="14" t="s">
        <v>23</v>
      </c>
      <c r="AY541" s="242" t="s">
        <v>134</v>
      </c>
    </row>
    <row r="542" spans="2:65" s="1" customFormat="1" ht="31.5" customHeight="1" x14ac:dyDescent="0.3">
      <c r="B542" s="36"/>
      <c r="C542" s="254" t="s">
        <v>578</v>
      </c>
      <c r="D542" s="254" t="s">
        <v>385</v>
      </c>
      <c r="E542" s="255" t="s">
        <v>579</v>
      </c>
      <c r="F542" s="256" t="s">
        <v>580</v>
      </c>
      <c r="G542" s="257" t="s">
        <v>546</v>
      </c>
      <c r="H542" s="258">
        <v>4</v>
      </c>
      <c r="I542" s="259"/>
      <c r="J542" s="260">
        <f>ROUND(I542*H542,2)</f>
        <v>0</v>
      </c>
      <c r="K542" s="256" t="s">
        <v>140</v>
      </c>
      <c r="L542" s="261"/>
      <c r="M542" s="262" t="s">
        <v>22</v>
      </c>
      <c r="N542" s="263" t="s">
        <v>49</v>
      </c>
      <c r="O542" s="37"/>
      <c r="P542" s="204">
        <f>O542*H542</f>
        <v>0</v>
      </c>
      <c r="Q542" s="204">
        <v>1.2200000000000001E-2</v>
      </c>
      <c r="R542" s="204">
        <f>Q542*H542</f>
        <v>4.8800000000000003E-2</v>
      </c>
      <c r="S542" s="204">
        <v>0</v>
      </c>
      <c r="T542" s="205">
        <f>S542*H542</f>
        <v>0</v>
      </c>
      <c r="AR542" s="19" t="s">
        <v>209</v>
      </c>
      <c r="AT542" s="19" t="s">
        <v>385</v>
      </c>
      <c r="AU542" s="19" t="s">
        <v>87</v>
      </c>
      <c r="AY542" s="19" t="s">
        <v>134</v>
      </c>
      <c r="BE542" s="206">
        <f>IF(N542="základní",J542,0)</f>
        <v>0</v>
      </c>
      <c r="BF542" s="206">
        <f>IF(N542="snížená",J542,0)</f>
        <v>0</v>
      </c>
      <c r="BG542" s="206">
        <f>IF(N542="zákl. přenesená",J542,0)</f>
        <v>0</v>
      </c>
      <c r="BH542" s="206">
        <f>IF(N542="sníž. přenesená",J542,0)</f>
        <v>0</v>
      </c>
      <c r="BI542" s="206">
        <f>IF(N542="nulová",J542,0)</f>
        <v>0</v>
      </c>
      <c r="BJ542" s="19" t="s">
        <v>23</v>
      </c>
      <c r="BK542" s="206">
        <f>ROUND(I542*H542,2)</f>
        <v>0</v>
      </c>
      <c r="BL542" s="19" t="s">
        <v>141</v>
      </c>
      <c r="BM542" s="19" t="s">
        <v>581</v>
      </c>
    </row>
    <row r="543" spans="2:65" s="13" customFormat="1" ht="13.5" x14ac:dyDescent="0.3">
      <c r="B543" s="220"/>
      <c r="C543" s="221"/>
      <c r="D543" s="207" t="s">
        <v>145</v>
      </c>
      <c r="E543" s="222" t="s">
        <v>22</v>
      </c>
      <c r="F543" s="223" t="s">
        <v>582</v>
      </c>
      <c r="G543" s="221"/>
      <c r="H543" s="224">
        <v>4</v>
      </c>
      <c r="I543" s="225"/>
      <c r="J543" s="221"/>
      <c r="K543" s="221"/>
      <c r="L543" s="226"/>
      <c r="M543" s="227"/>
      <c r="N543" s="228"/>
      <c r="O543" s="228"/>
      <c r="P543" s="228"/>
      <c r="Q543" s="228"/>
      <c r="R543" s="228"/>
      <c r="S543" s="228"/>
      <c r="T543" s="229"/>
      <c r="AT543" s="230" t="s">
        <v>145</v>
      </c>
      <c r="AU543" s="230" t="s">
        <v>87</v>
      </c>
      <c r="AV543" s="13" t="s">
        <v>87</v>
      </c>
      <c r="AW543" s="13" t="s">
        <v>42</v>
      </c>
      <c r="AX543" s="13" t="s">
        <v>78</v>
      </c>
      <c r="AY543" s="230" t="s">
        <v>134</v>
      </c>
    </row>
    <row r="544" spans="2:65" s="14" customFormat="1" ht="13.5" x14ac:dyDescent="0.3">
      <c r="B544" s="231"/>
      <c r="C544" s="232"/>
      <c r="D544" s="233" t="s">
        <v>145</v>
      </c>
      <c r="E544" s="234" t="s">
        <v>22</v>
      </c>
      <c r="F544" s="235" t="s">
        <v>156</v>
      </c>
      <c r="G544" s="232"/>
      <c r="H544" s="236">
        <v>4</v>
      </c>
      <c r="I544" s="237"/>
      <c r="J544" s="232"/>
      <c r="K544" s="232"/>
      <c r="L544" s="238"/>
      <c r="M544" s="239"/>
      <c r="N544" s="240"/>
      <c r="O544" s="240"/>
      <c r="P544" s="240"/>
      <c r="Q544" s="240"/>
      <c r="R544" s="240"/>
      <c r="S544" s="240"/>
      <c r="T544" s="241"/>
      <c r="AT544" s="242" t="s">
        <v>145</v>
      </c>
      <c r="AU544" s="242" t="s">
        <v>87</v>
      </c>
      <c r="AV544" s="14" t="s">
        <v>141</v>
      </c>
      <c r="AW544" s="14" t="s">
        <v>42</v>
      </c>
      <c r="AX544" s="14" t="s">
        <v>23</v>
      </c>
      <c r="AY544" s="242" t="s">
        <v>134</v>
      </c>
    </row>
    <row r="545" spans="2:65" s="1" customFormat="1" ht="44.25" customHeight="1" x14ac:dyDescent="0.3">
      <c r="B545" s="36"/>
      <c r="C545" s="254" t="s">
        <v>583</v>
      </c>
      <c r="D545" s="254" t="s">
        <v>385</v>
      </c>
      <c r="E545" s="255" t="s">
        <v>584</v>
      </c>
      <c r="F545" s="256" t="s">
        <v>585</v>
      </c>
      <c r="G545" s="257" t="s">
        <v>546</v>
      </c>
      <c r="H545" s="258">
        <v>4</v>
      </c>
      <c r="I545" s="259"/>
      <c r="J545" s="260">
        <f>ROUND(I545*H545,2)</f>
        <v>0</v>
      </c>
      <c r="K545" s="256" t="s">
        <v>140</v>
      </c>
      <c r="L545" s="261"/>
      <c r="M545" s="262" t="s">
        <v>22</v>
      </c>
      <c r="N545" s="263" t="s">
        <v>49</v>
      </c>
      <c r="O545" s="37"/>
      <c r="P545" s="204">
        <f>O545*H545</f>
        <v>0</v>
      </c>
      <c r="Q545" s="204">
        <v>8.6999999999999994E-3</v>
      </c>
      <c r="R545" s="204">
        <f>Q545*H545</f>
        <v>3.4799999999999998E-2</v>
      </c>
      <c r="S545" s="204">
        <v>0</v>
      </c>
      <c r="T545" s="205">
        <f>S545*H545</f>
        <v>0</v>
      </c>
      <c r="AR545" s="19" t="s">
        <v>209</v>
      </c>
      <c r="AT545" s="19" t="s">
        <v>385</v>
      </c>
      <c r="AU545" s="19" t="s">
        <v>87</v>
      </c>
      <c r="AY545" s="19" t="s">
        <v>134</v>
      </c>
      <c r="BE545" s="206">
        <f>IF(N545="základní",J545,0)</f>
        <v>0</v>
      </c>
      <c r="BF545" s="206">
        <f>IF(N545="snížená",J545,0)</f>
        <v>0</v>
      </c>
      <c r="BG545" s="206">
        <f>IF(N545="zákl. přenesená",J545,0)</f>
        <v>0</v>
      </c>
      <c r="BH545" s="206">
        <f>IF(N545="sníž. přenesená",J545,0)</f>
        <v>0</v>
      </c>
      <c r="BI545" s="206">
        <f>IF(N545="nulová",J545,0)</f>
        <v>0</v>
      </c>
      <c r="BJ545" s="19" t="s">
        <v>23</v>
      </c>
      <c r="BK545" s="206">
        <f>ROUND(I545*H545,2)</f>
        <v>0</v>
      </c>
      <c r="BL545" s="19" t="s">
        <v>141</v>
      </c>
      <c r="BM545" s="19" t="s">
        <v>586</v>
      </c>
    </row>
    <row r="546" spans="2:65" s="13" customFormat="1" ht="13.5" x14ac:dyDescent="0.3">
      <c r="B546" s="220"/>
      <c r="C546" s="221"/>
      <c r="D546" s="207" t="s">
        <v>145</v>
      </c>
      <c r="E546" s="222" t="s">
        <v>22</v>
      </c>
      <c r="F546" s="223" t="s">
        <v>582</v>
      </c>
      <c r="G546" s="221"/>
      <c r="H546" s="224">
        <v>4</v>
      </c>
      <c r="I546" s="225"/>
      <c r="J546" s="221"/>
      <c r="K546" s="221"/>
      <c r="L546" s="226"/>
      <c r="M546" s="227"/>
      <c r="N546" s="228"/>
      <c r="O546" s="228"/>
      <c r="P546" s="228"/>
      <c r="Q546" s="228"/>
      <c r="R546" s="228"/>
      <c r="S546" s="228"/>
      <c r="T546" s="229"/>
      <c r="AT546" s="230" t="s">
        <v>145</v>
      </c>
      <c r="AU546" s="230" t="s">
        <v>87</v>
      </c>
      <c r="AV546" s="13" t="s">
        <v>87</v>
      </c>
      <c r="AW546" s="13" t="s">
        <v>42</v>
      </c>
      <c r="AX546" s="13" t="s">
        <v>78</v>
      </c>
      <c r="AY546" s="230" t="s">
        <v>134</v>
      </c>
    </row>
    <row r="547" spans="2:65" s="14" customFormat="1" ht="13.5" x14ac:dyDescent="0.3">
      <c r="B547" s="231"/>
      <c r="C547" s="232"/>
      <c r="D547" s="233" t="s">
        <v>145</v>
      </c>
      <c r="E547" s="234" t="s">
        <v>22</v>
      </c>
      <c r="F547" s="235" t="s">
        <v>156</v>
      </c>
      <c r="G547" s="232"/>
      <c r="H547" s="236">
        <v>4</v>
      </c>
      <c r="I547" s="237"/>
      <c r="J547" s="232"/>
      <c r="K547" s="232"/>
      <c r="L547" s="238"/>
      <c r="M547" s="239"/>
      <c r="N547" s="240"/>
      <c r="O547" s="240"/>
      <c r="P547" s="240"/>
      <c r="Q547" s="240"/>
      <c r="R547" s="240"/>
      <c r="S547" s="240"/>
      <c r="T547" s="241"/>
      <c r="AT547" s="242" t="s">
        <v>145</v>
      </c>
      <c r="AU547" s="242" t="s">
        <v>87</v>
      </c>
      <c r="AV547" s="14" t="s">
        <v>141</v>
      </c>
      <c r="AW547" s="14" t="s">
        <v>42</v>
      </c>
      <c r="AX547" s="14" t="s">
        <v>23</v>
      </c>
      <c r="AY547" s="242" t="s">
        <v>134</v>
      </c>
    </row>
    <row r="548" spans="2:65" s="1" customFormat="1" ht="31.5" customHeight="1" x14ac:dyDescent="0.3">
      <c r="B548" s="36"/>
      <c r="C548" s="195" t="s">
        <v>587</v>
      </c>
      <c r="D548" s="195" t="s">
        <v>136</v>
      </c>
      <c r="E548" s="196" t="s">
        <v>588</v>
      </c>
      <c r="F548" s="197" t="s">
        <v>589</v>
      </c>
      <c r="G548" s="198" t="s">
        <v>546</v>
      </c>
      <c r="H548" s="199">
        <v>5</v>
      </c>
      <c r="I548" s="200"/>
      <c r="J548" s="201">
        <f>ROUND(I548*H548,2)</f>
        <v>0</v>
      </c>
      <c r="K548" s="197" t="s">
        <v>140</v>
      </c>
      <c r="L548" s="56"/>
      <c r="M548" s="202" t="s">
        <v>22</v>
      </c>
      <c r="N548" s="203" t="s">
        <v>49</v>
      </c>
      <c r="O548" s="37"/>
      <c r="P548" s="204">
        <f>O548*H548</f>
        <v>0</v>
      </c>
      <c r="Q548" s="204">
        <v>0</v>
      </c>
      <c r="R548" s="204">
        <f>Q548*H548</f>
        <v>0</v>
      </c>
      <c r="S548" s="204">
        <v>0</v>
      </c>
      <c r="T548" s="205">
        <f>S548*H548</f>
        <v>0</v>
      </c>
      <c r="AR548" s="19" t="s">
        <v>141</v>
      </c>
      <c r="AT548" s="19" t="s">
        <v>136</v>
      </c>
      <c r="AU548" s="19" t="s">
        <v>87</v>
      </c>
      <c r="AY548" s="19" t="s">
        <v>134</v>
      </c>
      <c r="BE548" s="206">
        <f>IF(N548="základní",J548,0)</f>
        <v>0</v>
      </c>
      <c r="BF548" s="206">
        <f>IF(N548="snížená",J548,0)</f>
        <v>0</v>
      </c>
      <c r="BG548" s="206">
        <f>IF(N548="zákl. přenesená",J548,0)</f>
        <v>0</v>
      </c>
      <c r="BH548" s="206">
        <f>IF(N548="sníž. přenesená",J548,0)</f>
        <v>0</v>
      </c>
      <c r="BI548" s="206">
        <f>IF(N548="nulová",J548,0)</f>
        <v>0</v>
      </c>
      <c r="BJ548" s="19" t="s">
        <v>23</v>
      </c>
      <c r="BK548" s="206">
        <f>ROUND(I548*H548,2)</f>
        <v>0</v>
      </c>
      <c r="BL548" s="19" t="s">
        <v>141</v>
      </c>
      <c r="BM548" s="19" t="s">
        <v>590</v>
      </c>
    </row>
    <row r="549" spans="2:65" s="1" customFormat="1" ht="94.5" x14ac:dyDescent="0.3">
      <c r="B549" s="36"/>
      <c r="C549" s="58"/>
      <c r="D549" s="207" t="s">
        <v>143</v>
      </c>
      <c r="E549" s="58"/>
      <c r="F549" s="208" t="s">
        <v>548</v>
      </c>
      <c r="G549" s="58"/>
      <c r="H549" s="58"/>
      <c r="I549" s="163"/>
      <c r="J549" s="58"/>
      <c r="K549" s="58"/>
      <c r="L549" s="56"/>
      <c r="M549" s="73"/>
      <c r="N549" s="37"/>
      <c r="O549" s="37"/>
      <c r="P549" s="37"/>
      <c r="Q549" s="37"/>
      <c r="R549" s="37"/>
      <c r="S549" s="37"/>
      <c r="T549" s="74"/>
      <c r="AT549" s="19" t="s">
        <v>143</v>
      </c>
      <c r="AU549" s="19" t="s">
        <v>87</v>
      </c>
    </row>
    <row r="550" spans="2:65" s="13" customFormat="1" ht="13.5" x14ac:dyDescent="0.3">
      <c r="B550" s="220"/>
      <c r="C550" s="221"/>
      <c r="D550" s="207" t="s">
        <v>145</v>
      </c>
      <c r="E550" s="222" t="s">
        <v>22</v>
      </c>
      <c r="F550" s="223" t="s">
        <v>189</v>
      </c>
      <c r="G550" s="221"/>
      <c r="H550" s="224">
        <v>5</v>
      </c>
      <c r="I550" s="225"/>
      <c r="J550" s="221"/>
      <c r="K550" s="221"/>
      <c r="L550" s="226"/>
      <c r="M550" s="227"/>
      <c r="N550" s="228"/>
      <c r="O550" s="228"/>
      <c r="P550" s="228"/>
      <c r="Q550" s="228"/>
      <c r="R550" s="228"/>
      <c r="S550" s="228"/>
      <c r="T550" s="229"/>
      <c r="AT550" s="230" t="s">
        <v>145</v>
      </c>
      <c r="AU550" s="230" t="s">
        <v>87</v>
      </c>
      <c r="AV550" s="13" t="s">
        <v>87</v>
      </c>
      <c r="AW550" s="13" t="s">
        <v>42</v>
      </c>
      <c r="AX550" s="13" t="s">
        <v>78</v>
      </c>
      <c r="AY550" s="230" t="s">
        <v>134</v>
      </c>
    </row>
    <row r="551" spans="2:65" s="14" customFormat="1" ht="13.5" x14ac:dyDescent="0.3">
      <c r="B551" s="231"/>
      <c r="C551" s="232"/>
      <c r="D551" s="233" t="s">
        <v>145</v>
      </c>
      <c r="E551" s="234" t="s">
        <v>22</v>
      </c>
      <c r="F551" s="235" t="s">
        <v>156</v>
      </c>
      <c r="G551" s="232"/>
      <c r="H551" s="236">
        <v>5</v>
      </c>
      <c r="I551" s="237"/>
      <c r="J551" s="232"/>
      <c r="K551" s="232"/>
      <c r="L551" s="238"/>
      <c r="M551" s="239"/>
      <c r="N551" s="240"/>
      <c r="O551" s="240"/>
      <c r="P551" s="240"/>
      <c r="Q551" s="240"/>
      <c r="R551" s="240"/>
      <c r="S551" s="240"/>
      <c r="T551" s="241"/>
      <c r="AT551" s="242" t="s">
        <v>145</v>
      </c>
      <c r="AU551" s="242" t="s">
        <v>87</v>
      </c>
      <c r="AV551" s="14" t="s">
        <v>141</v>
      </c>
      <c r="AW551" s="14" t="s">
        <v>42</v>
      </c>
      <c r="AX551" s="14" t="s">
        <v>23</v>
      </c>
      <c r="AY551" s="242" t="s">
        <v>134</v>
      </c>
    </row>
    <row r="552" spans="2:65" s="1" customFormat="1" ht="44.25" customHeight="1" x14ac:dyDescent="0.3">
      <c r="B552" s="36"/>
      <c r="C552" s="254" t="s">
        <v>591</v>
      </c>
      <c r="D552" s="254" t="s">
        <v>385</v>
      </c>
      <c r="E552" s="255" t="s">
        <v>592</v>
      </c>
      <c r="F552" s="256" t="s">
        <v>593</v>
      </c>
      <c r="G552" s="257" t="s">
        <v>546</v>
      </c>
      <c r="H552" s="258">
        <v>2</v>
      </c>
      <c r="I552" s="259"/>
      <c r="J552" s="260">
        <f>ROUND(I552*H552,2)</f>
        <v>0</v>
      </c>
      <c r="K552" s="256" t="s">
        <v>140</v>
      </c>
      <c r="L552" s="261"/>
      <c r="M552" s="262" t="s">
        <v>22</v>
      </c>
      <c r="N552" s="263" t="s">
        <v>49</v>
      </c>
      <c r="O552" s="37"/>
      <c r="P552" s="204">
        <f>O552*H552</f>
        <v>0</v>
      </c>
      <c r="Q552" s="204">
        <v>1.04E-2</v>
      </c>
      <c r="R552" s="204">
        <f>Q552*H552</f>
        <v>2.0799999999999999E-2</v>
      </c>
      <c r="S552" s="204">
        <v>0</v>
      </c>
      <c r="T552" s="205">
        <f>S552*H552</f>
        <v>0</v>
      </c>
      <c r="AR552" s="19" t="s">
        <v>209</v>
      </c>
      <c r="AT552" s="19" t="s">
        <v>385</v>
      </c>
      <c r="AU552" s="19" t="s">
        <v>87</v>
      </c>
      <c r="AY552" s="19" t="s">
        <v>134</v>
      </c>
      <c r="BE552" s="206">
        <f>IF(N552="základní",J552,0)</f>
        <v>0</v>
      </c>
      <c r="BF552" s="206">
        <f>IF(N552="snížená",J552,0)</f>
        <v>0</v>
      </c>
      <c r="BG552" s="206">
        <f>IF(N552="zákl. přenesená",J552,0)</f>
        <v>0</v>
      </c>
      <c r="BH552" s="206">
        <f>IF(N552="sníž. přenesená",J552,0)</f>
        <v>0</v>
      </c>
      <c r="BI552" s="206">
        <f>IF(N552="nulová",J552,0)</f>
        <v>0</v>
      </c>
      <c r="BJ552" s="19" t="s">
        <v>23</v>
      </c>
      <c r="BK552" s="206">
        <f>ROUND(I552*H552,2)</f>
        <v>0</v>
      </c>
      <c r="BL552" s="19" t="s">
        <v>141</v>
      </c>
      <c r="BM552" s="19" t="s">
        <v>594</v>
      </c>
    </row>
    <row r="553" spans="2:65" s="13" customFormat="1" ht="13.5" x14ac:dyDescent="0.3">
      <c r="B553" s="220"/>
      <c r="C553" s="221"/>
      <c r="D553" s="207" t="s">
        <v>145</v>
      </c>
      <c r="E553" s="222" t="s">
        <v>22</v>
      </c>
      <c r="F553" s="223" t="s">
        <v>87</v>
      </c>
      <c r="G553" s="221"/>
      <c r="H553" s="224">
        <v>2</v>
      </c>
      <c r="I553" s="225"/>
      <c r="J553" s="221"/>
      <c r="K553" s="221"/>
      <c r="L553" s="226"/>
      <c r="M553" s="227"/>
      <c r="N553" s="228"/>
      <c r="O553" s="228"/>
      <c r="P553" s="228"/>
      <c r="Q553" s="228"/>
      <c r="R553" s="228"/>
      <c r="S553" s="228"/>
      <c r="T553" s="229"/>
      <c r="AT553" s="230" t="s">
        <v>145</v>
      </c>
      <c r="AU553" s="230" t="s">
        <v>87</v>
      </c>
      <c r="AV553" s="13" t="s">
        <v>87</v>
      </c>
      <c r="AW553" s="13" t="s">
        <v>42</v>
      </c>
      <c r="AX553" s="13" t="s">
        <v>78</v>
      </c>
      <c r="AY553" s="230" t="s">
        <v>134</v>
      </c>
    </row>
    <row r="554" spans="2:65" s="14" customFormat="1" ht="13.5" x14ac:dyDescent="0.3">
      <c r="B554" s="231"/>
      <c r="C554" s="232"/>
      <c r="D554" s="233" t="s">
        <v>145</v>
      </c>
      <c r="E554" s="234" t="s">
        <v>22</v>
      </c>
      <c r="F554" s="235" t="s">
        <v>156</v>
      </c>
      <c r="G554" s="232"/>
      <c r="H554" s="236">
        <v>2</v>
      </c>
      <c r="I554" s="237"/>
      <c r="J554" s="232"/>
      <c r="K554" s="232"/>
      <c r="L554" s="238"/>
      <c r="M554" s="239"/>
      <c r="N554" s="240"/>
      <c r="O554" s="240"/>
      <c r="P554" s="240"/>
      <c r="Q554" s="240"/>
      <c r="R554" s="240"/>
      <c r="S554" s="240"/>
      <c r="T554" s="241"/>
      <c r="AT554" s="242" t="s">
        <v>145</v>
      </c>
      <c r="AU554" s="242" t="s">
        <v>87</v>
      </c>
      <c r="AV554" s="14" t="s">
        <v>141</v>
      </c>
      <c r="AW554" s="14" t="s">
        <v>42</v>
      </c>
      <c r="AX554" s="14" t="s">
        <v>23</v>
      </c>
      <c r="AY554" s="242" t="s">
        <v>134</v>
      </c>
    </row>
    <row r="555" spans="2:65" s="1" customFormat="1" ht="44.25" customHeight="1" x14ac:dyDescent="0.3">
      <c r="B555" s="36"/>
      <c r="C555" s="254" t="s">
        <v>595</v>
      </c>
      <c r="D555" s="254" t="s">
        <v>385</v>
      </c>
      <c r="E555" s="255" t="s">
        <v>596</v>
      </c>
      <c r="F555" s="256" t="s">
        <v>597</v>
      </c>
      <c r="G555" s="257" t="s">
        <v>546</v>
      </c>
      <c r="H555" s="258">
        <v>2</v>
      </c>
      <c r="I555" s="259"/>
      <c r="J555" s="260">
        <f>ROUND(I555*H555,2)</f>
        <v>0</v>
      </c>
      <c r="K555" s="256" t="s">
        <v>140</v>
      </c>
      <c r="L555" s="261"/>
      <c r="M555" s="262" t="s">
        <v>22</v>
      </c>
      <c r="N555" s="263" t="s">
        <v>49</v>
      </c>
      <c r="O555" s="37"/>
      <c r="P555" s="204">
        <f>O555*H555</f>
        <v>0</v>
      </c>
      <c r="Q555" s="204">
        <v>1.01E-2</v>
      </c>
      <c r="R555" s="204">
        <f>Q555*H555</f>
        <v>2.0199999999999999E-2</v>
      </c>
      <c r="S555" s="204">
        <v>0</v>
      </c>
      <c r="T555" s="205">
        <f>S555*H555</f>
        <v>0</v>
      </c>
      <c r="AR555" s="19" t="s">
        <v>209</v>
      </c>
      <c r="AT555" s="19" t="s">
        <v>385</v>
      </c>
      <c r="AU555" s="19" t="s">
        <v>87</v>
      </c>
      <c r="AY555" s="19" t="s">
        <v>134</v>
      </c>
      <c r="BE555" s="206">
        <f>IF(N555="základní",J555,0)</f>
        <v>0</v>
      </c>
      <c r="BF555" s="206">
        <f>IF(N555="snížená",J555,0)</f>
        <v>0</v>
      </c>
      <c r="BG555" s="206">
        <f>IF(N555="zákl. přenesená",J555,0)</f>
        <v>0</v>
      </c>
      <c r="BH555" s="206">
        <f>IF(N555="sníž. přenesená",J555,0)</f>
        <v>0</v>
      </c>
      <c r="BI555" s="206">
        <f>IF(N555="nulová",J555,0)</f>
        <v>0</v>
      </c>
      <c r="BJ555" s="19" t="s">
        <v>23</v>
      </c>
      <c r="BK555" s="206">
        <f>ROUND(I555*H555,2)</f>
        <v>0</v>
      </c>
      <c r="BL555" s="19" t="s">
        <v>141</v>
      </c>
      <c r="BM555" s="19" t="s">
        <v>598</v>
      </c>
    </row>
    <row r="556" spans="2:65" s="13" customFormat="1" ht="13.5" x14ac:dyDescent="0.3">
      <c r="B556" s="220"/>
      <c r="C556" s="221"/>
      <c r="D556" s="207" t="s">
        <v>145</v>
      </c>
      <c r="E556" s="222" t="s">
        <v>22</v>
      </c>
      <c r="F556" s="223" t="s">
        <v>87</v>
      </c>
      <c r="G556" s="221"/>
      <c r="H556" s="224">
        <v>2</v>
      </c>
      <c r="I556" s="225"/>
      <c r="J556" s="221"/>
      <c r="K556" s="221"/>
      <c r="L556" s="226"/>
      <c r="M556" s="227"/>
      <c r="N556" s="228"/>
      <c r="O556" s="228"/>
      <c r="P556" s="228"/>
      <c r="Q556" s="228"/>
      <c r="R556" s="228"/>
      <c r="S556" s="228"/>
      <c r="T556" s="229"/>
      <c r="AT556" s="230" t="s">
        <v>145</v>
      </c>
      <c r="AU556" s="230" t="s">
        <v>87</v>
      </c>
      <c r="AV556" s="13" t="s">
        <v>87</v>
      </c>
      <c r="AW556" s="13" t="s">
        <v>42</v>
      </c>
      <c r="AX556" s="13" t="s">
        <v>78</v>
      </c>
      <c r="AY556" s="230" t="s">
        <v>134</v>
      </c>
    </row>
    <row r="557" spans="2:65" s="14" customFormat="1" ht="13.5" x14ac:dyDescent="0.3">
      <c r="B557" s="231"/>
      <c r="C557" s="232"/>
      <c r="D557" s="233" t="s">
        <v>145</v>
      </c>
      <c r="E557" s="234" t="s">
        <v>22</v>
      </c>
      <c r="F557" s="235" t="s">
        <v>156</v>
      </c>
      <c r="G557" s="232"/>
      <c r="H557" s="236">
        <v>2</v>
      </c>
      <c r="I557" s="237"/>
      <c r="J557" s="232"/>
      <c r="K557" s="232"/>
      <c r="L557" s="238"/>
      <c r="M557" s="239"/>
      <c r="N557" s="240"/>
      <c r="O557" s="240"/>
      <c r="P557" s="240"/>
      <c r="Q557" s="240"/>
      <c r="R557" s="240"/>
      <c r="S557" s="240"/>
      <c r="T557" s="241"/>
      <c r="AT557" s="242" t="s">
        <v>145</v>
      </c>
      <c r="AU557" s="242" t="s">
        <v>87</v>
      </c>
      <c r="AV557" s="14" t="s">
        <v>141</v>
      </c>
      <c r="AW557" s="14" t="s">
        <v>42</v>
      </c>
      <c r="AX557" s="14" t="s">
        <v>23</v>
      </c>
      <c r="AY557" s="242" t="s">
        <v>134</v>
      </c>
    </row>
    <row r="558" spans="2:65" s="1" customFormat="1" ht="31.5" customHeight="1" x14ac:dyDescent="0.3">
      <c r="B558" s="36"/>
      <c r="C558" s="195" t="s">
        <v>599</v>
      </c>
      <c r="D558" s="195" t="s">
        <v>136</v>
      </c>
      <c r="E558" s="196" t="s">
        <v>600</v>
      </c>
      <c r="F558" s="197" t="s">
        <v>601</v>
      </c>
      <c r="G558" s="198" t="s">
        <v>546</v>
      </c>
      <c r="H558" s="199">
        <v>8</v>
      </c>
      <c r="I558" s="200"/>
      <c r="J558" s="201">
        <f>ROUND(I558*H558,2)</f>
        <v>0</v>
      </c>
      <c r="K558" s="197" t="s">
        <v>140</v>
      </c>
      <c r="L558" s="56"/>
      <c r="M558" s="202" t="s">
        <v>22</v>
      </c>
      <c r="N558" s="203" t="s">
        <v>49</v>
      </c>
      <c r="O558" s="37"/>
      <c r="P558" s="204">
        <f>O558*H558</f>
        <v>0</v>
      </c>
      <c r="Q558" s="204">
        <v>1.6299999999999999E-3</v>
      </c>
      <c r="R558" s="204">
        <f>Q558*H558</f>
        <v>1.304E-2</v>
      </c>
      <c r="S558" s="204">
        <v>0</v>
      </c>
      <c r="T558" s="205">
        <f>S558*H558</f>
        <v>0</v>
      </c>
      <c r="AR558" s="19" t="s">
        <v>141</v>
      </c>
      <c r="AT558" s="19" t="s">
        <v>136</v>
      </c>
      <c r="AU558" s="19" t="s">
        <v>87</v>
      </c>
      <c r="AY558" s="19" t="s">
        <v>134</v>
      </c>
      <c r="BE558" s="206">
        <f>IF(N558="základní",J558,0)</f>
        <v>0</v>
      </c>
      <c r="BF558" s="206">
        <f>IF(N558="snížená",J558,0)</f>
        <v>0</v>
      </c>
      <c r="BG558" s="206">
        <f>IF(N558="zákl. přenesená",J558,0)</f>
        <v>0</v>
      </c>
      <c r="BH558" s="206">
        <f>IF(N558="sníž. přenesená",J558,0)</f>
        <v>0</v>
      </c>
      <c r="BI558" s="206">
        <f>IF(N558="nulová",J558,0)</f>
        <v>0</v>
      </c>
      <c r="BJ558" s="19" t="s">
        <v>23</v>
      </c>
      <c r="BK558" s="206">
        <f>ROUND(I558*H558,2)</f>
        <v>0</v>
      </c>
      <c r="BL558" s="19" t="s">
        <v>141</v>
      </c>
      <c r="BM558" s="19" t="s">
        <v>602</v>
      </c>
    </row>
    <row r="559" spans="2:65" s="1" customFormat="1" ht="94.5" x14ac:dyDescent="0.3">
      <c r="B559" s="36"/>
      <c r="C559" s="58"/>
      <c r="D559" s="207" t="s">
        <v>143</v>
      </c>
      <c r="E559" s="58"/>
      <c r="F559" s="208" t="s">
        <v>548</v>
      </c>
      <c r="G559" s="58"/>
      <c r="H559" s="58"/>
      <c r="I559" s="163"/>
      <c r="J559" s="58"/>
      <c r="K559" s="58"/>
      <c r="L559" s="56"/>
      <c r="M559" s="73"/>
      <c r="N559" s="37"/>
      <c r="O559" s="37"/>
      <c r="P559" s="37"/>
      <c r="Q559" s="37"/>
      <c r="R559" s="37"/>
      <c r="S559" s="37"/>
      <c r="T559" s="74"/>
      <c r="AT559" s="19" t="s">
        <v>143</v>
      </c>
      <c r="AU559" s="19" t="s">
        <v>87</v>
      </c>
    </row>
    <row r="560" spans="2:65" s="13" customFormat="1" ht="13.5" x14ac:dyDescent="0.3">
      <c r="B560" s="220"/>
      <c r="C560" s="221"/>
      <c r="D560" s="207" t="s">
        <v>145</v>
      </c>
      <c r="E560" s="222" t="s">
        <v>22</v>
      </c>
      <c r="F560" s="223" t="s">
        <v>209</v>
      </c>
      <c r="G560" s="221"/>
      <c r="H560" s="224">
        <v>8</v>
      </c>
      <c r="I560" s="225"/>
      <c r="J560" s="221"/>
      <c r="K560" s="221"/>
      <c r="L560" s="226"/>
      <c r="M560" s="227"/>
      <c r="N560" s="228"/>
      <c r="O560" s="228"/>
      <c r="P560" s="228"/>
      <c r="Q560" s="228"/>
      <c r="R560" s="228"/>
      <c r="S560" s="228"/>
      <c r="T560" s="229"/>
      <c r="AT560" s="230" t="s">
        <v>145</v>
      </c>
      <c r="AU560" s="230" t="s">
        <v>87</v>
      </c>
      <c r="AV560" s="13" t="s">
        <v>87</v>
      </c>
      <c r="AW560" s="13" t="s">
        <v>42</v>
      </c>
      <c r="AX560" s="13" t="s">
        <v>78</v>
      </c>
      <c r="AY560" s="230" t="s">
        <v>134</v>
      </c>
    </row>
    <row r="561" spans="2:65" s="14" customFormat="1" ht="13.5" x14ac:dyDescent="0.3">
      <c r="B561" s="231"/>
      <c r="C561" s="232"/>
      <c r="D561" s="233" t="s">
        <v>145</v>
      </c>
      <c r="E561" s="234" t="s">
        <v>22</v>
      </c>
      <c r="F561" s="235" t="s">
        <v>156</v>
      </c>
      <c r="G561" s="232"/>
      <c r="H561" s="236">
        <v>8</v>
      </c>
      <c r="I561" s="237"/>
      <c r="J561" s="232"/>
      <c r="K561" s="232"/>
      <c r="L561" s="238"/>
      <c r="M561" s="239"/>
      <c r="N561" s="240"/>
      <c r="O561" s="240"/>
      <c r="P561" s="240"/>
      <c r="Q561" s="240"/>
      <c r="R561" s="240"/>
      <c r="S561" s="240"/>
      <c r="T561" s="241"/>
      <c r="AT561" s="242" t="s">
        <v>145</v>
      </c>
      <c r="AU561" s="242" t="s">
        <v>87</v>
      </c>
      <c r="AV561" s="14" t="s">
        <v>141</v>
      </c>
      <c r="AW561" s="14" t="s">
        <v>42</v>
      </c>
      <c r="AX561" s="14" t="s">
        <v>23</v>
      </c>
      <c r="AY561" s="242" t="s">
        <v>134</v>
      </c>
    </row>
    <row r="562" spans="2:65" s="1" customFormat="1" ht="31.5" customHeight="1" x14ac:dyDescent="0.3">
      <c r="B562" s="36"/>
      <c r="C562" s="254" t="s">
        <v>603</v>
      </c>
      <c r="D562" s="254" t="s">
        <v>385</v>
      </c>
      <c r="E562" s="255" t="s">
        <v>604</v>
      </c>
      <c r="F562" s="256" t="s">
        <v>605</v>
      </c>
      <c r="G562" s="257" t="s">
        <v>546</v>
      </c>
      <c r="H562" s="258">
        <v>1</v>
      </c>
      <c r="I562" s="259"/>
      <c r="J562" s="260">
        <f>ROUND(I562*H562,2)</f>
        <v>0</v>
      </c>
      <c r="K562" s="256" t="s">
        <v>22</v>
      </c>
      <c r="L562" s="261"/>
      <c r="M562" s="262" t="s">
        <v>22</v>
      </c>
      <c r="N562" s="263" t="s">
        <v>49</v>
      </c>
      <c r="O562" s="37"/>
      <c r="P562" s="204">
        <f>O562*H562</f>
        <v>0</v>
      </c>
      <c r="Q562" s="204">
        <v>0.01</v>
      </c>
      <c r="R562" s="204">
        <f>Q562*H562</f>
        <v>0.01</v>
      </c>
      <c r="S562" s="204">
        <v>0</v>
      </c>
      <c r="T562" s="205">
        <f>S562*H562</f>
        <v>0</v>
      </c>
      <c r="AR562" s="19" t="s">
        <v>209</v>
      </c>
      <c r="AT562" s="19" t="s">
        <v>385</v>
      </c>
      <c r="AU562" s="19" t="s">
        <v>87</v>
      </c>
      <c r="AY562" s="19" t="s">
        <v>134</v>
      </c>
      <c r="BE562" s="206">
        <f>IF(N562="základní",J562,0)</f>
        <v>0</v>
      </c>
      <c r="BF562" s="206">
        <f>IF(N562="snížená",J562,0)</f>
        <v>0</v>
      </c>
      <c r="BG562" s="206">
        <f>IF(N562="zákl. přenesená",J562,0)</f>
        <v>0</v>
      </c>
      <c r="BH562" s="206">
        <f>IF(N562="sníž. přenesená",J562,0)</f>
        <v>0</v>
      </c>
      <c r="BI562" s="206">
        <f>IF(N562="nulová",J562,0)</f>
        <v>0</v>
      </c>
      <c r="BJ562" s="19" t="s">
        <v>23</v>
      </c>
      <c r="BK562" s="206">
        <f>ROUND(I562*H562,2)</f>
        <v>0</v>
      </c>
      <c r="BL562" s="19" t="s">
        <v>141</v>
      </c>
      <c r="BM562" s="19" t="s">
        <v>606</v>
      </c>
    </row>
    <row r="563" spans="2:65" s="13" customFormat="1" ht="13.5" x14ac:dyDescent="0.3">
      <c r="B563" s="220"/>
      <c r="C563" s="221"/>
      <c r="D563" s="207" t="s">
        <v>145</v>
      </c>
      <c r="E563" s="222" t="s">
        <v>22</v>
      </c>
      <c r="F563" s="223" t="s">
        <v>23</v>
      </c>
      <c r="G563" s="221"/>
      <c r="H563" s="224">
        <v>1</v>
      </c>
      <c r="I563" s="225"/>
      <c r="J563" s="221"/>
      <c r="K563" s="221"/>
      <c r="L563" s="226"/>
      <c r="M563" s="227"/>
      <c r="N563" s="228"/>
      <c r="O563" s="228"/>
      <c r="P563" s="228"/>
      <c r="Q563" s="228"/>
      <c r="R563" s="228"/>
      <c r="S563" s="228"/>
      <c r="T563" s="229"/>
      <c r="AT563" s="230" t="s">
        <v>145</v>
      </c>
      <c r="AU563" s="230" t="s">
        <v>87</v>
      </c>
      <c r="AV563" s="13" t="s">
        <v>87</v>
      </c>
      <c r="AW563" s="13" t="s">
        <v>42</v>
      </c>
      <c r="AX563" s="13" t="s">
        <v>78</v>
      </c>
      <c r="AY563" s="230" t="s">
        <v>134</v>
      </c>
    </row>
    <row r="564" spans="2:65" s="14" customFormat="1" ht="13.5" x14ac:dyDescent="0.3">
      <c r="B564" s="231"/>
      <c r="C564" s="232"/>
      <c r="D564" s="233" t="s">
        <v>145</v>
      </c>
      <c r="E564" s="234" t="s">
        <v>22</v>
      </c>
      <c r="F564" s="235" t="s">
        <v>156</v>
      </c>
      <c r="G564" s="232"/>
      <c r="H564" s="236">
        <v>1</v>
      </c>
      <c r="I564" s="237"/>
      <c r="J564" s="232"/>
      <c r="K564" s="232"/>
      <c r="L564" s="238"/>
      <c r="M564" s="239"/>
      <c r="N564" s="240"/>
      <c r="O564" s="240"/>
      <c r="P564" s="240"/>
      <c r="Q564" s="240"/>
      <c r="R564" s="240"/>
      <c r="S564" s="240"/>
      <c r="T564" s="241"/>
      <c r="AT564" s="242" t="s">
        <v>145</v>
      </c>
      <c r="AU564" s="242" t="s">
        <v>87</v>
      </c>
      <c r="AV564" s="14" t="s">
        <v>141</v>
      </c>
      <c r="AW564" s="14" t="s">
        <v>42</v>
      </c>
      <c r="AX564" s="14" t="s">
        <v>23</v>
      </c>
      <c r="AY564" s="242" t="s">
        <v>134</v>
      </c>
    </row>
    <row r="565" spans="2:65" s="1" customFormat="1" ht="22.5" customHeight="1" x14ac:dyDescent="0.3">
      <c r="B565" s="36"/>
      <c r="C565" s="254" t="s">
        <v>607</v>
      </c>
      <c r="D565" s="254" t="s">
        <v>385</v>
      </c>
      <c r="E565" s="255" t="s">
        <v>608</v>
      </c>
      <c r="F565" s="256" t="s">
        <v>609</v>
      </c>
      <c r="G565" s="257" t="s">
        <v>546</v>
      </c>
      <c r="H565" s="258">
        <v>1</v>
      </c>
      <c r="I565" s="259"/>
      <c r="J565" s="260">
        <f>ROUND(I565*H565,2)</f>
        <v>0</v>
      </c>
      <c r="K565" s="256" t="s">
        <v>22</v>
      </c>
      <c r="L565" s="261"/>
      <c r="M565" s="262" t="s">
        <v>22</v>
      </c>
      <c r="N565" s="263" t="s">
        <v>49</v>
      </c>
      <c r="O565" s="37"/>
      <c r="P565" s="204">
        <f>O565*H565</f>
        <v>0</v>
      </c>
      <c r="Q565" s="204">
        <v>0.01</v>
      </c>
      <c r="R565" s="204">
        <f>Q565*H565</f>
        <v>0.01</v>
      </c>
      <c r="S565" s="204">
        <v>0</v>
      </c>
      <c r="T565" s="205">
        <f>S565*H565</f>
        <v>0</v>
      </c>
      <c r="AR565" s="19" t="s">
        <v>209</v>
      </c>
      <c r="AT565" s="19" t="s">
        <v>385</v>
      </c>
      <c r="AU565" s="19" t="s">
        <v>87</v>
      </c>
      <c r="AY565" s="19" t="s">
        <v>134</v>
      </c>
      <c r="BE565" s="206">
        <f>IF(N565="základní",J565,0)</f>
        <v>0</v>
      </c>
      <c r="BF565" s="206">
        <f>IF(N565="snížená",J565,0)</f>
        <v>0</v>
      </c>
      <c r="BG565" s="206">
        <f>IF(N565="zákl. přenesená",J565,0)</f>
        <v>0</v>
      </c>
      <c r="BH565" s="206">
        <f>IF(N565="sníž. přenesená",J565,0)</f>
        <v>0</v>
      </c>
      <c r="BI565" s="206">
        <f>IF(N565="nulová",J565,0)</f>
        <v>0</v>
      </c>
      <c r="BJ565" s="19" t="s">
        <v>23</v>
      </c>
      <c r="BK565" s="206">
        <f>ROUND(I565*H565,2)</f>
        <v>0</v>
      </c>
      <c r="BL565" s="19" t="s">
        <v>141</v>
      </c>
      <c r="BM565" s="19" t="s">
        <v>610</v>
      </c>
    </row>
    <row r="566" spans="2:65" s="12" customFormat="1" ht="13.5" x14ac:dyDescent="0.3">
      <c r="B566" s="209"/>
      <c r="C566" s="210"/>
      <c r="D566" s="207" t="s">
        <v>145</v>
      </c>
      <c r="E566" s="211" t="s">
        <v>22</v>
      </c>
      <c r="F566" s="212" t="s">
        <v>611</v>
      </c>
      <c r="G566" s="210"/>
      <c r="H566" s="213" t="s">
        <v>22</v>
      </c>
      <c r="I566" s="214"/>
      <c r="J566" s="210"/>
      <c r="K566" s="210"/>
      <c r="L566" s="215"/>
      <c r="M566" s="216"/>
      <c r="N566" s="217"/>
      <c r="O566" s="217"/>
      <c r="P566" s="217"/>
      <c r="Q566" s="217"/>
      <c r="R566" s="217"/>
      <c r="S566" s="217"/>
      <c r="T566" s="218"/>
      <c r="AT566" s="219" t="s">
        <v>145</v>
      </c>
      <c r="AU566" s="219" t="s">
        <v>87</v>
      </c>
      <c r="AV566" s="12" t="s">
        <v>23</v>
      </c>
      <c r="AW566" s="12" t="s">
        <v>42</v>
      </c>
      <c r="AX566" s="12" t="s">
        <v>78</v>
      </c>
      <c r="AY566" s="219" t="s">
        <v>134</v>
      </c>
    </row>
    <row r="567" spans="2:65" s="13" customFormat="1" ht="13.5" x14ac:dyDescent="0.3">
      <c r="B567" s="220"/>
      <c r="C567" s="221"/>
      <c r="D567" s="207" t="s">
        <v>145</v>
      </c>
      <c r="E567" s="222" t="s">
        <v>22</v>
      </c>
      <c r="F567" s="223" t="s">
        <v>23</v>
      </c>
      <c r="G567" s="221"/>
      <c r="H567" s="224">
        <v>1</v>
      </c>
      <c r="I567" s="225"/>
      <c r="J567" s="221"/>
      <c r="K567" s="221"/>
      <c r="L567" s="226"/>
      <c r="M567" s="227"/>
      <c r="N567" s="228"/>
      <c r="O567" s="228"/>
      <c r="P567" s="228"/>
      <c r="Q567" s="228"/>
      <c r="R567" s="228"/>
      <c r="S567" s="228"/>
      <c r="T567" s="229"/>
      <c r="AT567" s="230" t="s">
        <v>145</v>
      </c>
      <c r="AU567" s="230" t="s">
        <v>87</v>
      </c>
      <c r="AV567" s="13" t="s">
        <v>87</v>
      </c>
      <c r="AW567" s="13" t="s">
        <v>42</v>
      </c>
      <c r="AX567" s="13" t="s">
        <v>78</v>
      </c>
      <c r="AY567" s="230" t="s">
        <v>134</v>
      </c>
    </row>
    <row r="568" spans="2:65" s="14" customFormat="1" ht="13.5" x14ac:dyDescent="0.3">
      <c r="B568" s="231"/>
      <c r="C568" s="232"/>
      <c r="D568" s="233" t="s">
        <v>145</v>
      </c>
      <c r="E568" s="234" t="s">
        <v>22</v>
      </c>
      <c r="F568" s="235" t="s">
        <v>156</v>
      </c>
      <c r="G568" s="232"/>
      <c r="H568" s="236">
        <v>1</v>
      </c>
      <c r="I568" s="237"/>
      <c r="J568" s="232"/>
      <c r="K568" s="232"/>
      <c r="L568" s="238"/>
      <c r="M568" s="239"/>
      <c r="N568" s="240"/>
      <c r="O568" s="240"/>
      <c r="P568" s="240"/>
      <c r="Q568" s="240"/>
      <c r="R568" s="240"/>
      <c r="S568" s="240"/>
      <c r="T568" s="241"/>
      <c r="AT568" s="242" t="s">
        <v>145</v>
      </c>
      <c r="AU568" s="242" t="s">
        <v>87</v>
      </c>
      <c r="AV568" s="14" t="s">
        <v>141</v>
      </c>
      <c r="AW568" s="14" t="s">
        <v>42</v>
      </c>
      <c r="AX568" s="14" t="s">
        <v>23</v>
      </c>
      <c r="AY568" s="242" t="s">
        <v>134</v>
      </c>
    </row>
    <row r="569" spans="2:65" s="1" customFormat="1" ht="31.5" customHeight="1" x14ac:dyDescent="0.3">
      <c r="B569" s="36"/>
      <c r="C569" s="254" t="s">
        <v>612</v>
      </c>
      <c r="D569" s="254" t="s">
        <v>385</v>
      </c>
      <c r="E569" s="255" t="s">
        <v>613</v>
      </c>
      <c r="F569" s="256" t="s">
        <v>614</v>
      </c>
      <c r="G569" s="257" t="s">
        <v>546</v>
      </c>
      <c r="H569" s="258">
        <v>3</v>
      </c>
      <c r="I569" s="259"/>
      <c r="J569" s="260">
        <f>ROUND(I569*H569,2)</f>
        <v>0</v>
      </c>
      <c r="K569" s="256" t="s">
        <v>140</v>
      </c>
      <c r="L569" s="261"/>
      <c r="M569" s="262" t="s">
        <v>22</v>
      </c>
      <c r="N569" s="263" t="s">
        <v>49</v>
      </c>
      <c r="O569" s="37"/>
      <c r="P569" s="204">
        <f>O569*H569</f>
        <v>0</v>
      </c>
      <c r="Q569" s="204">
        <v>8.8000000000000005E-3</v>
      </c>
      <c r="R569" s="204">
        <f>Q569*H569</f>
        <v>2.64E-2</v>
      </c>
      <c r="S569" s="204">
        <v>0</v>
      </c>
      <c r="T569" s="205">
        <f>S569*H569</f>
        <v>0</v>
      </c>
      <c r="AR569" s="19" t="s">
        <v>209</v>
      </c>
      <c r="AT569" s="19" t="s">
        <v>385</v>
      </c>
      <c r="AU569" s="19" t="s">
        <v>87</v>
      </c>
      <c r="AY569" s="19" t="s">
        <v>134</v>
      </c>
      <c r="BE569" s="206">
        <f>IF(N569="základní",J569,0)</f>
        <v>0</v>
      </c>
      <c r="BF569" s="206">
        <f>IF(N569="snížená",J569,0)</f>
        <v>0</v>
      </c>
      <c r="BG569" s="206">
        <f>IF(N569="zákl. přenesená",J569,0)</f>
        <v>0</v>
      </c>
      <c r="BH569" s="206">
        <f>IF(N569="sníž. přenesená",J569,0)</f>
        <v>0</v>
      </c>
      <c r="BI569" s="206">
        <f>IF(N569="nulová",J569,0)</f>
        <v>0</v>
      </c>
      <c r="BJ569" s="19" t="s">
        <v>23</v>
      </c>
      <c r="BK569" s="206">
        <f>ROUND(I569*H569,2)</f>
        <v>0</v>
      </c>
      <c r="BL569" s="19" t="s">
        <v>141</v>
      </c>
      <c r="BM569" s="19" t="s">
        <v>615</v>
      </c>
    </row>
    <row r="570" spans="2:65" s="13" customFormat="1" ht="13.5" x14ac:dyDescent="0.3">
      <c r="B570" s="220"/>
      <c r="C570" s="221"/>
      <c r="D570" s="207" t="s">
        <v>145</v>
      </c>
      <c r="E570" s="222" t="s">
        <v>22</v>
      </c>
      <c r="F570" s="223" t="s">
        <v>169</v>
      </c>
      <c r="G570" s="221"/>
      <c r="H570" s="224">
        <v>3</v>
      </c>
      <c r="I570" s="225"/>
      <c r="J570" s="221"/>
      <c r="K570" s="221"/>
      <c r="L570" s="226"/>
      <c r="M570" s="227"/>
      <c r="N570" s="228"/>
      <c r="O570" s="228"/>
      <c r="P570" s="228"/>
      <c r="Q570" s="228"/>
      <c r="R570" s="228"/>
      <c r="S570" s="228"/>
      <c r="T570" s="229"/>
      <c r="AT570" s="230" t="s">
        <v>145</v>
      </c>
      <c r="AU570" s="230" t="s">
        <v>87</v>
      </c>
      <c r="AV570" s="13" t="s">
        <v>87</v>
      </c>
      <c r="AW570" s="13" t="s">
        <v>42</v>
      </c>
      <c r="AX570" s="13" t="s">
        <v>78</v>
      </c>
      <c r="AY570" s="230" t="s">
        <v>134</v>
      </c>
    </row>
    <row r="571" spans="2:65" s="14" customFormat="1" ht="13.5" x14ac:dyDescent="0.3">
      <c r="B571" s="231"/>
      <c r="C571" s="232"/>
      <c r="D571" s="233" t="s">
        <v>145</v>
      </c>
      <c r="E571" s="234" t="s">
        <v>22</v>
      </c>
      <c r="F571" s="235" t="s">
        <v>156</v>
      </c>
      <c r="G571" s="232"/>
      <c r="H571" s="236">
        <v>3</v>
      </c>
      <c r="I571" s="237"/>
      <c r="J571" s="232"/>
      <c r="K571" s="232"/>
      <c r="L571" s="238"/>
      <c r="M571" s="239"/>
      <c r="N571" s="240"/>
      <c r="O571" s="240"/>
      <c r="P571" s="240"/>
      <c r="Q571" s="240"/>
      <c r="R571" s="240"/>
      <c r="S571" s="240"/>
      <c r="T571" s="241"/>
      <c r="AT571" s="242" t="s">
        <v>145</v>
      </c>
      <c r="AU571" s="242" t="s">
        <v>87</v>
      </c>
      <c r="AV571" s="14" t="s">
        <v>141</v>
      </c>
      <c r="AW571" s="14" t="s">
        <v>42</v>
      </c>
      <c r="AX571" s="14" t="s">
        <v>23</v>
      </c>
      <c r="AY571" s="242" t="s">
        <v>134</v>
      </c>
    </row>
    <row r="572" spans="2:65" s="1" customFormat="1" ht="31.5" customHeight="1" x14ac:dyDescent="0.3">
      <c r="B572" s="36"/>
      <c r="C572" s="254" t="s">
        <v>616</v>
      </c>
      <c r="D572" s="254" t="s">
        <v>385</v>
      </c>
      <c r="E572" s="255" t="s">
        <v>617</v>
      </c>
      <c r="F572" s="256" t="s">
        <v>618</v>
      </c>
      <c r="G572" s="257" t="s">
        <v>546</v>
      </c>
      <c r="H572" s="258">
        <v>3</v>
      </c>
      <c r="I572" s="259"/>
      <c r="J572" s="260">
        <f>ROUND(I572*H572,2)</f>
        <v>0</v>
      </c>
      <c r="K572" s="256" t="s">
        <v>140</v>
      </c>
      <c r="L572" s="261"/>
      <c r="M572" s="262" t="s">
        <v>22</v>
      </c>
      <c r="N572" s="263" t="s">
        <v>49</v>
      </c>
      <c r="O572" s="37"/>
      <c r="P572" s="204">
        <f>O572*H572</f>
        <v>0</v>
      </c>
      <c r="Q572" s="204">
        <v>9.7000000000000003E-3</v>
      </c>
      <c r="R572" s="204">
        <f>Q572*H572</f>
        <v>2.9100000000000001E-2</v>
      </c>
      <c r="S572" s="204">
        <v>0</v>
      </c>
      <c r="T572" s="205">
        <f>S572*H572</f>
        <v>0</v>
      </c>
      <c r="AR572" s="19" t="s">
        <v>209</v>
      </c>
      <c r="AT572" s="19" t="s">
        <v>385</v>
      </c>
      <c r="AU572" s="19" t="s">
        <v>87</v>
      </c>
      <c r="AY572" s="19" t="s">
        <v>134</v>
      </c>
      <c r="BE572" s="206">
        <f>IF(N572="základní",J572,0)</f>
        <v>0</v>
      </c>
      <c r="BF572" s="206">
        <f>IF(N572="snížená",J572,0)</f>
        <v>0</v>
      </c>
      <c r="BG572" s="206">
        <f>IF(N572="zákl. přenesená",J572,0)</f>
        <v>0</v>
      </c>
      <c r="BH572" s="206">
        <f>IF(N572="sníž. přenesená",J572,0)</f>
        <v>0</v>
      </c>
      <c r="BI572" s="206">
        <f>IF(N572="nulová",J572,0)</f>
        <v>0</v>
      </c>
      <c r="BJ572" s="19" t="s">
        <v>23</v>
      </c>
      <c r="BK572" s="206">
        <f>ROUND(I572*H572,2)</f>
        <v>0</v>
      </c>
      <c r="BL572" s="19" t="s">
        <v>141</v>
      </c>
      <c r="BM572" s="19" t="s">
        <v>619</v>
      </c>
    </row>
    <row r="573" spans="2:65" s="13" customFormat="1" ht="13.5" x14ac:dyDescent="0.3">
      <c r="B573" s="220"/>
      <c r="C573" s="221"/>
      <c r="D573" s="207" t="s">
        <v>145</v>
      </c>
      <c r="E573" s="222" t="s">
        <v>22</v>
      </c>
      <c r="F573" s="223" t="s">
        <v>169</v>
      </c>
      <c r="G573" s="221"/>
      <c r="H573" s="224">
        <v>3</v>
      </c>
      <c r="I573" s="225"/>
      <c r="J573" s="221"/>
      <c r="K573" s="221"/>
      <c r="L573" s="226"/>
      <c r="M573" s="227"/>
      <c r="N573" s="228"/>
      <c r="O573" s="228"/>
      <c r="P573" s="228"/>
      <c r="Q573" s="228"/>
      <c r="R573" s="228"/>
      <c r="S573" s="228"/>
      <c r="T573" s="229"/>
      <c r="AT573" s="230" t="s">
        <v>145</v>
      </c>
      <c r="AU573" s="230" t="s">
        <v>87</v>
      </c>
      <c r="AV573" s="13" t="s">
        <v>87</v>
      </c>
      <c r="AW573" s="13" t="s">
        <v>42</v>
      </c>
      <c r="AX573" s="13" t="s">
        <v>78</v>
      </c>
      <c r="AY573" s="230" t="s">
        <v>134</v>
      </c>
    </row>
    <row r="574" spans="2:65" s="14" customFormat="1" ht="13.5" x14ac:dyDescent="0.3">
      <c r="B574" s="231"/>
      <c r="C574" s="232"/>
      <c r="D574" s="233" t="s">
        <v>145</v>
      </c>
      <c r="E574" s="234" t="s">
        <v>22</v>
      </c>
      <c r="F574" s="235" t="s">
        <v>156</v>
      </c>
      <c r="G574" s="232"/>
      <c r="H574" s="236">
        <v>3</v>
      </c>
      <c r="I574" s="237"/>
      <c r="J574" s="232"/>
      <c r="K574" s="232"/>
      <c r="L574" s="238"/>
      <c r="M574" s="239"/>
      <c r="N574" s="240"/>
      <c r="O574" s="240"/>
      <c r="P574" s="240"/>
      <c r="Q574" s="240"/>
      <c r="R574" s="240"/>
      <c r="S574" s="240"/>
      <c r="T574" s="241"/>
      <c r="AT574" s="242" t="s">
        <v>145</v>
      </c>
      <c r="AU574" s="242" t="s">
        <v>87</v>
      </c>
      <c r="AV574" s="14" t="s">
        <v>141</v>
      </c>
      <c r="AW574" s="14" t="s">
        <v>42</v>
      </c>
      <c r="AX574" s="14" t="s">
        <v>23</v>
      </c>
      <c r="AY574" s="242" t="s">
        <v>134</v>
      </c>
    </row>
    <row r="575" spans="2:65" s="1" customFormat="1" ht="31.5" customHeight="1" x14ac:dyDescent="0.3">
      <c r="B575" s="36"/>
      <c r="C575" s="195" t="s">
        <v>620</v>
      </c>
      <c r="D575" s="195" t="s">
        <v>136</v>
      </c>
      <c r="E575" s="196" t="s">
        <v>621</v>
      </c>
      <c r="F575" s="197" t="s">
        <v>622</v>
      </c>
      <c r="G575" s="198" t="s">
        <v>546</v>
      </c>
      <c r="H575" s="199">
        <v>2</v>
      </c>
      <c r="I575" s="200"/>
      <c r="J575" s="201">
        <f>ROUND(I575*H575,2)</f>
        <v>0</v>
      </c>
      <c r="K575" s="197" t="s">
        <v>140</v>
      </c>
      <c r="L575" s="56"/>
      <c r="M575" s="202" t="s">
        <v>22</v>
      </c>
      <c r="N575" s="203" t="s">
        <v>49</v>
      </c>
      <c r="O575" s="37"/>
      <c r="P575" s="204">
        <f>O575*H575</f>
        <v>0</v>
      </c>
      <c r="Q575" s="204">
        <v>2.4399999999999999E-3</v>
      </c>
      <c r="R575" s="204">
        <f>Q575*H575</f>
        <v>4.8799999999999998E-3</v>
      </c>
      <c r="S575" s="204">
        <v>0</v>
      </c>
      <c r="T575" s="205">
        <f>S575*H575</f>
        <v>0</v>
      </c>
      <c r="AR575" s="19" t="s">
        <v>141</v>
      </c>
      <c r="AT575" s="19" t="s">
        <v>136</v>
      </c>
      <c r="AU575" s="19" t="s">
        <v>87</v>
      </c>
      <c r="AY575" s="19" t="s">
        <v>134</v>
      </c>
      <c r="BE575" s="206">
        <f>IF(N575="základní",J575,0)</f>
        <v>0</v>
      </c>
      <c r="BF575" s="206">
        <f>IF(N575="snížená",J575,0)</f>
        <v>0</v>
      </c>
      <c r="BG575" s="206">
        <f>IF(N575="zákl. přenesená",J575,0)</f>
        <v>0</v>
      </c>
      <c r="BH575" s="206">
        <f>IF(N575="sníž. přenesená",J575,0)</f>
        <v>0</v>
      </c>
      <c r="BI575" s="206">
        <f>IF(N575="nulová",J575,0)</f>
        <v>0</v>
      </c>
      <c r="BJ575" s="19" t="s">
        <v>23</v>
      </c>
      <c r="BK575" s="206">
        <f>ROUND(I575*H575,2)</f>
        <v>0</v>
      </c>
      <c r="BL575" s="19" t="s">
        <v>141</v>
      </c>
      <c r="BM575" s="19" t="s">
        <v>623</v>
      </c>
    </row>
    <row r="576" spans="2:65" s="1" customFormat="1" ht="94.5" x14ac:dyDescent="0.3">
      <c r="B576" s="36"/>
      <c r="C576" s="58"/>
      <c r="D576" s="207" t="s">
        <v>143</v>
      </c>
      <c r="E576" s="58"/>
      <c r="F576" s="208" t="s">
        <v>548</v>
      </c>
      <c r="G576" s="58"/>
      <c r="H576" s="58"/>
      <c r="I576" s="163"/>
      <c r="J576" s="58"/>
      <c r="K576" s="58"/>
      <c r="L576" s="56"/>
      <c r="M576" s="73"/>
      <c r="N576" s="37"/>
      <c r="O576" s="37"/>
      <c r="P576" s="37"/>
      <c r="Q576" s="37"/>
      <c r="R576" s="37"/>
      <c r="S576" s="37"/>
      <c r="T576" s="74"/>
      <c r="AT576" s="19" t="s">
        <v>143</v>
      </c>
      <c r="AU576" s="19" t="s">
        <v>87</v>
      </c>
    </row>
    <row r="577" spans="2:65" s="13" customFormat="1" ht="13.5" x14ac:dyDescent="0.3">
      <c r="B577" s="220"/>
      <c r="C577" s="221"/>
      <c r="D577" s="207" t="s">
        <v>145</v>
      </c>
      <c r="E577" s="222" t="s">
        <v>22</v>
      </c>
      <c r="F577" s="223" t="s">
        <v>87</v>
      </c>
      <c r="G577" s="221"/>
      <c r="H577" s="224">
        <v>2</v>
      </c>
      <c r="I577" s="225"/>
      <c r="J577" s="221"/>
      <c r="K577" s="221"/>
      <c r="L577" s="226"/>
      <c r="M577" s="227"/>
      <c r="N577" s="228"/>
      <c r="O577" s="228"/>
      <c r="P577" s="228"/>
      <c r="Q577" s="228"/>
      <c r="R577" s="228"/>
      <c r="S577" s="228"/>
      <c r="T577" s="229"/>
      <c r="AT577" s="230" t="s">
        <v>145</v>
      </c>
      <c r="AU577" s="230" t="s">
        <v>87</v>
      </c>
      <c r="AV577" s="13" t="s">
        <v>87</v>
      </c>
      <c r="AW577" s="13" t="s">
        <v>42</v>
      </c>
      <c r="AX577" s="13" t="s">
        <v>78</v>
      </c>
      <c r="AY577" s="230" t="s">
        <v>134</v>
      </c>
    </row>
    <row r="578" spans="2:65" s="14" customFormat="1" ht="13.5" x14ac:dyDescent="0.3">
      <c r="B578" s="231"/>
      <c r="C578" s="232"/>
      <c r="D578" s="233" t="s">
        <v>145</v>
      </c>
      <c r="E578" s="234" t="s">
        <v>22</v>
      </c>
      <c r="F578" s="235" t="s">
        <v>156</v>
      </c>
      <c r="G578" s="232"/>
      <c r="H578" s="236">
        <v>2</v>
      </c>
      <c r="I578" s="237"/>
      <c r="J578" s="232"/>
      <c r="K578" s="232"/>
      <c r="L578" s="238"/>
      <c r="M578" s="239"/>
      <c r="N578" s="240"/>
      <c r="O578" s="240"/>
      <c r="P578" s="240"/>
      <c r="Q578" s="240"/>
      <c r="R578" s="240"/>
      <c r="S578" s="240"/>
      <c r="T578" s="241"/>
      <c r="AT578" s="242" t="s">
        <v>145</v>
      </c>
      <c r="AU578" s="242" t="s">
        <v>87</v>
      </c>
      <c r="AV578" s="14" t="s">
        <v>141</v>
      </c>
      <c r="AW578" s="14" t="s">
        <v>42</v>
      </c>
      <c r="AX578" s="14" t="s">
        <v>23</v>
      </c>
      <c r="AY578" s="242" t="s">
        <v>134</v>
      </c>
    </row>
    <row r="579" spans="2:65" s="1" customFormat="1" ht="44.25" customHeight="1" x14ac:dyDescent="0.3">
      <c r="B579" s="36"/>
      <c r="C579" s="254" t="s">
        <v>624</v>
      </c>
      <c r="D579" s="254" t="s">
        <v>385</v>
      </c>
      <c r="E579" s="255" t="s">
        <v>625</v>
      </c>
      <c r="F579" s="256" t="s">
        <v>626</v>
      </c>
      <c r="G579" s="257" t="s">
        <v>546</v>
      </c>
      <c r="H579" s="258">
        <v>3</v>
      </c>
      <c r="I579" s="259"/>
      <c r="J579" s="260">
        <f>ROUND(I579*H579,2)</f>
        <v>0</v>
      </c>
      <c r="K579" s="256" t="s">
        <v>140</v>
      </c>
      <c r="L579" s="261"/>
      <c r="M579" s="262" t="s">
        <v>22</v>
      </c>
      <c r="N579" s="263" t="s">
        <v>49</v>
      </c>
      <c r="O579" s="37"/>
      <c r="P579" s="204">
        <f>O579*H579</f>
        <v>0</v>
      </c>
      <c r="Q579" s="204">
        <v>1.78E-2</v>
      </c>
      <c r="R579" s="204">
        <f>Q579*H579</f>
        <v>5.3400000000000003E-2</v>
      </c>
      <c r="S579" s="204">
        <v>0</v>
      </c>
      <c r="T579" s="205">
        <f>S579*H579</f>
        <v>0</v>
      </c>
      <c r="AR579" s="19" t="s">
        <v>209</v>
      </c>
      <c r="AT579" s="19" t="s">
        <v>385</v>
      </c>
      <c r="AU579" s="19" t="s">
        <v>87</v>
      </c>
      <c r="AY579" s="19" t="s">
        <v>134</v>
      </c>
      <c r="BE579" s="206">
        <f>IF(N579="základní",J579,0)</f>
        <v>0</v>
      </c>
      <c r="BF579" s="206">
        <f>IF(N579="snížená",J579,0)</f>
        <v>0</v>
      </c>
      <c r="BG579" s="206">
        <f>IF(N579="zákl. přenesená",J579,0)</f>
        <v>0</v>
      </c>
      <c r="BH579" s="206">
        <f>IF(N579="sníž. přenesená",J579,0)</f>
        <v>0</v>
      </c>
      <c r="BI579" s="206">
        <f>IF(N579="nulová",J579,0)</f>
        <v>0</v>
      </c>
      <c r="BJ579" s="19" t="s">
        <v>23</v>
      </c>
      <c r="BK579" s="206">
        <f>ROUND(I579*H579,2)</f>
        <v>0</v>
      </c>
      <c r="BL579" s="19" t="s">
        <v>141</v>
      </c>
      <c r="BM579" s="19" t="s">
        <v>627</v>
      </c>
    </row>
    <row r="580" spans="2:65" s="13" customFormat="1" ht="13.5" x14ac:dyDescent="0.3">
      <c r="B580" s="220"/>
      <c r="C580" s="221"/>
      <c r="D580" s="207" t="s">
        <v>145</v>
      </c>
      <c r="E580" s="222" t="s">
        <v>22</v>
      </c>
      <c r="F580" s="223" t="s">
        <v>169</v>
      </c>
      <c r="G580" s="221"/>
      <c r="H580" s="224">
        <v>3</v>
      </c>
      <c r="I580" s="225"/>
      <c r="J580" s="221"/>
      <c r="K580" s="221"/>
      <c r="L580" s="226"/>
      <c r="M580" s="227"/>
      <c r="N580" s="228"/>
      <c r="O580" s="228"/>
      <c r="P580" s="228"/>
      <c r="Q580" s="228"/>
      <c r="R580" s="228"/>
      <c r="S580" s="228"/>
      <c r="T580" s="229"/>
      <c r="AT580" s="230" t="s">
        <v>145</v>
      </c>
      <c r="AU580" s="230" t="s">
        <v>87</v>
      </c>
      <c r="AV580" s="13" t="s">
        <v>87</v>
      </c>
      <c r="AW580" s="13" t="s">
        <v>42</v>
      </c>
      <c r="AX580" s="13" t="s">
        <v>78</v>
      </c>
      <c r="AY580" s="230" t="s">
        <v>134</v>
      </c>
    </row>
    <row r="581" spans="2:65" s="14" customFormat="1" ht="13.5" x14ac:dyDescent="0.3">
      <c r="B581" s="231"/>
      <c r="C581" s="232"/>
      <c r="D581" s="233" t="s">
        <v>145</v>
      </c>
      <c r="E581" s="234" t="s">
        <v>22</v>
      </c>
      <c r="F581" s="235" t="s">
        <v>156</v>
      </c>
      <c r="G581" s="232"/>
      <c r="H581" s="236">
        <v>3</v>
      </c>
      <c r="I581" s="237"/>
      <c r="J581" s="232"/>
      <c r="K581" s="232"/>
      <c r="L581" s="238"/>
      <c r="M581" s="239"/>
      <c r="N581" s="240"/>
      <c r="O581" s="240"/>
      <c r="P581" s="240"/>
      <c r="Q581" s="240"/>
      <c r="R581" s="240"/>
      <c r="S581" s="240"/>
      <c r="T581" s="241"/>
      <c r="AT581" s="242" t="s">
        <v>145</v>
      </c>
      <c r="AU581" s="242" t="s">
        <v>87</v>
      </c>
      <c r="AV581" s="14" t="s">
        <v>141</v>
      </c>
      <c r="AW581" s="14" t="s">
        <v>42</v>
      </c>
      <c r="AX581" s="14" t="s">
        <v>23</v>
      </c>
      <c r="AY581" s="242" t="s">
        <v>134</v>
      </c>
    </row>
    <row r="582" spans="2:65" s="1" customFormat="1" ht="44.25" customHeight="1" x14ac:dyDescent="0.3">
      <c r="B582" s="36"/>
      <c r="C582" s="254" t="s">
        <v>628</v>
      </c>
      <c r="D582" s="254" t="s">
        <v>385</v>
      </c>
      <c r="E582" s="255" t="s">
        <v>629</v>
      </c>
      <c r="F582" s="256" t="s">
        <v>630</v>
      </c>
      <c r="G582" s="257" t="s">
        <v>546</v>
      </c>
      <c r="H582" s="258">
        <v>1</v>
      </c>
      <c r="I582" s="259"/>
      <c r="J582" s="260">
        <f>ROUND(I582*H582,2)</f>
        <v>0</v>
      </c>
      <c r="K582" s="256" t="s">
        <v>140</v>
      </c>
      <c r="L582" s="261"/>
      <c r="M582" s="262" t="s">
        <v>22</v>
      </c>
      <c r="N582" s="263" t="s">
        <v>49</v>
      </c>
      <c r="O582" s="37"/>
      <c r="P582" s="204">
        <f>O582*H582</f>
        <v>0</v>
      </c>
      <c r="Q582" s="204">
        <v>1.9699999999999999E-2</v>
      </c>
      <c r="R582" s="204">
        <f>Q582*H582</f>
        <v>1.9699999999999999E-2</v>
      </c>
      <c r="S582" s="204">
        <v>0</v>
      </c>
      <c r="T582" s="205">
        <f>S582*H582</f>
        <v>0</v>
      </c>
      <c r="AR582" s="19" t="s">
        <v>209</v>
      </c>
      <c r="AT582" s="19" t="s">
        <v>385</v>
      </c>
      <c r="AU582" s="19" t="s">
        <v>87</v>
      </c>
      <c r="AY582" s="19" t="s">
        <v>134</v>
      </c>
      <c r="BE582" s="206">
        <f>IF(N582="základní",J582,0)</f>
        <v>0</v>
      </c>
      <c r="BF582" s="206">
        <f>IF(N582="snížená",J582,0)</f>
        <v>0</v>
      </c>
      <c r="BG582" s="206">
        <f>IF(N582="zákl. přenesená",J582,0)</f>
        <v>0</v>
      </c>
      <c r="BH582" s="206">
        <f>IF(N582="sníž. přenesená",J582,0)</f>
        <v>0</v>
      </c>
      <c r="BI582" s="206">
        <f>IF(N582="nulová",J582,0)</f>
        <v>0</v>
      </c>
      <c r="BJ582" s="19" t="s">
        <v>23</v>
      </c>
      <c r="BK582" s="206">
        <f>ROUND(I582*H582,2)</f>
        <v>0</v>
      </c>
      <c r="BL582" s="19" t="s">
        <v>141</v>
      </c>
      <c r="BM582" s="19" t="s">
        <v>631</v>
      </c>
    </row>
    <row r="583" spans="2:65" s="13" customFormat="1" ht="13.5" x14ac:dyDescent="0.3">
      <c r="B583" s="220"/>
      <c r="C583" s="221"/>
      <c r="D583" s="207" t="s">
        <v>145</v>
      </c>
      <c r="E583" s="222" t="s">
        <v>22</v>
      </c>
      <c r="F583" s="223" t="s">
        <v>23</v>
      </c>
      <c r="G583" s="221"/>
      <c r="H583" s="224">
        <v>1</v>
      </c>
      <c r="I583" s="225"/>
      <c r="J583" s="221"/>
      <c r="K583" s="221"/>
      <c r="L583" s="226"/>
      <c r="M583" s="227"/>
      <c r="N583" s="228"/>
      <c r="O583" s="228"/>
      <c r="P583" s="228"/>
      <c r="Q583" s="228"/>
      <c r="R583" s="228"/>
      <c r="S583" s="228"/>
      <c r="T583" s="229"/>
      <c r="AT583" s="230" t="s">
        <v>145</v>
      </c>
      <c r="AU583" s="230" t="s">
        <v>87</v>
      </c>
      <c r="AV583" s="13" t="s">
        <v>87</v>
      </c>
      <c r="AW583" s="13" t="s">
        <v>42</v>
      </c>
      <c r="AX583" s="13" t="s">
        <v>78</v>
      </c>
      <c r="AY583" s="230" t="s">
        <v>134</v>
      </c>
    </row>
    <row r="584" spans="2:65" s="14" customFormat="1" ht="13.5" x14ac:dyDescent="0.3">
      <c r="B584" s="231"/>
      <c r="C584" s="232"/>
      <c r="D584" s="233" t="s">
        <v>145</v>
      </c>
      <c r="E584" s="234" t="s">
        <v>22</v>
      </c>
      <c r="F584" s="235" t="s">
        <v>156</v>
      </c>
      <c r="G584" s="232"/>
      <c r="H584" s="236">
        <v>1</v>
      </c>
      <c r="I584" s="237"/>
      <c r="J584" s="232"/>
      <c r="K584" s="232"/>
      <c r="L584" s="238"/>
      <c r="M584" s="239"/>
      <c r="N584" s="240"/>
      <c r="O584" s="240"/>
      <c r="P584" s="240"/>
      <c r="Q584" s="240"/>
      <c r="R584" s="240"/>
      <c r="S584" s="240"/>
      <c r="T584" s="241"/>
      <c r="AT584" s="242" t="s">
        <v>145</v>
      </c>
      <c r="AU584" s="242" t="s">
        <v>87</v>
      </c>
      <c r="AV584" s="14" t="s">
        <v>141</v>
      </c>
      <c r="AW584" s="14" t="s">
        <v>42</v>
      </c>
      <c r="AX584" s="14" t="s">
        <v>23</v>
      </c>
      <c r="AY584" s="242" t="s">
        <v>134</v>
      </c>
    </row>
    <row r="585" spans="2:65" s="1" customFormat="1" ht="22.5" customHeight="1" x14ac:dyDescent="0.3">
      <c r="B585" s="36"/>
      <c r="C585" s="195" t="s">
        <v>632</v>
      </c>
      <c r="D585" s="195" t="s">
        <v>136</v>
      </c>
      <c r="E585" s="196" t="s">
        <v>633</v>
      </c>
      <c r="F585" s="197" t="s">
        <v>634</v>
      </c>
      <c r="G585" s="198" t="s">
        <v>635</v>
      </c>
      <c r="H585" s="199">
        <v>22</v>
      </c>
      <c r="I585" s="200"/>
      <c r="J585" s="201">
        <f>ROUND(I585*H585,2)</f>
        <v>0</v>
      </c>
      <c r="K585" s="197" t="s">
        <v>22</v>
      </c>
      <c r="L585" s="56"/>
      <c r="M585" s="202" t="s">
        <v>22</v>
      </c>
      <c r="N585" s="203" t="s">
        <v>49</v>
      </c>
      <c r="O585" s="37"/>
      <c r="P585" s="204">
        <f>O585*H585</f>
        <v>0</v>
      </c>
      <c r="Q585" s="204">
        <v>5.0000000000000001E-3</v>
      </c>
      <c r="R585" s="204">
        <f>Q585*H585</f>
        <v>0.11</v>
      </c>
      <c r="S585" s="204">
        <v>0</v>
      </c>
      <c r="T585" s="205">
        <f>S585*H585</f>
        <v>0</v>
      </c>
      <c r="AR585" s="19" t="s">
        <v>141</v>
      </c>
      <c r="AT585" s="19" t="s">
        <v>136</v>
      </c>
      <c r="AU585" s="19" t="s">
        <v>87</v>
      </c>
      <c r="AY585" s="19" t="s">
        <v>134</v>
      </c>
      <c r="BE585" s="206">
        <f>IF(N585="základní",J585,0)</f>
        <v>0</v>
      </c>
      <c r="BF585" s="206">
        <f>IF(N585="snížená",J585,0)</f>
        <v>0</v>
      </c>
      <c r="BG585" s="206">
        <f>IF(N585="zákl. přenesená",J585,0)</f>
        <v>0</v>
      </c>
      <c r="BH585" s="206">
        <f>IF(N585="sníž. přenesená",J585,0)</f>
        <v>0</v>
      </c>
      <c r="BI585" s="206">
        <f>IF(N585="nulová",J585,0)</f>
        <v>0</v>
      </c>
      <c r="BJ585" s="19" t="s">
        <v>23</v>
      </c>
      <c r="BK585" s="206">
        <f>ROUND(I585*H585,2)</f>
        <v>0</v>
      </c>
      <c r="BL585" s="19" t="s">
        <v>141</v>
      </c>
      <c r="BM585" s="19" t="s">
        <v>636</v>
      </c>
    </row>
    <row r="586" spans="2:65" s="12" customFormat="1" ht="13.5" x14ac:dyDescent="0.3">
      <c r="B586" s="209"/>
      <c r="C586" s="210"/>
      <c r="D586" s="207" t="s">
        <v>145</v>
      </c>
      <c r="E586" s="211" t="s">
        <v>22</v>
      </c>
      <c r="F586" s="212" t="s">
        <v>637</v>
      </c>
      <c r="G586" s="210"/>
      <c r="H586" s="213" t="s">
        <v>22</v>
      </c>
      <c r="I586" s="214"/>
      <c r="J586" s="210"/>
      <c r="K586" s="210"/>
      <c r="L586" s="215"/>
      <c r="M586" s="216"/>
      <c r="N586" s="217"/>
      <c r="O586" s="217"/>
      <c r="P586" s="217"/>
      <c r="Q586" s="217"/>
      <c r="R586" s="217"/>
      <c r="S586" s="217"/>
      <c r="T586" s="218"/>
      <c r="AT586" s="219" t="s">
        <v>145</v>
      </c>
      <c r="AU586" s="219" t="s">
        <v>87</v>
      </c>
      <c r="AV586" s="12" t="s">
        <v>23</v>
      </c>
      <c r="AW586" s="12" t="s">
        <v>42</v>
      </c>
      <c r="AX586" s="12" t="s">
        <v>78</v>
      </c>
      <c r="AY586" s="219" t="s">
        <v>134</v>
      </c>
    </row>
    <row r="587" spans="2:65" s="12" customFormat="1" ht="13.5" x14ac:dyDescent="0.3">
      <c r="B587" s="209"/>
      <c r="C587" s="210"/>
      <c r="D587" s="207" t="s">
        <v>145</v>
      </c>
      <c r="E587" s="211" t="s">
        <v>22</v>
      </c>
      <c r="F587" s="212" t="s">
        <v>638</v>
      </c>
      <c r="G587" s="210"/>
      <c r="H587" s="213" t="s">
        <v>22</v>
      </c>
      <c r="I587" s="214"/>
      <c r="J587" s="210"/>
      <c r="K587" s="210"/>
      <c r="L587" s="215"/>
      <c r="M587" s="216"/>
      <c r="N587" s="217"/>
      <c r="O587" s="217"/>
      <c r="P587" s="217"/>
      <c r="Q587" s="217"/>
      <c r="R587" s="217"/>
      <c r="S587" s="217"/>
      <c r="T587" s="218"/>
      <c r="AT587" s="219" t="s">
        <v>145</v>
      </c>
      <c r="AU587" s="219" t="s">
        <v>87</v>
      </c>
      <c r="AV587" s="12" t="s">
        <v>23</v>
      </c>
      <c r="AW587" s="12" t="s">
        <v>42</v>
      </c>
      <c r="AX587" s="12" t="s">
        <v>78</v>
      </c>
      <c r="AY587" s="219" t="s">
        <v>134</v>
      </c>
    </row>
    <row r="588" spans="2:65" s="12" customFormat="1" ht="13.5" x14ac:dyDescent="0.3">
      <c r="B588" s="209"/>
      <c r="C588" s="210"/>
      <c r="D588" s="207" t="s">
        <v>145</v>
      </c>
      <c r="E588" s="211" t="s">
        <v>22</v>
      </c>
      <c r="F588" s="212" t="s">
        <v>639</v>
      </c>
      <c r="G588" s="210"/>
      <c r="H588" s="213" t="s">
        <v>22</v>
      </c>
      <c r="I588" s="214"/>
      <c r="J588" s="210"/>
      <c r="K588" s="210"/>
      <c r="L588" s="215"/>
      <c r="M588" s="216"/>
      <c r="N588" s="217"/>
      <c r="O588" s="217"/>
      <c r="P588" s="217"/>
      <c r="Q588" s="217"/>
      <c r="R588" s="217"/>
      <c r="S588" s="217"/>
      <c r="T588" s="218"/>
      <c r="AT588" s="219" t="s">
        <v>145</v>
      </c>
      <c r="AU588" s="219" t="s">
        <v>87</v>
      </c>
      <c r="AV588" s="12" t="s">
        <v>23</v>
      </c>
      <c r="AW588" s="12" t="s">
        <v>42</v>
      </c>
      <c r="AX588" s="12" t="s">
        <v>78</v>
      </c>
      <c r="AY588" s="219" t="s">
        <v>134</v>
      </c>
    </row>
    <row r="589" spans="2:65" s="13" customFormat="1" ht="13.5" x14ac:dyDescent="0.3">
      <c r="B589" s="220"/>
      <c r="C589" s="221"/>
      <c r="D589" s="207" t="s">
        <v>145</v>
      </c>
      <c r="E589" s="222" t="s">
        <v>22</v>
      </c>
      <c r="F589" s="223" t="s">
        <v>640</v>
      </c>
      <c r="G589" s="221"/>
      <c r="H589" s="224">
        <v>22</v>
      </c>
      <c r="I589" s="225"/>
      <c r="J589" s="221"/>
      <c r="K589" s="221"/>
      <c r="L589" s="226"/>
      <c r="M589" s="227"/>
      <c r="N589" s="228"/>
      <c r="O589" s="228"/>
      <c r="P589" s="228"/>
      <c r="Q589" s="228"/>
      <c r="R589" s="228"/>
      <c r="S589" s="228"/>
      <c r="T589" s="229"/>
      <c r="AT589" s="230" t="s">
        <v>145</v>
      </c>
      <c r="AU589" s="230" t="s">
        <v>87</v>
      </c>
      <c r="AV589" s="13" t="s">
        <v>87</v>
      </c>
      <c r="AW589" s="13" t="s">
        <v>42</v>
      </c>
      <c r="AX589" s="13" t="s">
        <v>78</v>
      </c>
      <c r="AY589" s="230" t="s">
        <v>134</v>
      </c>
    </row>
    <row r="590" spans="2:65" s="14" customFormat="1" ht="13.5" x14ac:dyDescent="0.3">
      <c r="B590" s="231"/>
      <c r="C590" s="232"/>
      <c r="D590" s="233" t="s">
        <v>145</v>
      </c>
      <c r="E590" s="234" t="s">
        <v>22</v>
      </c>
      <c r="F590" s="235" t="s">
        <v>156</v>
      </c>
      <c r="G590" s="232"/>
      <c r="H590" s="236">
        <v>22</v>
      </c>
      <c r="I590" s="237"/>
      <c r="J590" s="232"/>
      <c r="K590" s="232"/>
      <c r="L590" s="238"/>
      <c r="M590" s="239"/>
      <c r="N590" s="240"/>
      <c r="O590" s="240"/>
      <c r="P590" s="240"/>
      <c r="Q590" s="240"/>
      <c r="R590" s="240"/>
      <c r="S590" s="240"/>
      <c r="T590" s="241"/>
      <c r="AT590" s="242" t="s">
        <v>145</v>
      </c>
      <c r="AU590" s="242" t="s">
        <v>87</v>
      </c>
      <c r="AV590" s="14" t="s">
        <v>141</v>
      </c>
      <c r="AW590" s="14" t="s">
        <v>42</v>
      </c>
      <c r="AX590" s="14" t="s">
        <v>23</v>
      </c>
      <c r="AY590" s="242" t="s">
        <v>134</v>
      </c>
    </row>
    <row r="591" spans="2:65" s="1" customFormat="1" ht="22.5" customHeight="1" x14ac:dyDescent="0.3">
      <c r="B591" s="36"/>
      <c r="C591" s="195" t="s">
        <v>641</v>
      </c>
      <c r="D591" s="195" t="s">
        <v>136</v>
      </c>
      <c r="E591" s="196" t="s">
        <v>642</v>
      </c>
      <c r="F591" s="197" t="s">
        <v>643</v>
      </c>
      <c r="G591" s="198" t="s">
        <v>635</v>
      </c>
      <c r="H591" s="199">
        <v>14</v>
      </c>
      <c r="I591" s="200"/>
      <c r="J591" s="201">
        <f>ROUND(I591*H591,2)</f>
        <v>0</v>
      </c>
      <c r="K591" s="197" t="s">
        <v>22</v>
      </c>
      <c r="L591" s="56"/>
      <c r="M591" s="202" t="s">
        <v>22</v>
      </c>
      <c r="N591" s="203" t="s">
        <v>49</v>
      </c>
      <c r="O591" s="37"/>
      <c r="P591" s="204">
        <f>O591*H591</f>
        <v>0</v>
      </c>
      <c r="Q591" s="204">
        <v>6.0000000000000001E-3</v>
      </c>
      <c r="R591" s="204">
        <f>Q591*H591</f>
        <v>8.4000000000000005E-2</v>
      </c>
      <c r="S591" s="204">
        <v>0</v>
      </c>
      <c r="T591" s="205">
        <f>S591*H591</f>
        <v>0</v>
      </c>
      <c r="AR591" s="19" t="s">
        <v>141</v>
      </c>
      <c r="AT591" s="19" t="s">
        <v>136</v>
      </c>
      <c r="AU591" s="19" t="s">
        <v>87</v>
      </c>
      <c r="AY591" s="19" t="s">
        <v>134</v>
      </c>
      <c r="BE591" s="206">
        <f>IF(N591="základní",J591,0)</f>
        <v>0</v>
      </c>
      <c r="BF591" s="206">
        <f>IF(N591="snížená",J591,0)</f>
        <v>0</v>
      </c>
      <c r="BG591" s="206">
        <f>IF(N591="zákl. přenesená",J591,0)</f>
        <v>0</v>
      </c>
      <c r="BH591" s="206">
        <f>IF(N591="sníž. přenesená",J591,0)</f>
        <v>0</v>
      </c>
      <c r="BI591" s="206">
        <f>IF(N591="nulová",J591,0)</f>
        <v>0</v>
      </c>
      <c r="BJ591" s="19" t="s">
        <v>23</v>
      </c>
      <c r="BK591" s="206">
        <f>ROUND(I591*H591,2)</f>
        <v>0</v>
      </c>
      <c r="BL591" s="19" t="s">
        <v>141</v>
      </c>
      <c r="BM591" s="19" t="s">
        <v>644</v>
      </c>
    </row>
    <row r="592" spans="2:65" s="12" customFormat="1" ht="13.5" x14ac:dyDescent="0.3">
      <c r="B592" s="209"/>
      <c r="C592" s="210"/>
      <c r="D592" s="207" t="s">
        <v>145</v>
      </c>
      <c r="E592" s="211" t="s">
        <v>22</v>
      </c>
      <c r="F592" s="212" t="s">
        <v>637</v>
      </c>
      <c r="G592" s="210"/>
      <c r="H592" s="213" t="s">
        <v>22</v>
      </c>
      <c r="I592" s="214"/>
      <c r="J592" s="210"/>
      <c r="K592" s="210"/>
      <c r="L592" s="215"/>
      <c r="M592" s="216"/>
      <c r="N592" s="217"/>
      <c r="O592" s="217"/>
      <c r="P592" s="217"/>
      <c r="Q592" s="217"/>
      <c r="R592" s="217"/>
      <c r="S592" s="217"/>
      <c r="T592" s="218"/>
      <c r="AT592" s="219" t="s">
        <v>145</v>
      </c>
      <c r="AU592" s="219" t="s">
        <v>87</v>
      </c>
      <c r="AV592" s="12" t="s">
        <v>23</v>
      </c>
      <c r="AW592" s="12" t="s">
        <v>42</v>
      </c>
      <c r="AX592" s="12" t="s">
        <v>78</v>
      </c>
      <c r="AY592" s="219" t="s">
        <v>134</v>
      </c>
    </row>
    <row r="593" spans="2:65" s="12" customFormat="1" ht="13.5" x14ac:dyDescent="0.3">
      <c r="B593" s="209"/>
      <c r="C593" s="210"/>
      <c r="D593" s="207" t="s">
        <v>145</v>
      </c>
      <c r="E593" s="211" t="s">
        <v>22</v>
      </c>
      <c r="F593" s="212" t="s">
        <v>638</v>
      </c>
      <c r="G593" s="210"/>
      <c r="H593" s="213" t="s">
        <v>22</v>
      </c>
      <c r="I593" s="214"/>
      <c r="J593" s="210"/>
      <c r="K593" s="210"/>
      <c r="L593" s="215"/>
      <c r="M593" s="216"/>
      <c r="N593" s="217"/>
      <c r="O593" s="217"/>
      <c r="P593" s="217"/>
      <c r="Q593" s="217"/>
      <c r="R593" s="217"/>
      <c r="S593" s="217"/>
      <c r="T593" s="218"/>
      <c r="AT593" s="219" t="s">
        <v>145</v>
      </c>
      <c r="AU593" s="219" t="s">
        <v>87</v>
      </c>
      <c r="AV593" s="12" t="s">
        <v>23</v>
      </c>
      <c r="AW593" s="12" t="s">
        <v>42</v>
      </c>
      <c r="AX593" s="12" t="s">
        <v>78</v>
      </c>
      <c r="AY593" s="219" t="s">
        <v>134</v>
      </c>
    </row>
    <row r="594" spans="2:65" s="12" customFormat="1" ht="13.5" x14ac:dyDescent="0.3">
      <c r="B594" s="209"/>
      <c r="C594" s="210"/>
      <c r="D594" s="207" t="s">
        <v>145</v>
      </c>
      <c r="E594" s="211" t="s">
        <v>22</v>
      </c>
      <c r="F594" s="212" t="s">
        <v>639</v>
      </c>
      <c r="G594" s="210"/>
      <c r="H594" s="213" t="s">
        <v>22</v>
      </c>
      <c r="I594" s="214"/>
      <c r="J594" s="210"/>
      <c r="K594" s="210"/>
      <c r="L594" s="215"/>
      <c r="M594" s="216"/>
      <c r="N594" s="217"/>
      <c r="O594" s="217"/>
      <c r="P594" s="217"/>
      <c r="Q594" s="217"/>
      <c r="R594" s="217"/>
      <c r="S594" s="217"/>
      <c r="T594" s="218"/>
      <c r="AT594" s="219" t="s">
        <v>145</v>
      </c>
      <c r="AU594" s="219" t="s">
        <v>87</v>
      </c>
      <c r="AV594" s="12" t="s">
        <v>23</v>
      </c>
      <c r="AW594" s="12" t="s">
        <v>42</v>
      </c>
      <c r="AX594" s="12" t="s">
        <v>78</v>
      </c>
      <c r="AY594" s="219" t="s">
        <v>134</v>
      </c>
    </row>
    <row r="595" spans="2:65" s="13" customFormat="1" ht="13.5" x14ac:dyDescent="0.3">
      <c r="B595" s="220"/>
      <c r="C595" s="221"/>
      <c r="D595" s="207" t="s">
        <v>145</v>
      </c>
      <c r="E595" s="222" t="s">
        <v>22</v>
      </c>
      <c r="F595" s="223" t="s">
        <v>302</v>
      </c>
      <c r="G595" s="221"/>
      <c r="H595" s="224">
        <v>14</v>
      </c>
      <c r="I595" s="225"/>
      <c r="J595" s="221"/>
      <c r="K595" s="221"/>
      <c r="L595" s="226"/>
      <c r="M595" s="227"/>
      <c r="N595" s="228"/>
      <c r="O595" s="228"/>
      <c r="P595" s="228"/>
      <c r="Q595" s="228"/>
      <c r="R595" s="228"/>
      <c r="S595" s="228"/>
      <c r="T595" s="229"/>
      <c r="AT595" s="230" t="s">
        <v>145</v>
      </c>
      <c r="AU595" s="230" t="s">
        <v>87</v>
      </c>
      <c r="AV595" s="13" t="s">
        <v>87</v>
      </c>
      <c r="AW595" s="13" t="s">
        <v>42</v>
      </c>
      <c r="AX595" s="13" t="s">
        <v>78</v>
      </c>
      <c r="AY595" s="230" t="s">
        <v>134</v>
      </c>
    </row>
    <row r="596" spans="2:65" s="14" customFormat="1" ht="13.5" x14ac:dyDescent="0.3">
      <c r="B596" s="231"/>
      <c r="C596" s="232"/>
      <c r="D596" s="233" t="s">
        <v>145</v>
      </c>
      <c r="E596" s="234" t="s">
        <v>22</v>
      </c>
      <c r="F596" s="235" t="s">
        <v>156</v>
      </c>
      <c r="G596" s="232"/>
      <c r="H596" s="236">
        <v>14</v>
      </c>
      <c r="I596" s="237"/>
      <c r="J596" s="232"/>
      <c r="K596" s="232"/>
      <c r="L596" s="238"/>
      <c r="M596" s="239"/>
      <c r="N596" s="240"/>
      <c r="O596" s="240"/>
      <c r="P596" s="240"/>
      <c r="Q596" s="240"/>
      <c r="R596" s="240"/>
      <c r="S596" s="240"/>
      <c r="T596" s="241"/>
      <c r="AT596" s="242" t="s">
        <v>145</v>
      </c>
      <c r="AU596" s="242" t="s">
        <v>87</v>
      </c>
      <c r="AV596" s="14" t="s">
        <v>141</v>
      </c>
      <c r="AW596" s="14" t="s">
        <v>42</v>
      </c>
      <c r="AX596" s="14" t="s">
        <v>23</v>
      </c>
      <c r="AY596" s="242" t="s">
        <v>134</v>
      </c>
    </row>
    <row r="597" spans="2:65" s="1" customFormat="1" ht="31.5" customHeight="1" x14ac:dyDescent="0.3">
      <c r="B597" s="36"/>
      <c r="C597" s="195" t="s">
        <v>645</v>
      </c>
      <c r="D597" s="195" t="s">
        <v>136</v>
      </c>
      <c r="E597" s="196" t="s">
        <v>646</v>
      </c>
      <c r="F597" s="197" t="s">
        <v>647</v>
      </c>
      <c r="G597" s="198" t="s">
        <v>183</v>
      </c>
      <c r="H597" s="199">
        <v>72</v>
      </c>
      <c r="I597" s="200"/>
      <c r="J597" s="201">
        <f>ROUND(I597*H597,2)</f>
        <v>0</v>
      </c>
      <c r="K597" s="197" t="s">
        <v>140</v>
      </c>
      <c r="L597" s="56"/>
      <c r="M597" s="202" t="s">
        <v>22</v>
      </c>
      <c r="N597" s="203" t="s">
        <v>49</v>
      </c>
      <c r="O597" s="37"/>
      <c r="P597" s="204">
        <f>O597*H597</f>
        <v>0</v>
      </c>
      <c r="Q597" s="204">
        <v>0</v>
      </c>
      <c r="R597" s="204">
        <f>Q597*H597</f>
        <v>0</v>
      </c>
      <c r="S597" s="204">
        <v>0</v>
      </c>
      <c r="T597" s="205">
        <f>S597*H597</f>
        <v>0</v>
      </c>
      <c r="AR597" s="19" t="s">
        <v>141</v>
      </c>
      <c r="AT597" s="19" t="s">
        <v>136</v>
      </c>
      <c r="AU597" s="19" t="s">
        <v>87</v>
      </c>
      <c r="AY597" s="19" t="s">
        <v>134</v>
      </c>
      <c r="BE597" s="206">
        <f>IF(N597="základní",J597,0)</f>
        <v>0</v>
      </c>
      <c r="BF597" s="206">
        <f>IF(N597="snížená",J597,0)</f>
        <v>0</v>
      </c>
      <c r="BG597" s="206">
        <f>IF(N597="zákl. přenesená",J597,0)</f>
        <v>0</v>
      </c>
      <c r="BH597" s="206">
        <f>IF(N597="sníž. přenesená",J597,0)</f>
        <v>0</v>
      </c>
      <c r="BI597" s="206">
        <f>IF(N597="nulová",J597,0)</f>
        <v>0</v>
      </c>
      <c r="BJ597" s="19" t="s">
        <v>23</v>
      </c>
      <c r="BK597" s="206">
        <f>ROUND(I597*H597,2)</f>
        <v>0</v>
      </c>
      <c r="BL597" s="19" t="s">
        <v>141</v>
      </c>
      <c r="BM597" s="19" t="s">
        <v>648</v>
      </c>
    </row>
    <row r="598" spans="2:65" s="1" customFormat="1" ht="67.5" x14ac:dyDescent="0.3">
      <c r="B598" s="36"/>
      <c r="C598" s="58"/>
      <c r="D598" s="207" t="s">
        <v>143</v>
      </c>
      <c r="E598" s="58"/>
      <c r="F598" s="208" t="s">
        <v>649</v>
      </c>
      <c r="G598" s="58"/>
      <c r="H598" s="58"/>
      <c r="I598" s="163"/>
      <c r="J598" s="58"/>
      <c r="K598" s="58"/>
      <c r="L598" s="56"/>
      <c r="M598" s="73"/>
      <c r="N598" s="37"/>
      <c r="O598" s="37"/>
      <c r="P598" s="37"/>
      <c r="Q598" s="37"/>
      <c r="R598" s="37"/>
      <c r="S598" s="37"/>
      <c r="T598" s="74"/>
      <c r="AT598" s="19" t="s">
        <v>143</v>
      </c>
      <c r="AU598" s="19" t="s">
        <v>87</v>
      </c>
    </row>
    <row r="599" spans="2:65" s="13" customFormat="1" ht="13.5" x14ac:dyDescent="0.3">
      <c r="B599" s="220"/>
      <c r="C599" s="221"/>
      <c r="D599" s="207" t="s">
        <v>145</v>
      </c>
      <c r="E599" s="222" t="s">
        <v>22</v>
      </c>
      <c r="F599" s="223" t="s">
        <v>650</v>
      </c>
      <c r="G599" s="221"/>
      <c r="H599" s="224">
        <v>72</v>
      </c>
      <c r="I599" s="225"/>
      <c r="J599" s="221"/>
      <c r="K599" s="221"/>
      <c r="L599" s="226"/>
      <c r="M599" s="227"/>
      <c r="N599" s="228"/>
      <c r="O599" s="228"/>
      <c r="P599" s="228"/>
      <c r="Q599" s="228"/>
      <c r="R599" s="228"/>
      <c r="S599" s="228"/>
      <c r="T599" s="229"/>
      <c r="AT599" s="230" t="s">
        <v>145</v>
      </c>
      <c r="AU599" s="230" t="s">
        <v>87</v>
      </c>
      <c r="AV599" s="13" t="s">
        <v>87</v>
      </c>
      <c r="AW599" s="13" t="s">
        <v>42</v>
      </c>
      <c r="AX599" s="13" t="s">
        <v>78</v>
      </c>
      <c r="AY599" s="230" t="s">
        <v>134</v>
      </c>
    </row>
    <row r="600" spans="2:65" s="14" customFormat="1" ht="13.5" x14ac:dyDescent="0.3">
      <c r="B600" s="231"/>
      <c r="C600" s="232"/>
      <c r="D600" s="233" t="s">
        <v>145</v>
      </c>
      <c r="E600" s="234" t="s">
        <v>22</v>
      </c>
      <c r="F600" s="235" t="s">
        <v>156</v>
      </c>
      <c r="G600" s="232"/>
      <c r="H600" s="236">
        <v>72</v>
      </c>
      <c r="I600" s="237"/>
      <c r="J600" s="232"/>
      <c r="K600" s="232"/>
      <c r="L600" s="238"/>
      <c r="M600" s="239"/>
      <c r="N600" s="240"/>
      <c r="O600" s="240"/>
      <c r="P600" s="240"/>
      <c r="Q600" s="240"/>
      <c r="R600" s="240"/>
      <c r="S600" s="240"/>
      <c r="T600" s="241"/>
      <c r="AT600" s="242" t="s">
        <v>145</v>
      </c>
      <c r="AU600" s="242" t="s">
        <v>87</v>
      </c>
      <c r="AV600" s="14" t="s">
        <v>141</v>
      </c>
      <c r="AW600" s="14" t="s">
        <v>42</v>
      </c>
      <c r="AX600" s="14" t="s">
        <v>23</v>
      </c>
      <c r="AY600" s="242" t="s">
        <v>134</v>
      </c>
    </row>
    <row r="601" spans="2:65" s="1" customFormat="1" ht="31.5" customHeight="1" x14ac:dyDescent="0.3">
      <c r="B601" s="36"/>
      <c r="C601" s="254" t="s">
        <v>651</v>
      </c>
      <c r="D601" s="254" t="s">
        <v>385</v>
      </c>
      <c r="E601" s="255" t="s">
        <v>652</v>
      </c>
      <c r="F601" s="256" t="s">
        <v>653</v>
      </c>
      <c r="G601" s="257" t="s">
        <v>183</v>
      </c>
      <c r="H601" s="258">
        <v>75.599999999999994</v>
      </c>
      <c r="I601" s="259"/>
      <c r="J601" s="260">
        <f>ROUND(I601*H601,2)</f>
        <v>0</v>
      </c>
      <c r="K601" s="256" t="s">
        <v>140</v>
      </c>
      <c r="L601" s="261"/>
      <c r="M601" s="262" t="s">
        <v>22</v>
      </c>
      <c r="N601" s="263" t="s">
        <v>49</v>
      </c>
      <c r="O601" s="37"/>
      <c r="P601" s="204">
        <f>O601*H601</f>
        <v>0</v>
      </c>
      <c r="Q601" s="204">
        <v>2.7E-4</v>
      </c>
      <c r="R601" s="204">
        <f>Q601*H601</f>
        <v>2.0412E-2</v>
      </c>
      <c r="S601" s="204">
        <v>0</v>
      </c>
      <c r="T601" s="205">
        <f>S601*H601</f>
        <v>0</v>
      </c>
      <c r="AR601" s="19" t="s">
        <v>209</v>
      </c>
      <c r="AT601" s="19" t="s">
        <v>385</v>
      </c>
      <c r="AU601" s="19" t="s">
        <v>87</v>
      </c>
      <c r="AY601" s="19" t="s">
        <v>134</v>
      </c>
      <c r="BE601" s="206">
        <f>IF(N601="základní",J601,0)</f>
        <v>0</v>
      </c>
      <c r="BF601" s="206">
        <f>IF(N601="snížená",J601,0)</f>
        <v>0</v>
      </c>
      <c r="BG601" s="206">
        <f>IF(N601="zákl. přenesená",J601,0)</f>
        <v>0</v>
      </c>
      <c r="BH601" s="206">
        <f>IF(N601="sníž. přenesená",J601,0)</f>
        <v>0</v>
      </c>
      <c r="BI601" s="206">
        <f>IF(N601="nulová",J601,0)</f>
        <v>0</v>
      </c>
      <c r="BJ601" s="19" t="s">
        <v>23</v>
      </c>
      <c r="BK601" s="206">
        <f>ROUND(I601*H601,2)</f>
        <v>0</v>
      </c>
      <c r="BL601" s="19" t="s">
        <v>141</v>
      </c>
      <c r="BM601" s="19" t="s">
        <v>654</v>
      </c>
    </row>
    <row r="602" spans="2:65" s="1" customFormat="1" ht="27" x14ac:dyDescent="0.3">
      <c r="B602" s="36"/>
      <c r="C602" s="58"/>
      <c r="D602" s="207" t="s">
        <v>529</v>
      </c>
      <c r="E602" s="58"/>
      <c r="F602" s="208" t="s">
        <v>655</v>
      </c>
      <c r="G602" s="58"/>
      <c r="H602" s="58"/>
      <c r="I602" s="163"/>
      <c r="J602" s="58"/>
      <c r="K602" s="58"/>
      <c r="L602" s="56"/>
      <c r="M602" s="73"/>
      <c r="N602" s="37"/>
      <c r="O602" s="37"/>
      <c r="P602" s="37"/>
      <c r="Q602" s="37"/>
      <c r="R602" s="37"/>
      <c r="S602" s="37"/>
      <c r="T602" s="74"/>
      <c r="AT602" s="19" t="s">
        <v>529</v>
      </c>
      <c r="AU602" s="19" t="s">
        <v>87</v>
      </c>
    </row>
    <row r="603" spans="2:65" s="13" customFormat="1" ht="13.5" x14ac:dyDescent="0.3">
      <c r="B603" s="220"/>
      <c r="C603" s="221"/>
      <c r="D603" s="207" t="s">
        <v>145</v>
      </c>
      <c r="E603" s="222" t="s">
        <v>22</v>
      </c>
      <c r="F603" s="223" t="s">
        <v>656</v>
      </c>
      <c r="G603" s="221"/>
      <c r="H603" s="224">
        <v>75.599999999999994</v>
      </c>
      <c r="I603" s="225"/>
      <c r="J603" s="221"/>
      <c r="K603" s="221"/>
      <c r="L603" s="226"/>
      <c r="M603" s="227"/>
      <c r="N603" s="228"/>
      <c r="O603" s="228"/>
      <c r="P603" s="228"/>
      <c r="Q603" s="228"/>
      <c r="R603" s="228"/>
      <c r="S603" s="228"/>
      <c r="T603" s="229"/>
      <c r="AT603" s="230" t="s">
        <v>145</v>
      </c>
      <c r="AU603" s="230" t="s">
        <v>87</v>
      </c>
      <c r="AV603" s="13" t="s">
        <v>87</v>
      </c>
      <c r="AW603" s="13" t="s">
        <v>42</v>
      </c>
      <c r="AX603" s="13" t="s">
        <v>78</v>
      </c>
      <c r="AY603" s="230" t="s">
        <v>134</v>
      </c>
    </row>
    <row r="604" spans="2:65" s="14" customFormat="1" ht="13.5" x14ac:dyDescent="0.3">
      <c r="B604" s="231"/>
      <c r="C604" s="232"/>
      <c r="D604" s="233" t="s">
        <v>145</v>
      </c>
      <c r="E604" s="234" t="s">
        <v>22</v>
      </c>
      <c r="F604" s="235" t="s">
        <v>156</v>
      </c>
      <c r="G604" s="232"/>
      <c r="H604" s="236">
        <v>75.599999999999994</v>
      </c>
      <c r="I604" s="237"/>
      <c r="J604" s="232"/>
      <c r="K604" s="232"/>
      <c r="L604" s="238"/>
      <c r="M604" s="239"/>
      <c r="N604" s="240"/>
      <c r="O604" s="240"/>
      <c r="P604" s="240"/>
      <c r="Q604" s="240"/>
      <c r="R604" s="240"/>
      <c r="S604" s="240"/>
      <c r="T604" s="241"/>
      <c r="AT604" s="242" t="s">
        <v>145</v>
      </c>
      <c r="AU604" s="242" t="s">
        <v>87</v>
      </c>
      <c r="AV604" s="14" t="s">
        <v>141</v>
      </c>
      <c r="AW604" s="14" t="s">
        <v>42</v>
      </c>
      <c r="AX604" s="14" t="s">
        <v>23</v>
      </c>
      <c r="AY604" s="242" t="s">
        <v>134</v>
      </c>
    </row>
    <row r="605" spans="2:65" s="1" customFormat="1" ht="31.5" customHeight="1" x14ac:dyDescent="0.3">
      <c r="B605" s="36"/>
      <c r="C605" s="254" t="s">
        <v>657</v>
      </c>
      <c r="D605" s="254" t="s">
        <v>385</v>
      </c>
      <c r="E605" s="255" t="s">
        <v>658</v>
      </c>
      <c r="F605" s="256" t="s">
        <v>659</v>
      </c>
      <c r="G605" s="257" t="s">
        <v>546</v>
      </c>
      <c r="H605" s="258">
        <v>30</v>
      </c>
      <c r="I605" s="259"/>
      <c r="J605" s="260">
        <f>ROUND(I605*H605,2)</f>
        <v>0</v>
      </c>
      <c r="K605" s="256" t="s">
        <v>140</v>
      </c>
      <c r="L605" s="261"/>
      <c r="M605" s="262" t="s">
        <v>22</v>
      </c>
      <c r="N605" s="263" t="s">
        <v>49</v>
      </c>
      <c r="O605" s="37"/>
      <c r="P605" s="204">
        <f>O605*H605</f>
        <v>0</v>
      </c>
      <c r="Q605" s="204">
        <v>6.0000000000000002E-5</v>
      </c>
      <c r="R605" s="204">
        <f>Q605*H605</f>
        <v>1.8E-3</v>
      </c>
      <c r="S605" s="204">
        <v>0</v>
      </c>
      <c r="T605" s="205">
        <f>S605*H605</f>
        <v>0</v>
      </c>
      <c r="AR605" s="19" t="s">
        <v>209</v>
      </c>
      <c r="AT605" s="19" t="s">
        <v>385</v>
      </c>
      <c r="AU605" s="19" t="s">
        <v>87</v>
      </c>
      <c r="AY605" s="19" t="s">
        <v>134</v>
      </c>
      <c r="BE605" s="206">
        <f>IF(N605="základní",J605,0)</f>
        <v>0</v>
      </c>
      <c r="BF605" s="206">
        <f>IF(N605="snížená",J605,0)</f>
        <v>0</v>
      </c>
      <c r="BG605" s="206">
        <f>IF(N605="zákl. přenesená",J605,0)</f>
        <v>0</v>
      </c>
      <c r="BH605" s="206">
        <f>IF(N605="sníž. přenesená",J605,0)</f>
        <v>0</v>
      </c>
      <c r="BI605" s="206">
        <f>IF(N605="nulová",J605,0)</f>
        <v>0</v>
      </c>
      <c r="BJ605" s="19" t="s">
        <v>23</v>
      </c>
      <c r="BK605" s="206">
        <f>ROUND(I605*H605,2)</f>
        <v>0</v>
      </c>
      <c r="BL605" s="19" t="s">
        <v>141</v>
      </c>
      <c r="BM605" s="19" t="s">
        <v>660</v>
      </c>
    </row>
    <row r="606" spans="2:65" s="1" customFormat="1" ht="27" x14ac:dyDescent="0.3">
      <c r="B606" s="36"/>
      <c r="C606" s="58"/>
      <c r="D606" s="207" t="s">
        <v>529</v>
      </c>
      <c r="E606" s="58"/>
      <c r="F606" s="208" t="s">
        <v>661</v>
      </c>
      <c r="G606" s="58"/>
      <c r="H606" s="58"/>
      <c r="I606" s="163"/>
      <c r="J606" s="58"/>
      <c r="K606" s="58"/>
      <c r="L606" s="56"/>
      <c r="M606" s="73"/>
      <c r="N606" s="37"/>
      <c r="O606" s="37"/>
      <c r="P606" s="37"/>
      <c r="Q606" s="37"/>
      <c r="R606" s="37"/>
      <c r="S606" s="37"/>
      <c r="T606" s="74"/>
      <c r="AT606" s="19" t="s">
        <v>529</v>
      </c>
      <c r="AU606" s="19" t="s">
        <v>87</v>
      </c>
    </row>
    <row r="607" spans="2:65" s="13" customFormat="1" ht="13.5" x14ac:dyDescent="0.3">
      <c r="B607" s="220"/>
      <c r="C607" s="221"/>
      <c r="D607" s="207" t="s">
        <v>145</v>
      </c>
      <c r="E607" s="222" t="s">
        <v>22</v>
      </c>
      <c r="F607" s="223" t="s">
        <v>662</v>
      </c>
      <c r="G607" s="221"/>
      <c r="H607" s="224">
        <v>30</v>
      </c>
      <c r="I607" s="225"/>
      <c r="J607" s="221"/>
      <c r="K607" s="221"/>
      <c r="L607" s="226"/>
      <c r="M607" s="227"/>
      <c r="N607" s="228"/>
      <c r="O607" s="228"/>
      <c r="P607" s="228"/>
      <c r="Q607" s="228"/>
      <c r="R607" s="228"/>
      <c r="S607" s="228"/>
      <c r="T607" s="229"/>
      <c r="AT607" s="230" t="s">
        <v>145</v>
      </c>
      <c r="AU607" s="230" t="s">
        <v>87</v>
      </c>
      <c r="AV607" s="13" t="s">
        <v>87</v>
      </c>
      <c r="AW607" s="13" t="s">
        <v>42</v>
      </c>
      <c r="AX607" s="13" t="s">
        <v>78</v>
      </c>
      <c r="AY607" s="230" t="s">
        <v>134</v>
      </c>
    </row>
    <row r="608" spans="2:65" s="14" customFormat="1" ht="13.5" x14ac:dyDescent="0.3">
      <c r="B608" s="231"/>
      <c r="C608" s="232"/>
      <c r="D608" s="233" t="s">
        <v>145</v>
      </c>
      <c r="E608" s="234" t="s">
        <v>22</v>
      </c>
      <c r="F608" s="235" t="s">
        <v>156</v>
      </c>
      <c r="G608" s="232"/>
      <c r="H608" s="236">
        <v>30</v>
      </c>
      <c r="I608" s="237"/>
      <c r="J608" s="232"/>
      <c r="K608" s="232"/>
      <c r="L608" s="238"/>
      <c r="M608" s="239"/>
      <c r="N608" s="240"/>
      <c r="O608" s="240"/>
      <c r="P608" s="240"/>
      <c r="Q608" s="240"/>
      <c r="R608" s="240"/>
      <c r="S608" s="240"/>
      <c r="T608" s="241"/>
      <c r="AT608" s="242" t="s">
        <v>145</v>
      </c>
      <c r="AU608" s="242" t="s">
        <v>87</v>
      </c>
      <c r="AV608" s="14" t="s">
        <v>141</v>
      </c>
      <c r="AW608" s="14" t="s">
        <v>42</v>
      </c>
      <c r="AX608" s="14" t="s">
        <v>23</v>
      </c>
      <c r="AY608" s="242" t="s">
        <v>134</v>
      </c>
    </row>
    <row r="609" spans="2:65" s="1" customFormat="1" ht="22.5" customHeight="1" x14ac:dyDescent="0.3">
      <c r="B609" s="36"/>
      <c r="C609" s="254" t="s">
        <v>663</v>
      </c>
      <c r="D609" s="254" t="s">
        <v>385</v>
      </c>
      <c r="E609" s="255" t="s">
        <v>664</v>
      </c>
      <c r="F609" s="256" t="s">
        <v>665</v>
      </c>
      <c r="G609" s="257" t="s">
        <v>546</v>
      </c>
      <c r="H609" s="258">
        <v>30</v>
      </c>
      <c r="I609" s="259"/>
      <c r="J609" s="260">
        <f>ROUND(I609*H609,2)</f>
        <v>0</v>
      </c>
      <c r="K609" s="256" t="s">
        <v>22</v>
      </c>
      <c r="L609" s="261"/>
      <c r="M609" s="262" t="s">
        <v>22</v>
      </c>
      <c r="N609" s="263" t="s">
        <v>49</v>
      </c>
      <c r="O609" s="37"/>
      <c r="P609" s="204">
        <f>O609*H609</f>
        <v>0</v>
      </c>
      <c r="Q609" s="204">
        <v>1E-4</v>
      </c>
      <c r="R609" s="204">
        <f>Q609*H609</f>
        <v>3.0000000000000001E-3</v>
      </c>
      <c r="S609" s="204">
        <v>0</v>
      </c>
      <c r="T609" s="205">
        <f>S609*H609</f>
        <v>0</v>
      </c>
      <c r="AR609" s="19" t="s">
        <v>209</v>
      </c>
      <c r="AT609" s="19" t="s">
        <v>385</v>
      </c>
      <c r="AU609" s="19" t="s">
        <v>87</v>
      </c>
      <c r="AY609" s="19" t="s">
        <v>134</v>
      </c>
      <c r="BE609" s="206">
        <f>IF(N609="základní",J609,0)</f>
        <v>0</v>
      </c>
      <c r="BF609" s="206">
        <f>IF(N609="snížená",J609,0)</f>
        <v>0</v>
      </c>
      <c r="BG609" s="206">
        <f>IF(N609="zákl. přenesená",J609,0)</f>
        <v>0</v>
      </c>
      <c r="BH609" s="206">
        <f>IF(N609="sníž. přenesená",J609,0)</f>
        <v>0</v>
      </c>
      <c r="BI609" s="206">
        <f>IF(N609="nulová",J609,0)</f>
        <v>0</v>
      </c>
      <c r="BJ609" s="19" t="s">
        <v>23</v>
      </c>
      <c r="BK609" s="206">
        <f>ROUND(I609*H609,2)</f>
        <v>0</v>
      </c>
      <c r="BL609" s="19" t="s">
        <v>141</v>
      </c>
      <c r="BM609" s="19" t="s">
        <v>666</v>
      </c>
    </row>
    <row r="610" spans="2:65" s="12" customFormat="1" ht="13.5" x14ac:dyDescent="0.3">
      <c r="B610" s="209"/>
      <c r="C610" s="210"/>
      <c r="D610" s="207" t="s">
        <v>145</v>
      </c>
      <c r="E610" s="211" t="s">
        <v>22</v>
      </c>
      <c r="F610" s="212" t="s">
        <v>667</v>
      </c>
      <c r="G610" s="210"/>
      <c r="H610" s="213" t="s">
        <v>22</v>
      </c>
      <c r="I610" s="214"/>
      <c r="J610" s="210"/>
      <c r="K610" s="210"/>
      <c r="L610" s="215"/>
      <c r="M610" s="216"/>
      <c r="N610" s="217"/>
      <c r="O610" s="217"/>
      <c r="P610" s="217"/>
      <c r="Q610" s="217"/>
      <c r="R610" s="217"/>
      <c r="S610" s="217"/>
      <c r="T610" s="218"/>
      <c r="AT610" s="219" t="s">
        <v>145</v>
      </c>
      <c r="AU610" s="219" t="s">
        <v>87</v>
      </c>
      <c r="AV610" s="12" t="s">
        <v>23</v>
      </c>
      <c r="AW610" s="12" t="s">
        <v>42</v>
      </c>
      <c r="AX610" s="12" t="s">
        <v>78</v>
      </c>
      <c r="AY610" s="219" t="s">
        <v>134</v>
      </c>
    </row>
    <row r="611" spans="2:65" s="12" customFormat="1" ht="13.5" x14ac:dyDescent="0.3">
      <c r="B611" s="209"/>
      <c r="C611" s="210"/>
      <c r="D611" s="207" t="s">
        <v>145</v>
      </c>
      <c r="E611" s="211" t="s">
        <v>22</v>
      </c>
      <c r="F611" s="212" t="s">
        <v>668</v>
      </c>
      <c r="G611" s="210"/>
      <c r="H611" s="213" t="s">
        <v>22</v>
      </c>
      <c r="I611" s="214"/>
      <c r="J611" s="210"/>
      <c r="K611" s="210"/>
      <c r="L611" s="215"/>
      <c r="M611" s="216"/>
      <c r="N611" s="217"/>
      <c r="O611" s="217"/>
      <c r="P611" s="217"/>
      <c r="Q611" s="217"/>
      <c r="R611" s="217"/>
      <c r="S611" s="217"/>
      <c r="T611" s="218"/>
      <c r="AT611" s="219" t="s">
        <v>145</v>
      </c>
      <c r="AU611" s="219" t="s">
        <v>87</v>
      </c>
      <c r="AV611" s="12" t="s">
        <v>23</v>
      </c>
      <c r="AW611" s="12" t="s">
        <v>42</v>
      </c>
      <c r="AX611" s="12" t="s">
        <v>78</v>
      </c>
      <c r="AY611" s="219" t="s">
        <v>134</v>
      </c>
    </row>
    <row r="612" spans="2:65" s="13" customFormat="1" ht="13.5" x14ac:dyDescent="0.3">
      <c r="B612" s="220"/>
      <c r="C612" s="221"/>
      <c r="D612" s="207" t="s">
        <v>145</v>
      </c>
      <c r="E612" s="222" t="s">
        <v>22</v>
      </c>
      <c r="F612" s="223" t="s">
        <v>662</v>
      </c>
      <c r="G612" s="221"/>
      <c r="H612" s="224">
        <v>30</v>
      </c>
      <c r="I612" s="225"/>
      <c r="J612" s="221"/>
      <c r="K612" s="221"/>
      <c r="L612" s="226"/>
      <c r="M612" s="227"/>
      <c r="N612" s="228"/>
      <c r="O612" s="228"/>
      <c r="P612" s="228"/>
      <c r="Q612" s="228"/>
      <c r="R612" s="228"/>
      <c r="S612" s="228"/>
      <c r="T612" s="229"/>
      <c r="AT612" s="230" t="s">
        <v>145</v>
      </c>
      <c r="AU612" s="230" t="s">
        <v>87</v>
      </c>
      <c r="AV612" s="13" t="s">
        <v>87</v>
      </c>
      <c r="AW612" s="13" t="s">
        <v>42</v>
      </c>
      <c r="AX612" s="13" t="s">
        <v>78</v>
      </c>
      <c r="AY612" s="230" t="s">
        <v>134</v>
      </c>
    </row>
    <row r="613" spans="2:65" s="14" customFormat="1" ht="13.5" x14ac:dyDescent="0.3">
      <c r="B613" s="231"/>
      <c r="C613" s="232"/>
      <c r="D613" s="233" t="s">
        <v>145</v>
      </c>
      <c r="E613" s="234" t="s">
        <v>22</v>
      </c>
      <c r="F613" s="235" t="s">
        <v>156</v>
      </c>
      <c r="G613" s="232"/>
      <c r="H613" s="236">
        <v>30</v>
      </c>
      <c r="I613" s="237"/>
      <c r="J613" s="232"/>
      <c r="K613" s="232"/>
      <c r="L613" s="238"/>
      <c r="M613" s="239"/>
      <c r="N613" s="240"/>
      <c r="O613" s="240"/>
      <c r="P613" s="240"/>
      <c r="Q613" s="240"/>
      <c r="R613" s="240"/>
      <c r="S613" s="240"/>
      <c r="T613" s="241"/>
      <c r="AT613" s="242" t="s">
        <v>145</v>
      </c>
      <c r="AU613" s="242" t="s">
        <v>87</v>
      </c>
      <c r="AV613" s="14" t="s">
        <v>141</v>
      </c>
      <c r="AW613" s="14" t="s">
        <v>42</v>
      </c>
      <c r="AX613" s="14" t="s">
        <v>23</v>
      </c>
      <c r="AY613" s="242" t="s">
        <v>134</v>
      </c>
    </row>
    <row r="614" spans="2:65" s="1" customFormat="1" ht="22.5" customHeight="1" x14ac:dyDescent="0.3">
      <c r="B614" s="36"/>
      <c r="C614" s="195" t="s">
        <v>669</v>
      </c>
      <c r="D614" s="195" t="s">
        <v>136</v>
      </c>
      <c r="E614" s="196" t="s">
        <v>670</v>
      </c>
      <c r="F614" s="197" t="s">
        <v>671</v>
      </c>
      <c r="G614" s="198" t="s">
        <v>546</v>
      </c>
      <c r="H614" s="199">
        <v>30</v>
      </c>
      <c r="I614" s="200"/>
      <c r="J614" s="201">
        <f>ROUND(I614*H614,2)</f>
        <v>0</v>
      </c>
      <c r="K614" s="197" t="s">
        <v>140</v>
      </c>
      <c r="L614" s="56"/>
      <c r="M614" s="202" t="s">
        <v>22</v>
      </c>
      <c r="N614" s="203" t="s">
        <v>49</v>
      </c>
      <c r="O614" s="37"/>
      <c r="P614" s="204">
        <f>O614*H614</f>
        <v>0</v>
      </c>
      <c r="Q614" s="204">
        <v>2.0000000000000002E-5</v>
      </c>
      <c r="R614" s="204">
        <f>Q614*H614</f>
        <v>6.0000000000000006E-4</v>
      </c>
      <c r="S614" s="204">
        <v>0</v>
      </c>
      <c r="T614" s="205">
        <f>S614*H614</f>
        <v>0</v>
      </c>
      <c r="AR614" s="19" t="s">
        <v>141</v>
      </c>
      <c r="AT614" s="19" t="s">
        <v>136</v>
      </c>
      <c r="AU614" s="19" t="s">
        <v>87</v>
      </c>
      <c r="AY614" s="19" t="s">
        <v>134</v>
      </c>
      <c r="BE614" s="206">
        <f>IF(N614="základní",J614,0)</f>
        <v>0</v>
      </c>
      <c r="BF614" s="206">
        <f>IF(N614="snížená",J614,0)</f>
        <v>0</v>
      </c>
      <c r="BG614" s="206">
        <f>IF(N614="zákl. přenesená",J614,0)</f>
        <v>0</v>
      </c>
      <c r="BH614" s="206">
        <f>IF(N614="sníž. přenesená",J614,0)</f>
        <v>0</v>
      </c>
      <c r="BI614" s="206">
        <f>IF(N614="nulová",J614,0)</f>
        <v>0</v>
      </c>
      <c r="BJ614" s="19" t="s">
        <v>23</v>
      </c>
      <c r="BK614" s="206">
        <f>ROUND(I614*H614,2)</f>
        <v>0</v>
      </c>
      <c r="BL614" s="19" t="s">
        <v>141</v>
      </c>
      <c r="BM614" s="19" t="s">
        <v>672</v>
      </c>
    </row>
    <row r="615" spans="2:65" s="1" customFormat="1" ht="243" x14ac:dyDescent="0.3">
      <c r="B615" s="36"/>
      <c r="C615" s="58"/>
      <c r="D615" s="207" t="s">
        <v>143</v>
      </c>
      <c r="E615" s="58"/>
      <c r="F615" s="208" t="s">
        <v>673</v>
      </c>
      <c r="G615" s="58"/>
      <c r="H615" s="58"/>
      <c r="I615" s="163"/>
      <c r="J615" s="58"/>
      <c r="K615" s="58"/>
      <c r="L615" s="56"/>
      <c r="M615" s="73"/>
      <c r="N615" s="37"/>
      <c r="O615" s="37"/>
      <c r="P615" s="37"/>
      <c r="Q615" s="37"/>
      <c r="R615" s="37"/>
      <c r="S615" s="37"/>
      <c r="T615" s="74"/>
      <c r="AT615" s="19" t="s">
        <v>143</v>
      </c>
      <c r="AU615" s="19" t="s">
        <v>87</v>
      </c>
    </row>
    <row r="616" spans="2:65" s="13" customFormat="1" ht="13.5" x14ac:dyDescent="0.3">
      <c r="B616" s="220"/>
      <c r="C616" s="221"/>
      <c r="D616" s="207" t="s">
        <v>145</v>
      </c>
      <c r="E616" s="222" t="s">
        <v>22</v>
      </c>
      <c r="F616" s="223" t="s">
        <v>662</v>
      </c>
      <c r="G616" s="221"/>
      <c r="H616" s="224">
        <v>30</v>
      </c>
      <c r="I616" s="225"/>
      <c r="J616" s="221"/>
      <c r="K616" s="221"/>
      <c r="L616" s="226"/>
      <c r="M616" s="227"/>
      <c r="N616" s="228"/>
      <c r="O616" s="228"/>
      <c r="P616" s="228"/>
      <c r="Q616" s="228"/>
      <c r="R616" s="228"/>
      <c r="S616" s="228"/>
      <c r="T616" s="229"/>
      <c r="AT616" s="230" t="s">
        <v>145</v>
      </c>
      <c r="AU616" s="230" t="s">
        <v>87</v>
      </c>
      <c r="AV616" s="13" t="s">
        <v>87</v>
      </c>
      <c r="AW616" s="13" t="s">
        <v>42</v>
      </c>
      <c r="AX616" s="13" t="s">
        <v>78</v>
      </c>
      <c r="AY616" s="230" t="s">
        <v>134</v>
      </c>
    </row>
    <row r="617" spans="2:65" s="14" customFormat="1" ht="13.5" x14ac:dyDescent="0.3">
      <c r="B617" s="231"/>
      <c r="C617" s="232"/>
      <c r="D617" s="233" t="s">
        <v>145</v>
      </c>
      <c r="E617" s="234" t="s">
        <v>22</v>
      </c>
      <c r="F617" s="235" t="s">
        <v>156</v>
      </c>
      <c r="G617" s="232"/>
      <c r="H617" s="236">
        <v>30</v>
      </c>
      <c r="I617" s="237"/>
      <c r="J617" s="232"/>
      <c r="K617" s="232"/>
      <c r="L617" s="238"/>
      <c r="M617" s="239"/>
      <c r="N617" s="240"/>
      <c r="O617" s="240"/>
      <c r="P617" s="240"/>
      <c r="Q617" s="240"/>
      <c r="R617" s="240"/>
      <c r="S617" s="240"/>
      <c r="T617" s="241"/>
      <c r="AT617" s="242" t="s">
        <v>145</v>
      </c>
      <c r="AU617" s="242" t="s">
        <v>87</v>
      </c>
      <c r="AV617" s="14" t="s">
        <v>141</v>
      </c>
      <c r="AW617" s="14" t="s">
        <v>42</v>
      </c>
      <c r="AX617" s="14" t="s">
        <v>23</v>
      </c>
      <c r="AY617" s="242" t="s">
        <v>134</v>
      </c>
    </row>
    <row r="618" spans="2:65" s="1" customFormat="1" ht="22.5" customHeight="1" x14ac:dyDescent="0.3">
      <c r="B618" s="36"/>
      <c r="C618" s="254" t="s">
        <v>674</v>
      </c>
      <c r="D618" s="254" t="s">
        <v>385</v>
      </c>
      <c r="E618" s="255" t="s">
        <v>675</v>
      </c>
      <c r="F618" s="256" t="s">
        <v>676</v>
      </c>
      <c r="G618" s="257" t="s">
        <v>546</v>
      </c>
      <c r="H618" s="258">
        <v>30</v>
      </c>
      <c r="I618" s="259"/>
      <c r="J618" s="260">
        <f>ROUND(I618*H618,2)</f>
        <v>0</v>
      </c>
      <c r="K618" s="256" t="s">
        <v>22</v>
      </c>
      <c r="L618" s="261"/>
      <c r="M618" s="262" t="s">
        <v>22</v>
      </c>
      <c r="N618" s="263" t="s">
        <v>49</v>
      </c>
      <c r="O618" s="37"/>
      <c r="P618" s="204">
        <f>O618*H618</f>
        <v>0</v>
      </c>
      <c r="Q618" s="204">
        <v>5.0000000000000001E-3</v>
      </c>
      <c r="R618" s="204">
        <f>Q618*H618</f>
        <v>0.15</v>
      </c>
      <c r="S618" s="204">
        <v>0</v>
      </c>
      <c r="T618" s="205">
        <f>S618*H618</f>
        <v>0</v>
      </c>
      <c r="AR618" s="19" t="s">
        <v>209</v>
      </c>
      <c r="AT618" s="19" t="s">
        <v>385</v>
      </c>
      <c r="AU618" s="19" t="s">
        <v>87</v>
      </c>
      <c r="AY618" s="19" t="s">
        <v>134</v>
      </c>
      <c r="BE618" s="206">
        <f>IF(N618="základní",J618,0)</f>
        <v>0</v>
      </c>
      <c r="BF618" s="206">
        <f>IF(N618="snížená",J618,0)</f>
        <v>0</v>
      </c>
      <c r="BG618" s="206">
        <f>IF(N618="zákl. přenesená",J618,0)</f>
        <v>0</v>
      </c>
      <c r="BH618" s="206">
        <f>IF(N618="sníž. přenesená",J618,0)</f>
        <v>0</v>
      </c>
      <c r="BI618" s="206">
        <f>IF(N618="nulová",J618,0)</f>
        <v>0</v>
      </c>
      <c r="BJ618" s="19" t="s">
        <v>23</v>
      </c>
      <c r="BK618" s="206">
        <f>ROUND(I618*H618,2)</f>
        <v>0</v>
      </c>
      <c r="BL618" s="19" t="s">
        <v>141</v>
      </c>
      <c r="BM618" s="19" t="s">
        <v>677</v>
      </c>
    </row>
    <row r="619" spans="2:65" s="12" customFormat="1" ht="13.5" x14ac:dyDescent="0.3">
      <c r="B619" s="209"/>
      <c r="C619" s="210"/>
      <c r="D619" s="207" t="s">
        <v>145</v>
      </c>
      <c r="E619" s="211" t="s">
        <v>22</v>
      </c>
      <c r="F619" s="212" t="s">
        <v>639</v>
      </c>
      <c r="G619" s="210"/>
      <c r="H619" s="213" t="s">
        <v>22</v>
      </c>
      <c r="I619" s="214"/>
      <c r="J619" s="210"/>
      <c r="K619" s="210"/>
      <c r="L619" s="215"/>
      <c r="M619" s="216"/>
      <c r="N619" s="217"/>
      <c r="O619" s="217"/>
      <c r="P619" s="217"/>
      <c r="Q619" s="217"/>
      <c r="R619" s="217"/>
      <c r="S619" s="217"/>
      <c r="T619" s="218"/>
      <c r="AT619" s="219" t="s">
        <v>145</v>
      </c>
      <c r="AU619" s="219" t="s">
        <v>87</v>
      </c>
      <c r="AV619" s="12" t="s">
        <v>23</v>
      </c>
      <c r="AW619" s="12" t="s">
        <v>42</v>
      </c>
      <c r="AX619" s="12" t="s">
        <v>78</v>
      </c>
      <c r="AY619" s="219" t="s">
        <v>134</v>
      </c>
    </row>
    <row r="620" spans="2:65" s="13" customFormat="1" ht="13.5" x14ac:dyDescent="0.3">
      <c r="B620" s="220"/>
      <c r="C620" s="221"/>
      <c r="D620" s="207" t="s">
        <v>145</v>
      </c>
      <c r="E620" s="222" t="s">
        <v>22</v>
      </c>
      <c r="F620" s="223" t="s">
        <v>662</v>
      </c>
      <c r="G620" s="221"/>
      <c r="H620" s="224">
        <v>30</v>
      </c>
      <c r="I620" s="225"/>
      <c r="J620" s="221"/>
      <c r="K620" s="221"/>
      <c r="L620" s="226"/>
      <c r="M620" s="227"/>
      <c r="N620" s="228"/>
      <c r="O620" s="228"/>
      <c r="P620" s="228"/>
      <c r="Q620" s="228"/>
      <c r="R620" s="228"/>
      <c r="S620" s="228"/>
      <c r="T620" s="229"/>
      <c r="AT620" s="230" t="s">
        <v>145</v>
      </c>
      <c r="AU620" s="230" t="s">
        <v>87</v>
      </c>
      <c r="AV620" s="13" t="s">
        <v>87</v>
      </c>
      <c r="AW620" s="13" t="s">
        <v>42</v>
      </c>
      <c r="AX620" s="13" t="s">
        <v>78</v>
      </c>
      <c r="AY620" s="230" t="s">
        <v>134</v>
      </c>
    </row>
    <row r="621" spans="2:65" s="14" customFormat="1" ht="13.5" x14ac:dyDescent="0.3">
      <c r="B621" s="231"/>
      <c r="C621" s="232"/>
      <c r="D621" s="233" t="s">
        <v>145</v>
      </c>
      <c r="E621" s="234" t="s">
        <v>22</v>
      </c>
      <c r="F621" s="235" t="s">
        <v>156</v>
      </c>
      <c r="G621" s="232"/>
      <c r="H621" s="236">
        <v>30</v>
      </c>
      <c r="I621" s="237"/>
      <c r="J621" s="232"/>
      <c r="K621" s="232"/>
      <c r="L621" s="238"/>
      <c r="M621" s="239"/>
      <c r="N621" s="240"/>
      <c r="O621" s="240"/>
      <c r="P621" s="240"/>
      <c r="Q621" s="240"/>
      <c r="R621" s="240"/>
      <c r="S621" s="240"/>
      <c r="T621" s="241"/>
      <c r="AT621" s="242" t="s">
        <v>145</v>
      </c>
      <c r="AU621" s="242" t="s">
        <v>87</v>
      </c>
      <c r="AV621" s="14" t="s">
        <v>141</v>
      </c>
      <c r="AW621" s="14" t="s">
        <v>42</v>
      </c>
      <c r="AX621" s="14" t="s">
        <v>23</v>
      </c>
      <c r="AY621" s="242" t="s">
        <v>134</v>
      </c>
    </row>
    <row r="622" spans="2:65" s="1" customFormat="1" ht="22.5" customHeight="1" x14ac:dyDescent="0.3">
      <c r="B622" s="36"/>
      <c r="C622" s="254" t="s">
        <v>678</v>
      </c>
      <c r="D622" s="254" t="s">
        <v>385</v>
      </c>
      <c r="E622" s="255" t="s">
        <v>679</v>
      </c>
      <c r="F622" s="256" t="s">
        <v>680</v>
      </c>
      <c r="G622" s="257" t="s">
        <v>546</v>
      </c>
      <c r="H622" s="258">
        <v>30</v>
      </c>
      <c r="I622" s="259"/>
      <c r="J622" s="260">
        <f>ROUND(I622*H622,2)</f>
        <v>0</v>
      </c>
      <c r="K622" s="256" t="s">
        <v>22</v>
      </c>
      <c r="L622" s="261"/>
      <c r="M622" s="262" t="s">
        <v>22</v>
      </c>
      <c r="N622" s="263" t="s">
        <v>49</v>
      </c>
      <c r="O622" s="37"/>
      <c r="P622" s="204">
        <f>O622*H622</f>
        <v>0</v>
      </c>
      <c r="Q622" s="204">
        <v>5.0000000000000001E-3</v>
      </c>
      <c r="R622" s="204">
        <f>Q622*H622</f>
        <v>0.15</v>
      </c>
      <c r="S622" s="204">
        <v>0</v>
      </c>
      <c r="T622" s="205">
        <f>S622*H622</f>
        <v>0</v>
      </c>
      <c r="AR622" s="19" t="s">
        <v>209</v>
      </c>
      <c r="AT622" s="19" t="s">
        <v>385</v>
      </c>
      <c r="AU622" s="19" t="s">
        <v>87</v>
      </c>
      <c r="AY622" s="19" t="s">
        <v>134</v>
      </c>
      <c r="BE622" s="206">
        <f>IF(N622="základní",J622,0)</f>
        <v>0</v>
      </c>
      <c r="BF622" s="206">
        <f>IF(N622="snížená",J622,0)</f>
        <v>0</v>
      </c>
      <c r="BG622" s="206">
        <f>IF(N622="zákl. přenesená",J622,0)</f>
        <v>0</v>
      </c>
      <c r="BH622" s="206">
        <f>IF(N622="sníž. přenesená",J622,0)</f>
        <v>0</v>
      </c>
      <c r="BI622" s="206">
        <f>IF(N622="nulová",J622,0)</f>
        <v>0</v>
      </c>
      <c r="BJ622" s="19" t="s">
        <v>23</v>
      </c>
      <c r="BK622" s="206">
        <f>ROUND(I622*H622,2)</f>
        <v>0</v>
      </c>
      <c r="BL622" s="19" t="s">
        <v>141</v>
      </c>
      <c r="BM622" s="19" t="s">
        <v>681</v>
      </c>
    </row>
    <row r="623" spans="2:65" s="13" customFormat="1" ht="13.5" x14ac:dyDescent="0.3">
      <c r="B623" s="220"/>
      <c r="C623" s="221"/>
      <c r="D623" s="207" t="s">
        <v>145</v>
      </c>
      <c r="E623" s="222" t="s">
        <v>22</v>
      </c>
      <c r="F623" s="223" t="s">
        <v>662</v>
      </c>
      <c r="G623" s="221"/>
      <c r="H623" s="224">
        <v>30</v>
      </c>
      <c r="I623" s="225"/>
      <c r="J623" s="221"/>
      <c r="K623" s="221"/>
      <c r="L623" s="226"/>
      <c r="M623" s="227"/>
      <c r="N623" s="228"/>
      <c r="O623" s="228"/>
      <c r="P623" s="228"/>
      <c r="Q623" s="228"/>
      <c r="R623" s="228"/>
      <c r="S623" s="228"/>
      <c r="T623" s="229"/>
      <c r="AT623" s="230" t="s">
        <v>145</v>
      </c>
      <c r="AU623" s="230" t="s">
        <v>87</v>
      </c>
      <c r="AV623" s="13" t="s">
        <v>87</v>
      </c>
      <c r="AW623" s="13" t="s">
        <v>42</v>
      </c>
      <c r="AX623" s="13" t="s">
        <v>78</v>
      </c>
      <c r="AY623" s="230" t="s">
        <v>134</v>
      </c>
    </row>
    <row r="624" spans="2:65" s="14" customFormat="1" ht="13.5" x14ac:dyDescent="0.3">
      <c r="B624" s="231"/>
      <c r="C624" s="232"/>
      <c r="D624" s="233" t="s">
        <v>145</v>
      </c>
      <c r="E624" s="234" t="s">
        <v>22</v>
      </c>
      <c r="F624" s="235" t="s">
        <v>156</v>
      </c>
      <c r="G624" s="232"/>
      <c r="H624" s="236">
        <v>30</v>
      </c>
      <c r="I624" s="237"/>
      <c r="J624" s="232"/>
      <c r="K624" s="232"/>
      <c r="L624" s="238"/>
      <c r="M624" s="239"/>
      <c r="N624" s="240"/>
      <c r="O624" s="240"/>
      <c r="P624" s="240"/>
      <c r="Q624" s="240"/>
      <c r="R624" s="240"/>
      <c r="S624" s="240"/>
      <c r="T624" s="241"/>
      <c r="AT624" s="242" t="s">
        <v>145</v>
      </c>
      <c r="AU624" s="242" t="s">
        <v>87</v>
      </c>
      <c r="AV624" s="14" t="s">
        <v>141</v>
      </c>
      <c r="AW624" s="14" t="s">
        <v>42</v>
      </c>
      <c r="AX624" s="14" t="s">
        <v>23</v>
      </c>
      <c r="AY624" s="242" t="s">
        <v>134</v>
      </c>
    </row>
    <row r="625" spans="2:65" s="1" customFormat="1" ht="31.5" customHeight="1" x14ac:dyDescent="0.3">
      <c r="B625" s="36"/>
      <c r="C625" s="195" t="s">
        <v>682</v>
      </c>
      <c r="D625" s="195" t="s">
        <v>136</v>
      </c>
      <c r="E625" s="196" t="s">
        <v>683</v>
      </c>
      <c r="F625" s="197" t="s">
        <v>684</v>
      </c>
      <c r="G625" s="198" t="s">
        <v>546</v>
      </c>
      <c r="H625" s="199">
        <v>7</v>
      </c>
      <c r="I625" s="200"/>
      <c r="J625" s="201">
        <f>ROUND(I625*H625,2)</f>
        <v>0</v>
      </c>
      <c r="K625" s="197" t="s">
        <v>140</v>
      </c>
      <c r="L625" s="56"/>
      <c r="M625" s="202" t="s">
        <v>22</v>
      </c>
      <c r="N625" s="203" t="s">
        <v>49</v>
      </c>
      <c r="O625" s="37"/>
      <c r="P625" s="204">
        <f>O625*H625</f>
        <v>0</v>
      </c>
      <c r="Q625" s="204">
        <v>8.0000000000000004E-4</v>
      </c>
      <c r="R625" s="204">
        <f>Q625*H625</f>
        <v>5.5999999999999999E-3</v>
      </c>
      <c r="S625" s="204">
        <v>0</v>
      </c>
      <c r="T625" s="205">
        <f>S625*H625</f>
        <v>0</v>
      </c>
      <c r="AR625" s="19" t="s">
        <v>141</v>
      </c>
      <c r="AT625" s="19" t="s">
        <v>136</v>
      </c>
      <c r="AU625" s="19" t="s">
        <v>87</v>
      </c>
      <c r="AY625" s="19" t="s">
        <v>134</v>
      </c>
      <c r="BE625" s="206">
        <f>IF(N625="základní",J625,0)</f>
        <v>0</v>
      </c>
      <c r="BF625" s="206">
        <f>IF(N625="snížená",J625,0)</f>
        <v>0</v>
      </c>
      <c r="BG625" s="206">
        <f>IF(N625="zákl. přenesená",J625,0)</f>
        <v>0</v>
      </c>
      <c r="BH625" s="206">
        <f>IF(N625="sníž. přenesená",J625,0)</f>
        <v>0</v>
      </c>
      <c r="BI625" s="206">
        <f>IF(N625="nulová",J625,0)</f>
        <v>0</v>
      </c>
      <c r="BJ625" s="19" t="s">
        <v>23</v>
      </c>
      <c r="BK625" s="206">
        <f>ROUND(I625*H625,2)</f>
        <v>0</v>
      </c>
      <c r="BL625" s="19" t="s">
        <v>141</v>
      </c>
      <c r="BM625" s="19" t="s">
        <v>685</v>
      </c>
    </row>
    <row r="626" spans="2:65" s="1" customFormat="1" ht="243" x14ac:dyDescent="0.3">
      <c r="B626" s="36"/>
      <c r="C626" s="58"/>
      <c r="D626" s="207" t="s">
        <v>143</v>
      </c>
      <c r="E626" s="58"/>
      <c r="F626" s="208" t="s">
        <v>673</v>
      </c>
      <c r="G626" s="58"/>
      <c r="H626" s="58"/>
      <c r="I626" s="163"/>
      <c r="J626" s="58"/>
      <c r="K626" s="58"/>
      <c r="L626" s="56"/>
      <c r="M626" s="73"/>
      <c r="N626" s="37"/>
      <c r="O626" s="37"/>
      <c r="P626" s="37"/>
      <c r="Q626" s="37"/>
      <c r="R626" s="37"/>
      <c r="S626" s="37"/>
      <c r="T626" s="74"/>
      <c r="AT626" s="19" t="s">
        <v>143</v>
      </c>
      <c r="AU626" s="19" t="s">
        <v>87</v>
      </c>
    </row>
    <row r="627" spans="2:65" s="13" customFormat="1" ht="13.5" x14ac:dyDescent="0.3">
      <c r="B627" s="220"/>
      <c r="C627" s="221"/>
      <c r="D627" s="207" t="s">
        <v>145</v>
      </c>
      <c r="E627" s="222" t="s">
        <v>22</v>
      </c>
      <c r="F627" s="223" t="s">
        <v>686</v>
      </c>
      <c r="G627" s="221"/>
      <c r="H627" s="224">
        <v>7</v>
      </c>
      <c r="I627" s="225"/>
      <c r="J627" s="221"/>
      <c r="K627" s="221"/>
      <c r="L627" s="226"/>
      <c r="M627" s="227"/>
      <c r="N627" s="228"/>
      <c r="O627" s="228"/>
      <c r="P627" s="228"/>
      <c r="Q627" s="228"/>
      <c r="R627" s="228"/>
      <c r="S627" s="228"/>
      <c r="T627" s="229"/>
      <c r="AT627" s="230" t="s">
        <v>145</v>
      </c>
      <c r="AU627" s="230" t="s">
        <v>87</v>
      </c>
      <c r="AV627" s="13" t="s">
        <v>87</v>
      </c>
      <c r="AW627" s="13" t="s">
        <v>42</v>
      </c>
      <c r="AX627" s="13" t="s">
        <v>78</v>
      </c>
      <c r="AY627" s="230" t="s">
        <v>134</v>
      </c>
    </row>
    <row r="628" spans="2:65" s="14" customFormat="1" ht="13.5" x14ac:dyDescent="0.3">
      <c r="B628" s="231"/>
      <c r="C628" s="232"/>
      <c r="D628" s="233" t="s">
        <v>145</v>
      </c>
      <c r="E628" s="234" t="s">
        <v>22</v>
      </c>
      <c r="F628" s="235" t="s">
        <v>156</v>
      </c>
      <c r="G628" s="232"/>
      <c r="H628" s="236">
        <v>7</v>
      </c>
      <c r="I628" s="237"/>
      <c r="J628" s="232"/>
      <c r="K628" s="232"/>
      <c r="L628" s="238"/>
      <c r="M628" s="239"/>
      <c r="N628" s="240"/>
      <c r="O628" s="240"/>
      <c r="P628" s="240"/>
      <c r="Q628" s="240"/>
      <c r="R628" s="240"/>
      <c r="S628" s="240"/>
      <c r="T628" s="241"/>
      <c r="AT628" s="242" t="s">
        <v>145</v>
      </c>
      <c r="AU628" s="242" t="s">
        <v>87</v>
      </c>
      <c r="AV628" s="14" t="s">
        <v>141</v>
      </c>
      <c r="AW628" s="14" t="s">
        <v>42</v>
      </c>
      <c r="AX628" s="14" t="s">
        <v>23</v>
      </c>
      <c r="AY628" s="242" t="s">
        <v>134</v>
      </c>
    </row>
    <row r="629" spans="2:65" s="1" customFormat="1" ht="22.5" customHeight="1" x14ac:dyDescent="0.3">
      <c r="B629" s="36"/>
      <c r="C629" s="254" t="s">
        <v>687</v>
      </c>
      <c r="D629" s="254" t="s">
        <v>385</v>
      </c>
      <c r="E629" s="255" t="s">
        <v>688</v>
      </c>
      <c r="F629" s="256" t="s">
        <v>689</v>
      </c>
      <c r="G629" s="257" t="s">
        <v>546</v>
      </c>
      <c r="H629" s="258">
        <v>7</v>
      </c>
      <c r="I629" s="259"/>
      <c r="J629" s="260">
        <f>ROUND(I629*H629,2)</f>
        <v>0</v>
      </c>
      <c r="K629" s="256" t="s">
        <v>22</v>
      </c>
      <c r="L629" s="261"/>
      <c r="M629" s="262" t="s">
        <v>22</v>
      </c>
      <c r="N629" s="263" t="s">
        <v>49</v>
      </c>
      <c r="O629" s="37"/>
      <c r="P629" s="204">
        <f>O629*H629</f>
        <v>0</v>
      </c>
      <c r="Q629" s="204">
        <v>0.02</v>
      </c>
      <c r="R629" s="204">
        <f>Q629*H629</f>
        <v>0.14000000000000001</v>
      </c>
      <c r="S629" s="204">
        <v>0</v>
      </c>
      <c r="T629" s="205">
        <f>S629*H629</f>
        <v>0</v>
      </c>
      <c r="AR629" s="19" t="s">
        <v>209</v>
      </c>
      <c r="AT629" s="19" t="s">
        <v>385</v>
      </c>
      <c r="AU629" s="19" t="s">
        <v>87</v>
      </c>
      <c r="AY629" s="19" t="s">
        <v>134</v>
      </c>
      <c r="BE629" s="206">
        <f>IF(N629="základní",J629,0)</f>
        <v>0</v>
      </c>
      <c r="BF629" s="206">
        <f>IF(N629="snížená",J629,0)</f>
        <v>0</v>
      </c>
      <c r="BG629" s="206">
        <f>IF(N629="zákl. přenesená",J629,0)</f>
        <v>0</v>
      </c>
      <c r="BH629" s="206">
        <f>IF(N629="sníž. přenesená",J629,0)</f>
        <v>0</v>
      </c>
      <c r="BI629" s="206">
        <f>IF(N629="nulová",J629,0)</f>
        <v>0</v>
      </c>
      <c r="BJ629" s="19" t="s">
        <v>23</v>
      </c>
      <c r="BK629" s="206">
        <f>ROUND(I629*H629,2)</f>
        <v>0</v>
      </c>
      <c r="BL629" s="19" t="s">
        <v>141</v>
      </c>
      <c r="BM629" s="19" t="s">
        <v>690</v>
      </c>
    </row>
    <row r="630" spans="2:65" s="12" customFormat="1" ht="13.5" x14ac:dyDescent="0.3">
      <c r="B630" s="209"/>
      <c r="C630" s="210"/>
      <c r="D630" s="207" t="s">
        <v>145</v>
      </c>
      <c r="E630" s="211" t="s">
        <v>22</v>
      </c>
      <c r="F630" s="212" t="s">
        <v>691</v>
      </c>
      <c r="G630" s="210"/>
      <c r="H630" s="213" t="s">
        <v>22</v>
      </c>
      <c r="I630" s="214"/>
      <c r="J630" s="210"/>
      <c r="K630" s="210"/>
      <c r="L630" s="215"/>
      <c r="M630" s="216"/>
      <c r="N630" s="217"/>
      <c r="O630" s="217"/>
      <c r="P630" s="217"/>
      <c r="Q630" s="217"/>
      <c r="R630" s="217"/>
      <c r="S630" s="217"/>
      <c r="T630" s="218"/>
      <c r="AT630" s="219" t="s">
        <v>145</v>
      </c>
      <c r="AU630" s="219" t="s">
        <v>87</v>
      </c>
      <c r="AV630" s="12" t="s">
        <v>23</v>
      </c>
      <c r="AW630" s="12" t="s">
        <v>42</v>
      </c>
      <c r="AX630" s="12" t="s">
        <v>78</v>
      </c>
      <c r="AY630" s="219" t="s">
        <v>134</v>
      </c>
    </row>
    <row r="631" spans="2:65" s="12" customFormat="1" ht="13.5" x14ac:dyDescent="0.3">
      <c r="B631" s="209"/>
      <c r="C631" s="210"/>
      <c r="D631" s="207" t="s">
        <v>145</v>
      </c>
      <c r="E631" s="211" t="s">
        <v>22</v>
      </c>
      <c r="F631" s="212" t="s">
        <v>692</v>
      </c>
      <c r="G631" s="210"/>
      <c r="H631" s="213" t="s">
        <v>22</v>
      </c>
      <c r="I631" s="214"/>
      <c r="J631" s="210"/>
      <c r="K631" s="210"/>
      <c r="L631" s="215"/>
      <c r="M631" s="216"/>
      <c r="N631" s="217"/>
      <c r="O631" s="217"/>
      <c r="P631" s="217"/>
      <c r="Q631" s="217"/>
      <c r="R631" s="217"/>
      <c r="S631" s="217"/>
      <c r="T631" s="218"/>
      <c r="AT631" s="219" t="s">
        <v>145</v>
      </c>
      <c r="AU631" s="219" t="s">
        <v>87</v>
      </c>
      <c r="AV631" s="12" t="s">
        <v>23</v>
      </c>
      <c r="AW631" s="12" t="s">
        <v>42</v>
      </c>
      <c r="AX631" s="12" t="s">
        <v>78</v>
      </c>
      <c r="AY631" s="219" t="s">
        <v>134</v>
      </c>
    </row>
    <row r="632" spans="2:65" s="13" customFormat="1" ht="13.5" x14ac:dyDescent="0.3">
      <c r="B632" s="220"/>
      <c r="C632" s="221"/>
      <c r="D632" s="207" t="s">
        <v>145</v>
      </c>
      <c r="E632" s="222" t="s">
        <v>22</v>
      </c>
      <c r="F632" s="223" t="s">
        <v>686</v>
      </c>
      <c r="G632" s="221"/>
      <c r="H632" s="224">
        <v>7</v>
      </c>
      <c r="I632" s="225"/>
      <c r="J632" s="221"/>
      <c r="K632" s="221"/>
      <c r="L632" s="226"/>
      <c r="M632" s="227"/>
      <c r="N632" s="228"/>
      <c r="O632" s="228"/>
      <c r="P632" s="228"/>
      <c r="Q632" s="228"/>
      <c r="R632" s="228"/>
      <c r="S632" s="228"/>
      <c r="T632" s="229"/>
      <c r="AT632" s="230" t="s">
        <v>145</v>
      </c>
      <c r="AU632" s="230" t="s">
        <v>87</v>
      </c>
      <c r="AV632" s="13" t="s">
        <v>87</v>
      </c>
      <c r="AW632" s="13" t="s">
        <v>42</v>
      </c>
      <c r="AX632" s="13" t="s">
        <v>78</v>
      </c>
      <c r="AY632" s="230" t="s">
        <v>134</v>
      </c>
    </row>
    <row r="633" spans="2:65" s="14" customFormat="1" ht="13.5" x14ac:dyDescent="0.3">
      <c r="B633" s="231"/>
      <c r="C633" s="232"/>
      <c r="D633" s="233" t="s">
        <v>145</v>
      </c>
      <c r="E633" s="234" t="s">
        <v>22</v>
      </c>
      <c r="F633" s="235" t="s">
        <v>156</v>
      </c>
      <c r="G633" s="232"/>
      <c r="H633" s="236">
        <v>7</v>
      </c>
      <c r="I633" s="237"/>
      <c r="J633" s="232"/>
      <c r="K633" s="232"/>
      <c r="L633" s="238"/>
      <c r="M633" s="239"/>
      <c r="N633" s="240"/>
      <c r="O633" s="240"/>
      <c r="P633" s="240"/>
      <c r="Q633" s="240"/>
      <c r="R633" s="240"/>
      <c r="S633" s="240"/>
      <c r="T633" s="241"/>
      <c r="AT633" s="242" t="s">
        <v>145</v>
      </c>
      <c r="AU633" s="242" t="s">
        <v>87</v>
      </c>
      <c r="AV633" s="14" t="s">
        <v>141</v>
      </c>
      <c r="AW633" s="14" t="s">
        <v>42</v>
      </c>
      <c r="AX633" s="14" t="s">
        <v>23</v>
      </c>
      <c r="AY633" s="242" t="s">
        <v>134</v>
      </c>
    </row>
    <row r="634" spans="2:65" s="1" customFormat="1" ht="22.5" customHeight="1" x14ac:dyDescent="0.3">
      <c r="B634" s="36"/>
      <c r="C634" s="254" t="s">
        <v>693</v>
      </c>
      <c r="D634" s="254" t="s">
        <v>385</v>
      </c>
      <c r="E634" s="255" t="s">
        <v>694</v>
      </c>
      <c r="F634" s="256" t="s">
        <v>695</v>
      </c>
      <c r="G634" s="257" t="s">
        <v>546</v>
      </c>
      <c r="H634" s="258">
        <v>7</v>
      </c>
      <c r="I634" s="259"/>
      <c r="J634" s="260">
        <f>ROUND(I634*H634,2)</f>
        <v>0</v>
      </c>
      <c r="K634" s="256" t="s">
        <v>22</v>
      </c>
      <c r="L634" s="261"/>
      <c r="M634" s="262" t="s">
        <v>22</v>
      </c>
      <c r="N634" s="263" t="s">
        <v>49</v>
      </c>
      <c r="O634" s="37"/>
      <c r="P634" s="204">
        <f>O634*H634</f>
        <v>0</v>
      </c>
      <c r="Q634" s="204">
        <v>5.0000000000000001E-3</v>
      </c>
      <c r="R634" s="204">
        <f>Q634*H634</f>
        <v>3.5000000000000003E-2</v>
      </c>
      <c r="S634" s="204">
        <v>0</v>
      </c>
      <c r="T634" s="205">
        <f>S634*H634</f>
        <v>0</v>
      </c>
      <c r="AR634" s="19" t="s">
        <v>209</v>
      </c>
      <c r="AT634" s="19" t="s">
        <v>385</v>
      </c>
      <c r="AU634" s="19" t="s">
        <v>87</v>
      </c>
      <c r="AY634" s="19" t="s">
        <v>134</v>
      </c>
      <c r="BE634" s="206">
        <f>IF(N634="základní",J634,0)</f>
        <v>0</v>
      </c>
      <c r="BF634" s="206">
        <f>IF(N634="snížená",J634,0)</f>
        <v>0</v>
      </c>
      <c r="BG634" s="206">
        <f>IF(N634="zákl. přenesená",J634,0)</f>
        <v>0</v>
      </c>
      <c r="BH634" s="206">
        <f>IF(N634="sníž. přenesená",J634,0)</f>
        <v>0</v>
      </c>
      <c r="BI634" s="206">
        <f>IF(N634="nulová",J634,0)</f>
        <v>0</v>
      </c>
      <c r="BJ634" s="19" t="s">
        <v>23</v>
      </c>
      <c r="BK634" s="206">
        <f>ROUND(I634*H634,2)</f>
        <v>0</v>
      </c>
      <c r="BL634" s="19" t="s">
        <v>141</v>
      </c>
      <c r="BM634" s="19" t="s">
        <v>696</v>
      </c>
    </row>
    <row r="635" spans="2:65" s="12" customFormat="1" ht="13.5" x14ac:dyDescent="0.3">
      <c r="B635" s="209"/>
      <c r="C635" s="210"/>
      <c r="D635" s="207" t="s">
        <v>145</v>
      </c>
      <c r="E635" s="211" t="s">
        <v>22</v>
      </c>
      <c r="F635" s="212" t="s">
        <v>697</v>
      </c>
      <c r="G635" s="210"/>
      <c r="H635" s="213" t="s">
        <v>22</v>
      </c>
      <c r="I635" s="214"/>
      <c r="J635" s="210"/>
      <c r="K635" s="210"/>
      <c r="L635" s="215"/>
      <c r="M635" s="216"/>
      <c r="N635" s="217"/>
      <c r="O635" s="217"/>
      <c r="P635" s="217"/>
      <c r="Q635" s="217"/>
      <c r="R635" s="217"/>
      <c r="S635" s="217"/>
      <c r="T635" s="218"/>
      <c r="AT635" s="219" t="s">
        <v>145</v>
      </c>
      <c r="AU635" s="219" t="s">
        <v>87</v>
      </c>
      <c r="AV635" s="12" t="s">
        <v>23</v>
      </c>
      <c r="AW635" s="12" t="s">
        <v>42</v>
      </c>
      <c r="AX635" s="12" t="s">
        <v>78</v>
      </c>
      <c r="AY635" s="219" t="s">
        <v>134</v>
      </c>
    </row>
    <row r="636" spans="2:65" s="13" customFormat="1" ht="13.5" x14ac:dyDescent="0.3">
      <c r="B636" s="220"/>
      <c r="C636" s="221"/>
      <c r="D636" s="207" t="s">
        <v>145</v>
      </c>
      <c r="E636" s="222" t="s">
        <v>22</v>
      </c>
      <c r="F636" s="223" t="s">
        <v>686</v>
      </c>
      <c r="G636" s="221"/>
      <c r="H636" s="224">
        <v>7</v>
      </c>
      <c r="I636" s="225"/>
      <c r="J636" s="221"/>
      <c r="K636" s="221"/>
      <c r="L636" s="226"/>
      <c r="M636" s="227"/>
      <c r="N636" s="228"/>
      <c r="O636" s="228"/>
      <c r="P636" s="228"/>
      <c r="Q636" s="228"/>
      <c r="R636" s="228"/>
      <c r="S636" s="228"/>
      <c r="T636" s="229"/>
      <c r="AT636" s="230" t="s">
        <v>145</v>
      </c>
      <c r="AU636" s="230" t="s">
        <v>87</v>
      </c>
      <c r="AV636" s="13" t="s">
        <v>87</v>
      </c>
      <c r="AW636" s="13" t="s">
        <v>42</v>
      </c>
      <c r="AX636" s="13" t="s">
        <v>78</v>
      </c>
      <c r="AY636" s="230" t="s">
        <v>134</v>
      </c>
    </row>
    <row r="637" spans="2:65" s="14" customFormat="1" ht="13.5" x14ac:dyDescent="0.3">
      <c r="B637" s="231"/>
      <c r="C637" s="232"/>
      <c r="D637" s="233" t="s">
        <v>145</v>
      </c>
      <c r="E637" s="234" t="s">
        <v>22</v>
      </c>
      <c r="F637" s="235" t="s">
        <v>156</v>
      </c>
      <c r="G637" s="232"/>
      <c r="H637" s="236">
        <v>7</v>
      </c>
      <c r="I637" s="237"/>
      <c r="J637" s="232"/>
      <c r="K637" s="232"/>
      <c r="L637" s="238"/>
      <c r="M637" s="239"/>
      <c r="N637" s="240"/>
      <c r="O637" s="240"/>
      <c r="P637" s="240"/>
      <c r="Q637" s="240"/>
      <c r="R637" s="240"/>
      <c r="S637" s="240"/>
      <c r="T637" s="241"/>
      <c r="AT637" s="242" t="s">
        <v>145</v>
      </c>
      <c r="AU637" s="242" t="s">
        <v>87</v>
      </c>
      <c r="AV637" s="14" t="s">
        <v>141</v>
      </c>
      <c r="AW637" s="14" t="s">
        <v>42</v>
      </c>
      <c r="AX637" s="14" t="s">
        <v>23</v>
      </c>
      <c r="AY637" s="242" t="s">
        <v>134</v>
      </c>
    </row>
    <row r="638" spans="2:65" s="1" customFormat="1" ht="31.5" customHeight="1" x14ac:dyDescent="0.3">
      <c r="B638" s="36"/>
      <c r="C638" s="195" t="s">
        <v>698</v>
      </c>
      <c r="D638" s="195" t="s">
        <v>136</v>
      </c>
      <c r="E638" s="196" t="s">
        <v>699</v>
      </c>
      <c r="F638" s="197" t="s">
        <v>700</v>
      </c>
      <c r="G638" s="198" t="s">
        <v>546</v>
      </c>
      <c r="H638" s="199">
        <v>4</v>
      </c>
      <c r="I638" s="200"/>
      <c r="J638" s="201">
        <f>ROUND(I638*H638,2)</f>
        <v>0</v>
      </c>
      <c r="K638" s="197" t="s">
        <v>140</v>
      </c>
      <c r="L638" s="56"/>
      <c r="M638" s="202" t="s">
        <v>22</v>
      </c>
      <c r="N638" s="203" t="s">
        <v>49</v>
      </c>
      <c r="O638" s="37"/>
      <c r="P638" s="204">
        <f>O638*H638</f>
        <v>0</v>
      </c>
      <c r="Q638" s="204">
        <v>3.4000000000000002E-4</v>
      </c>
      <c r="R638" s="204">
        <f>Q638*H638</f>
        <v>1.3600000000000001E-3</v>
      </c>
      <c r="S638" s="204">
        <v>0</v>
      </c>
      <c r="T638" s="205">
        <f>S638*H638</f>
        <v>0</v>
      </c>
      <c r="AR638" s="19" t="s">
        <v>141</v>
      </c>
      <c r="AT638" s="19" t="s">
        <v>136</v>
      </c>
      <c r="AU638" s="19" t="s">
        <v>87</v>
      </c>
      <c r="AY638" s="19" t="s">
        <v>134</v>
      </c>
      <c r="BE638" s="206">
        <f>IF(N638="základní",J638,0)</f>
        <v>0</v>
      </c>
      <c r="BF638" s="206">
        <f>IF(N638="snížená",J638,0)</f>
        <v>0</v>
      </c>
      <c r="BG638" s="206">
        <f>IF(N638="zákl. přenesená",J638,0)</f>
        <v>0</v>
      </c>
      <c r="BH638" s="206">
        <f>IF(N638="sníž. přenesená",J638,0)</f>
        <v>0</v>
      </c>
      <c r="BI638" s="206">
        <f>IF(N638="nulová",J638,0)</f>
        <v>0</v>
      </c>
      <c r="BJ638" s="19" t="s">
        <v>23</v>
      </c>
      <c r="BK638" s="206">
        <f>ROUND(I638*H638,2)</f>
        <v>0</v>
      </c>
      <c r="BL638" s="19" t="s">
        <v>141</v>
      </c>
      <c r="BM638" s="19" t="s">
        <v>701</v>
      </c>
    </row>
    <row r="639" spans="2:65" s="1" customFormat="1" ht="243" x14ac:dyDescent="0.3">
      <c r="B639" s="36"/>
      <c r="C639" s="58"/>
      <c r="D639" s="207" t="s">
        <v>143</v>
      </c>
      <c r="E639" s="58"/>
      <c r="F639" s="208" t="s">
        <v>673</v>
      </c>
      <c r="G639" s="58"/>
      <c r="H639" s="58"/>
      <c r="I639" s="163"/>
      <c r="J639" s="58"/>
      <c r="K639" s="58"/>
      <c r="L639" s="56"/>
      <c r="M639" s="73"/>
      <c r="N639" s="37"/>
      <c r="O639" s="37"/>
      <c r="P639" s="37"/>
      <c r="Q639" s="37"/>
      <c r="R639" s="37"/>
      <c r="S639" s="37"/>
      <c r="T639" s="74"/>
      <c r="AT639" s="19" t="s">
        <v>143</v>
      </c>
      <c r="AU639" s="19" t="s">
        <v>87</v>
      </c>
    </row>
    <row r="640" spans="2:65" s="13" customFormat="1" ht="13.5" x14ac:dyDescent="0.3">
      <c r="B640" s="220"/>
      <c r="C640" s="221"/>
      <c r="D640" s="207" t="s">
        <v>145</v>
      </c>
      <c r="E640" s="222" t="s">
        <v>22</v>
      </c>
      <c r="F640" s="223" t="s">
        <v>582</v>
      </c>
      <c r="G640" s="221"/>
      <c r="H640" s="224">
        <v>4</v>
      </c>
      <c r="I640" s="225"/>
      <c r="J640" s="221"/>
      <c r="K640" s="221"/>
      <c r="L640" s="226"/>
      <c r="M640" s="227"/>
      <c r="N640" s="228"/>
      <c r="O640" s="228"/>
      <c r="P640" s="228"/>
      <c r="Q640" s="228"/>
      <c r="R640" s="228"/>
      <c r="S640" s="228"/>
      <c r="T640" s="229"/>
      <c r="AT640" s="230" t="s">
        <v>145</v>
      </c>
      <c r="AU640" s="230" t="s">
        <v>87</v>
      </c>
      <c r="AV640" s="13" t="s">
        <v>87</v>
      </c>
      <c r="AW640" s="13" t="s">
        <v>42</v>
      </c>
      <c r="AX640" s="13" t="s">
        <v>78</v>
      </c>
      <c r="AY640" s="230" t="s">
        <v>134</v>
      </c>
    </row>
    <row r="641" spans="2:65" s="14" customFormat="1" ht="13.5" x14ac:dyDescent="0.3">
      <c r="B641" s="231"/>
      <c r="C641" s="232"/>
      <c r="D641" s="233" t="s">
        <v>145</v>
      </c>
      <c r="E641" s="234" t="s">
        <v>22</v>
      </c>
      <c r="F641" s="235" t="s">
        <v>156</v>
      </c>
      <c r="G641" s="232"/>
      <c r="H641" s="236">
        <v>4</v>
      </c>
      <c r="I641" s="237"/>
      <c r="J641" s="232"/>
      <c r="K641" s="232"/>
      <c r="L641" s="238"/>
      <c r="M641" s="239"/>
      <c r="N641" s="240"/>
      <c r="O641" s="240"/>
      <c r="P641" s="240"/>
      <c r="Q641" s="240"/>
      <c r="R641" s="240"/>
      <c r="S641" s="240"/>
      <c r="T641" s="241"/>
      <c r="AT641" s="242" t="s">
        <v>145</v>
      </c>
      <c r="AU641" s="242" t="s">
        <v>87</v>
      </c>
      <c r="AV641" s="14" t="s">
        <v>141</v>
      </c>
      <c r="AW641" s="14" t="s">
        <v>42</v>
      </c>
      <c r="AX641" s="14" t="s">
        <v>23</v>
      </c>
      <c r="AY641" s="242" t="s">
        <v>134</v>
      </c>
    </row>
    <row r="642" spans="2:65" s="1" customFormat="1" ht="22.5" customHeight="1" x14ac:dyDescent="0.3">
      <c r="B642" s="36"/>
      <c r="C642" s="254" t="s">
        <v>702</v>
      </c>
      <c r="D642" s="254" t="s">
        <v>385</v>
      </c>
      <c r="E642" s="255" t="s">
        <v>703</v>
      </c>
      <c r="F642" s="256" t="s">
        <v>704</v>
      </c>
      <c r="G642" s="257" t="s">
        <v>546</v>
      </c>
      <c r="H642" s="258">
        <v>4</v>
      </c>
      <c r="I642" s="259"/>
      <c r="J642" s="260">
        <f>ROUND(I642*H642,2)</f>
        <v>0</v>
      </c>
      <c r="K642" s="256" t="s">
        <v>22</v>
      </c>
      <c r="L642" s="261"/>
      <c r="M642" s="262" t="s">
        <v>22</v>
      </c>
      <c r="N642" s="263" t="s">
        <v>49</v>
      </c>
      <c r="O642" s="37"/>
      <c r="P642" s="204">
        <f>O642*H642</f>
        <v>0</v>
      </c>
      <c r="Q642" s="204">
        <v>2.5000000000000001E-2</v>
      </c>
      <c r="R642" s="204">
        <f>Q642*H642</f>
        <v>0.1</v>
      </c>
      <c r="S642" s="204">
        <v>0</v>
      </c>
      <c r="T642" s="205">
        <f>S642*H642</f>
        <v>0</v>
      </c>
      <c r="AR642" s="19" t="s">
        <v>209</v>
      </c>
      <c r="AT642" s="19" t="s">
        <v>385</v>
      </c>
      <c r="AU642" s="19" t="s">
        <v>87</v>
      </c>
      <c r="AY642" s="19" t="s">
        <v>134</v>
      </c>
      <c r="BE642" s="206">
        <f>IF(N642="základní",J642,0)</f>
        <v>0</v>
      </c>
      <c r="BF642" s="206">
        <f>IF(N642="snížená",J642,0)</f>
        <v>0</v>
      </c>
      <c r="BG642" s="206">
        <f>IF(N642="zákl. přenesená",J642,0)</f>
        <v>0</v>
      </c>
      <c r="BH642" s="206">
        <f>IF(N642="sníž. přenesená",J642,0)</f>
        <v>0</v>
      </c>
      <c r="BI642" s="206">
        <f>IF(N642="nulová",J642,0)</f>
        <v>0</v>
      </c>
      <c r="BJ642" s="19" t="s">
        <v>23</v>
      </c>
      <c r="BK642" s="206">
        <f>ROUND(I642*H642,2)</f>
        <v>0</v>
      </c>
      <c r="BL642" s="19" t="s">
        <v>141</v>
      </c>
      <c r="BM642" s="19" t="s">
        <v>705</v>
      </c>
    </row>
    <row r="643" spans="2:65" s="12" customFormat="1" ht="13.5" x14ac:dyDescent="0.3">
      <c r="B643" s="209"/>
      <c r="C643" s="210"/>
      <c r="D643" s="207" t="s">
        <v>145</v>
      </c>
      <c r="E643" s="211" t="s">
        <v>22</v>
      </c>
      <c r="F643" s="212" t="s">
        <v>692</v>
      </c>
      <c r="G643" s="210"/>
      <c r="H643" s="213" t="s">
        <v>22</v>
      </c>
      <c r="I643" s="214"/>
      <c r="J643" s="210"/>
      <c r="K643" s="210"/>
      <c r="L643" s="215"/>
      <c r="M643" s="216"/>
      <c r="N643" s="217"/>
      <c r="O643" s="217"/>
      <c r="P643" s="217"/>
      <c r="Q643" s="217"/>
      <c r="R643" s="217"/>
      <c r="S643" s="217"/>
      <c r="T643" s="218"/>
      <c r="AT643" s="219" t="s">
        <v>145</v>
      </c>
      <c r="AU643" s="219" t="s">
        <v>87</v>
      </c>
      <c r="AV643" s="12" t="s">
        <v>23</v>
      </c>
      <c r="AW643" s="12" t="s">
        <v>42</v>
      </c>
      <c r="AX643" s="12" t="s">
        <v>78</v>
      </c>
      <c r="AY643" s="219" t="s">
        <v>134</v>
      </c>
    </row>
    <row r="644" spans="2:65" s="12" customFormat="1" ht="13.5" x14ac:dyDescent="0.3">
      <c r="B644" s="209"/>
      <c r="C644" s="210"/>
      <c r="D644" s="207" t="s">
        <v>145</v>
      </c>
      <c r="E644" s="211" t="s">
        <v>22</v>
      </c>
      <c r="F644" s="212" t="s">
        <v>706</v>
      </c>
      <c r="G644" s="210"/>
      <c r="H644" s="213" t="s">
        <v>22</v>
      </c>
      <c r="I644" s="214"/>
      <c r="J644" s="210"/>
      <c r="K644" s="210"/>
      <c r="L644" s="215"/>
      <c r="M644" s="216"/>
      <c r="N644" s="217"/>
      <c r="O644" s="217"/>
      <c r="P644" s="217"/>
      <c r="Q644" s="217"/>
      <c r="R644" s="217"/>
      <c r="S644" s="217"/>
      <c r="T644" s="218"/>
      <c r="AT644" s="219" t="s">
        <v>145</v>
      </c>
      <c r="AU644" s="219" t="s">
        <v>87</v>
      </c>
      <c r="AV644" s="12" t="s">
        <v>23</v>
      </c>
      <c r="AW644" s="12" t="s">
        <v>42</v>
      </c>
      <c r="AX644" s="12" t="s">
        <v>78</v>
      </c>
      <c r="AY644" s="219" t="s">
        <v>134</v>
      </c>
    </row>
    <row r="645" spans="2:65" s="12" customFormat="1" ht="13.5" x14ac:dyDescent="0.3">
      <c r="B645" s="209"/>
      <c r="C645" s="210"/>
      <c r="D645" s="207" t="s">
        <v>145</v>
      </c>
      <c r="E645" s="211" t="s">
        <v>22</v>
      </c>
      <c r="F645" s="212" t="s">
        <v>707</v>
      </c>
      <c r="G645" s="210"/>
      <c r="H645" s="213" t="s">
        <v>22</v>
      </c>
      <c r="I645" s="214"/>
      <c r="J645" s="210"/>
      <c r="K645" s="210"/>
      <c r="L645" s="215"/>
      <c r="M645" s="216"/>
      <c r="N645" s="217"/>
      <c r="O645" s="217"/>
      <c r="P645" s="217"/>
      <c r="Q645" s="217"/>
      <c r="R645" s="217"/>
      <c r="S645" s="217"/>
      <c r="T645" s="218"/>
      <c r="AT645" s="219" t="s">
        <v>145</v>
      </c>
      <c r="AU645" s="219" t="s">
        <v>87</v>
      </c>
      <c r="AV645" s="12" t="s">
        <v>23</v>
      </c>
      <c r="AW645" s="12" t="s">
        <v>42</v>
      </c>
      <c r="AX645" s="12" t="s">
        <v>78</v>
      </c>
      <c r="AY645" s="219" t="s">
        <v>134</v>
      </c>
    </row>
    <row r="646" spans="2:65" s="12" customFormat="1" ht="13.5" x14ac:dyDescent="0.3">
      <c r="B646" s="209"/>
      <c r="C646" s="210"/>
      <c r="D646" s="207" t="s">
        <v>145</v>
      </c>
      <c r="E646" s="211" t="s">
        <v>22</v>
      </c>
      <c r="F646" s="212" t="s">
        <v>708</v>
      </c>
      <c r="G646" s="210"/>
      <c r="H646" s="213" t="s">
        <v>22</v>
      </c>
      <c r="I646" s="214"/>
      <c r="J646" s="210"/>
      <c r="K646" s="210"/>
      <c r="L646" s="215"/>
      <c r="M646" s="216"/>
      <c r="N646" s="217"/>
      <c r="O646" s="217"/>
      <c r="P646" s="217"/>
      <c r="Q646" s="217"/>
      <c r="R646" s="217"/>
      <c r="S646" s="217"/>
      <c r="T646" s="218"/>
      <c r="AT646" s="219" t="s">
        <v>145</v>
      </c>
      <c r="AU646" s="219" t="s">
        <v>87</v>
      </c>
      <c r="AV646" s="12" t="s">
        <v>23</v>
      </c>
      <c r="AW646" s="12" t="s">
        <v>42</v>
      </c>
      <c r="AX646" s="12" t="s">
        <v>78</v>
      </c>
      <c r="AY646" s="219" t="s">
        <v>134</v>
      </c>
    </row>
    <row r="647" spans="2:65" s="13" customFormat="1" ht="13.5" x14ac:dyDescent="0.3">
      <c r="B647" s="220"/>
      <c r="C647" s="221"/>
      <c r="D647" s="207" t="s">
        <v>145</v>
      </c>
      <c r="E647" s="222" t="s">
        <v>22</v>
      </c>
      <c r="F647" s="223" t="s">
        <v>582</v>
      </c>
      <c r="G647" s="221"/>
      <c r="H647" s="224">
        <v>4</v>
      </c>
      <c r="I647" s="225"/>
      <c r="J647" s="221"/>
      <c r="K647" s="221"/>
      <c r="L647" s="226"/>
      <c r="M647" s="227"/>
      <c r="N647" s="228"/>
      <c r="O647" s="228"/>
      <c r="P647" s="228"/>
      <c r="Q647" s="228"/>
      <c r="R647" s="228"/>
      <c r="S647" s="228"/>
      <c r="T647" s="229"/>
      <c r="AT647" s="230" t="s">
        <v>145</v>
      </c>
      <c r="AU647" s="230" t="s">
        <v>87</v>
      </c>
      <c r="AV647" s="13" t="s">
        <v>87</v>
      </c>
      <c r="AW647" s="13" t="s">
        <v>42</v>
      </c>
      <c r="AX647" s="13" t="s">
        <v>78</v>
      </c>
      <c r="AY647" s="230" t="s">
        <v>134</v>
      </c>
    </row>
    <row r="648" spans="2:65" s="14" customFormat="1" ht="13.5" x14ac:dyDescent="0.3">
      <c r="B648" s="231"/>
      <c r="C648" s="232"/>
      <c r="D648" s="233" t="s">
        <v>145</v>
      </c>
      <c r="E648" s="234" t="s">
        <v>22</v>
      </c>
      <c r="F648" s="235" t="s">
        <v>156</v>
      </c>
      <c r="G648" s="232"/>
      <c r="H648" s="236">
        <v>4</v>
      </c>
      <c r="I648" s="237"/>
      <c r="J648" s="232"/>
      <c r="K648" s="232"/>
      <c r="L648" s="238"/>
      <c r="M648" s="239"/>
      <c r="N648" s="240"/>
      <c r="O648" s="240"/>
      <c r="P648" s="240"/>
      <c r="Q648" s="240"/>
      <c r="R648" s="240"/>
      <c r="S648" s="240"/>
      <c r="T648" s="241"/>
      <c r="AT648" s="242" t="s">
        <v>145</v>
      </c>
      <c r="AU648" s="242" t="s">
        <v>87</v>
      </c>
      <c r="AV648" s="14" t="s">
        <v>141</v>
      </c>
      <c r="AW648" s="14" t="s">
        <v>42</v>
      </c>
      <c r="AX648" s="14" t="s">
        <v>23</v>
      </c>
      <c r="AY648" s="242" t="s">
        <v>134</v>
      </c>
    </row>
    <row r="649" spans="2:65" s="1" customFormat="1" ht="31.5" customHeight="1" x14ac:dyDescent="0.3">
      <c r="B649" s="36"/>
      <c r="C649" s="195" t="s">
        <v>709</v>
      </c>
      <c r="D649" s="195" t="s">
        <v>136</v>
      </c>
      <c r="E649" s="196" t="s">
        <v>710</v>
      </c>
      <c r="F649" s="197" t="s">
        <v>711</v>
      </c>
      <c r="G649" s="198" t="s">
        <v>546</v>
      </c>
      <c r="H649" s="199">
        <v>28</v>
      </c>
      <c r="I649" s="200"/>
      <c r="J649" s="201">
        <f>ROUND(I649*H649,2)</f>
        <v>0</v>
      </c>
      <c r="K649" s="197" t="s">
        <v>140</v>
      </c>
      <c r="L649" s="56"/>
      <c r="M649" s="202" t="s">
        <v>22</v>
      </c>
      <c r="N649" s="203" t="s">
        <v>49</v>
      </c>
      <c r="O649" s="37"/>
      <c r="P649" s="204">
        <f>O649*H649</f>
        <v>0</v>
      </c>
      <c r="Q649" s="204">
        <v>0</v>
      </c>
      <c r="R649" s="204">
        <f>Q649*H649</f>
        <v>0</v>
      </c>
      <c r="S649" s="204">
        <v>0</v>
      </c>
      <c r="T649" s="205">
        <f>S649*H649</f>
        <v>0</v>
      </c>
      <c r="AR649" s="19" t="s">
        <v>141</v>
      </c>
      <c r="AT649" s="19" t="s">
        <v>136</v>
      </c>
      <c r="AU649" s="19" t="s">
        <v>87</v>
      </c>
      <c r="AY649" s="19" t="s">
        <v>134</v>
      </c>
      <c r="BE649" s="206">
        <f>IF(N649="základní",J649,0)</f>
        <v>0</v>
      </c>
      <c r="BF649" s="206">
        <f>IF(N649="snížená",J649,0)</f>
        <v>0</v>
      </c>
      <c r="BG649" s="206">
        <f>IF(N649="zákl. přenesená",J649,0)</f>
        <v>0</v>
      </c>
      <c r="BH649" s="206">
        <f>IF(N649="sníž. přenesená",J649,0)</f>
        <v>0</v>
      </c>
      <c r="BI649" s="206">
        <f>IF(N649="nulová",J649,0)</f>
        <v>0</v>
      </c>
      <c r="BJ649" s="19" t="s">
        <v>23</v>
      </c>
      <c r="BK649" s="206">
        <f>ROUND(I649*H649,2)</f>
        <v>0</v>
      </c>
      <c r="BL649" s="19" t="s">
        <v>141</v>
      </c>
      <c r="BM649" s="19" t="s">
        <v>712</v>
      </c>
    </row>
    <row r="650" spans="2:65" s="1" customFormat="1" ht="243" x14ac:dyDescent="0.3">
      <c r="B650" s="36"/>
      <c r="C650" s="58"/>
      <c r="D650" s="207" t="s">
        <v>143</v>
      </c>
      <c r="E650" s="58"/>
      <c r="F650" s="208" t="s">
        <v>673</v>
      </c>
      <c r="G650" s="58"/>
      <c r="H650" s="58"/>
      <c r="I650" s="163"/>
      <c r="J650" s="58"/>
      <c r="K650" s="58"/>
      <c r="L650" s="56"/>
      <c r="M650" s="73"/>
      <c r="N650" s="37"/>
      <c r="O650" s="37"/>
      <c r="P650" s="37"/>
      <c r="Q650" s="37"/>
      <c r="R650" s="37"/>
      <c r="S650" s="37"/>
      <c r="T650" s="74"/>
      <c r="AT650" s="19" t="s">
        <v>143</v>
      </c>
      <c r="AU650" s="19" t="s">
        <v>87</v>
      </c>
    </row>
    <row r="651" spans="2:65" s="13" customFormat="1" ht="13.5" x14ac:dyDescent="0.3">
      <c r="B651" s="220"/>
      <c r="C651" s="221"/>
      <c r="D651" s="207" t="s">
        <v>145</v>
      </c>
      <c r="E651" s="222" t="s">
        <v>22</v>
      </c>
      <c r="F651" s="223" t="s">
        <v>713</v>
      </c>
      <c r="G651" s="221"/>
      <c r="H651" s="224">
        <v>28</v>
      </c>
      <c r="I651" s="225"/>
      <c r="J651" s="221"/>
      <c r="K651" s="221"/>
      <c r="L651" s="226"/>
      <c r="M651" s="227"/>
      <c r="N651" s="228"/>
      <c r="O651" s="228"/>
      <c r="P651" s="228"/>
      <c r="Q651" s="228"/>
      <c r="R651" s="228"/>
      <c r="S651" s="228"/>
      <c r="T651" s="229"/>
      <c r="AT651" s="230" t="s">
        <v>145</v>
      </c>
      <c r="AU651" s="230" t="s">
        <v>87</v>
      </c>
      <c r="AV651" s="13" t="s">
        <v>87</v>
      </c>
      <c r="AW651" s="13" t="s">
        <v>42</v>
      </c>
      <c r="AX651" s="13" t="s">
        <v>78</v>
      </c>
      <c r="AY651" s="230" t="s">
        <v>134</v>
      </c>
    </row>
    <row r="652" spans="2:65" s="14" customFormat="1" ht="13.5" x14ac:dyDescent="0.3">
      <c r="B652" s="231"/>
      <c r="C652" s="232"/>
      <c r="D652" s="233" t="s">
        <v>145</v>
      </c>
      <c r="E652" s="234" t="s">
        <v>22</v>
      </c>
      <c r="F652" s="235" t="s">
        <v>156</v>
      </c>
      <c r="G652" s="232"/>
      <c r="H652" s="236">
        <v>28</v>
      </c>
      <c r="I652" s="237"/>
      <c r="J652" s="232"/>
      <c r="K652" s="232"/>
      <c r="L652" s="238"/>
      <c r="M652" s="239"/>
      <c r="N652" s="240"/>
      <c r="O652" s="240"/>
      <c r="P652" s="240"/>
      <c r="Q652" s="240"/>
      <c r="R652" s="240"/>
      <c r="S652" s="240"/>
      <c r="T652" s="241"/>
      <c r="AT652" s="242" t="s">
        <v>145</v>
      </c>
      <c r="AU652" s="242" t="s">
        <v>87</v>
      </c>
      <c r="AV652" s="14" t="s">
        <v>141</v>
      </c>
      <c r="AW652" s="14" t="s">
        <v>42</v>
      </c>
      <c r="AX652" s="14" t="s">
        <v>23</v>
      </c>
      <c r="AY652" s="242" t="s">
        <v>134</v>
      </c>
    </row>
    <row r="653" spans="2:65" s="1" customFormat="1" ht="22.5" customHeight="1" x14ac:dyDescent="0.3">
      <c r="B653" s="36"/>
      <c r="C653" s="254" t="s">
        <v>714</v>
      </c>
      <c r="D653" s="254" t="s">
        <v>385</v>
      </c>
      <c r="E653" s="255" t="s">
        <v>715</v>
      </c>
      <c r="F653" s="256" t="s">
        <v>716</v>
      </c>
      <c r="G653" s="257" t="s">
        <v>546</v>
      </c>
      <c r="H653" s="258">
        <v>28</v>
      </c>
      <c r="I653" s="259"/>
      <c r="J653" s="260">
        <f>ROUND(I653*H653,2)</f>
        <v>0</v>
      </c>
      <c r="K653" s="256" t="s">
        <v>22</v>
      </c>
      <c r="L653" s="261"/>
      <c r="M653" s="262" t="s">
        <v>22</v>
      </c>
      <c r="N653" s="263" t="s">
        <v>49</v>
      </c>
      <c r="O653" s="37"/>
      <c r="P653" s="204">
        <f>O653*H653</f>
        <v>0</v>
      </c>
      <c r="Q653" s="204">
        <v>1E-3</v>
      </c>
      <c r="R653" s="204">
        <f>Q653*H653</f>
        <v>2.8000000000000001E-2</v>
      </c>
      <c r="S653" s="204">
        <v>0</v>
      </c>
      <c r="T653" s="205">
        <f>S653*H653</f>
        <v>0</v>
      </c>
      <c r="AR653" s="19" t="s">
        <v>209</v>
      </c>
      <c r="AT653" s="19" t="s">
        <v>385</v>
      </c>
      <c r="AU653" s="19" t="s">
        <v>87</v>
      </c>
      <c r="AY653" s="19" t="s">
        <v>134</v>
      </c>
      <c r="BE653" s="206">
        <f>IF(N653="základní",J653,0)</f>
        <v>0</v>
      </c>
      <c r="BF653" s="206">
        <f>IF(N653="snížená",J653,0)</f>
        <v>0</v>
      </c>
      <c r="BG653" s="206">
        <f>IF(N653="zákl. přenesená",J653,0)</f>
        <v>0</v>
      </c>
      <c r="BH653" s="206">
        <f>IF(N653="sníž. přenesená",J653,0)</f>
        <v>0</v>
      </c>
      <c r="BI653" s="206">
        <f>IF(N653="nulová",J653,0)</f>
        <v>0</v>
      </c>
      <c r="BJ653" s="19" t="s">
        <v>23</v>
      </c>
      <c r="BK653" s="206">
        <f>ROUND(I653*H653,2)</f>
        <v>0</v>
      </c>
      <c r="BL653" s="19" t="s">
        <v>141</v>
      </c>
      <c r="BM653" s="19" t="s">
        <v>717</v>
      </c>
    </row>
    <row r="654" spans="2:65" s="12" customFormat="1" ht="13.5" x14ac:dyDescent="0.3">
      <c r="B654" s="209"/>
      <c r="C654" s="210"/>
      <c r="D654" s="207" t="s">
        <v>145</v>
      </c>
      <c r="E654" s="211" t="s">
        <v>22</v>
      </c>
      <c r="F654" s="212" t="s">
        <v>718</v>
      </c>
      <c r="G654" s="210"/>
      <c r="H654" s="213" t="s">
        <v>22</v>
      </c>
      <c r="I654" s="214"/>
      <c r="J654" s="210"/>
      <c r="K654" s="210"/>
      <c r="L654" s="215"/>
      <c r="M654" s="216"/>
      <c r="N654" s="217"/>
      <c r="O654" s="217"/>
      <c r="P654" s="217"/>
      <c r="Q654" s="217"/>
      <c r="R654" s="217"/>
      <c r="S654" s="217"/>
      <c r="T654" s="218"/>
      <c r="AT654" s="219" t="s">
        <v>145</v>
      </c>
      <c r="AU654" s="219" t="s">
        <v>87</v>
      </c>
      <c r="AV654" s="12" t="s">
        <v>23</v>
      </c>
      <c r="AW654" s="12" t="s">
        <v>42</v>
      </c>
      <c r="AX654" s="12" t="s">
        <v>78</v>
      </c>
      <c r="AY654" s="219" t="s">
        <v>134</v>
      </c>
    </row>
    <row r="655" spans="2:65" s="12" customFormat="1" ht="13.5" x14ac:dyDescent="0.3">
      <c r="B655" s="209"/>
      <c r="C655" s="210"/>
      <c r="D655" s="207" t="s">
        <v>145</v>
      </c>
      <c r="E655" s="211" t="s">
        <v>22</v>
      </c>
      <c r="F655" s="212" t="s">
        <v>719</v>
      </c>
      <c r="G655" s="210"/>
      <c r="H655" s="213" t="s">
        <v>22</v>
      </c>
      <c r="I655" s="214"/>
      <c r="J655" s="210"/>
      <c r="K655" s="210"/>
      <c r="L655" s="215"/>
      <c r="M655" s="216"/>
      <c r="N655" s="217"/>
      <c r="O655" s="217"/>
      <c r="P655" s="217"/>
      <c r="Q655" s="217"/>
      <c r="R655" s="217"/>
      <c r="S655" s="217"/>
      <c r="T655" s="218"/>
      <c r="AT655" s="219" t="s">
        <v>145</v>
      </c>
      <c r="AU655" s="219" t="s">
        <v>87</v>
      </c>
      <c r="AV655" s="12" t="s">
        <v>23</v>
      </c>
      <c r="AW655" s="12" t="s">
        <v>42</v>
      </c>
      <c r="AX655" s="12" t="s">
        <v>78</v>
      </c>
      <c r="AY655" s="219" t="s">
        <v>134</v>
      </c>
    </row>
    <row r="656" spans="2:65" s="13" customFormat="1" ht="13.5" x14ac:dyDescent="0.3">
      <c r="B656" s="220"/>
      <c r="C656" s="221"/>
      <c r="D656" s="207" t="s">
        <v>145</v>
      </c>
      <c r="E656" s="222" t="s">
        <v>22</v>
      </c>
      <c r="F656" s="223" t="s">
        <v>713</v>
      </c>
      <c r="G656" s="221"/>
      <c r="H656" s="224">
        <v>28</v>
      </c>
      <c r="I656" s="225"/>
      <c r="J656" s="221"/>
      <c r="K656" s="221"/>
      <c r="L656" s="226"/>
      <c r="M656" s="227"/>
      <c r="N656" s="228"/>
      <c r="O656" s="228"/>
      <c r="P656" s="228"/>
      <c r="Q656" s="228"/>
      <c r="R656" s="228"/>
      <c r="S656" s="228"/>
      <c r="T656" s="229"/>
      <c r="AT656" s="230" t="s">
        <v>145</v>
      </c>
      <c r="AU656" s="230" t="s">
        <v>87</v>
      </c>
      <c r="AV656" s="13" t="s">
        <v>87</v>
      </c>
      <c r="AW656" s="13" t="s">
        <v>42</v>
      </c>
      <c r="AX656" s="13" t="s">
        <v>78</v>
      </c>
      <c r="AY656" s="230" t="s">
        <v>134</v>
      </c>
    </row>
    <row r="657" spans="2:65" s="14" customFormat="1" ht="13.5" x14ac:dyDescent="0.3">
      <c r="B657" s="231"/>
      <c r="C657" s="232"/>
      <c r="D657" s="233" t="s">
        <v>145</v>
      </c>
      <c r="E657" s="234" t="s">
        <v>22</v>
      </c>
      <c r="F657" s="235" t="s">
        <v>156</v>
      </c>
      <c r="G657" s="232"/>
      <c r="H657" s="236">
        <v>28</v>
      </c>
      <c r="I657" s="237"/>
      <c r="J657" s="232"/>
      <c r="K657" s="232"/>
      <c r="L657" s="238"/>
      <c r="M657" s="239"/>
      <c r="N657" s="240"/>
      <c r="O657" s="240"/>
      <c r="P657" s="240"/>
      <c r="Q657" s="240"/>
      <c r="R657" s="240"/>
      <c r="S657" s="240"/>
      <c r="T657" s="241"/>
      <c r="AT657" s="242" t="s">
        <v>145</v>
      </c>
      <c r="AU657" s="242" t="s">
        <v>87</v>
      </c>
      <c r="AV657" s="14" t="s">
        <v>141</v>
      </c>
      <c r="AW657" s="14" t="s">
        <v>42</v>
      </c>
      <c r="AX657" s="14" t="s">
        <v>23</v>
      </c>
      <c r="AY657" s="242" t="s">
        <v>134</v>
      </c>
    </row>
    <row r="658" spans="2:65" s="1" customFormat="1" ht="31.5" customHeight="1" x14ac:dyDescent="0.3">
      <c r="B658" s="36"/>
      <c r="C658" s="195" t="s">
        <v>720</v>
      </c>
      <c r="D658" s="195" t="s">
        <v>136</v>
      </c>
      <c r="E658" s="196" t="s">
        <v>721</v>
      </c>
      <c r="F658" s="197" t="s">
        <v>722</v>
      </c>
      <c r="G658" s="198" t="s">
        <v>546</v>
      </c>
      <c r="H658" s="199">
        <v>5</v>
      </c>
      <c r="I658" s="200"/>
      <c r="J658" s="201">
        <f>ROUND(I658*H658,2)</f>
        <v>0</v>
      </c>
      <c r="K658" s="197" t="s">
        <v>140</v>
      </c>
      <c r="L658" s="56"/>
      <c r="M658" s="202" t="s">
        <v>22</v>
      </c>
      <c r="N658" s="203" t="s">
        <v>49</v>
      </c>
      <c r="O658" s="37"/>
      <c r="P658" s="204">
        <f>O658*H658</f>
        <v>0</v>
      </c>
      <c r="Q658" s="204">
        <v>1.6000000000000001E-3</v>
      </c>
      <c r="R658" s="204">
        <f>Q658*H658</f>
        <v>8.0000000000000002E-3</v>
      </c>
      <c r="S658" s="204">
        <v>0</v>
      </c>
      <c r="T658" s="205">
        <f>S658*H658</f>
        <v>0</v>
      </c>
      <c r="AR658" s="19" t="s">
        <v>141</v>
      </c>
      <c r="AT658" s="19" t="s">
        <v>136</v>
      </c>
      <c r="AU658" s="19" t="s">
        <v>87</v>
      </c>
      <c r="AY658" s="19" t="s">
        <v>134</v>
      </c>
      <c r="BE658" s="206">
        <f>IF(N658="základní",J658,0)</f>
        <v>0</v>
      </c>
      <c r="BF658" s="206">
        <f>IF(N658="snížená",J658,0)</f>
        <v>0</v>
      </c>
      <c r="BG658" s="206">
        <f>IF(N658="zákl. přenesená",J658,0)</f>
        <v>0</v>
      </c>
      <c r="BH658" s="206">
        <f>IF(N658="sníž. přenesená",J658,0)</f>
        <v>0</v>
      </c>
      <c r="BI658" s="206">
        <f>IF(N658="nulová",J658,0)</f>
        <v>0</v>
      </c>
      <c r="BJ658" s="19" t="s">
        <v>23</v>
      </c>
      <c r="BK658" s="206">
        <f>ROUND(I658*H658,2)</f>
        <v>0</v>
      </c>
      <c r="BL658" s="19" t="s">
        <v>141</v>
      </c>
      <c r="BM658" s="19" t="s">
        <v>723</v>
      </c>
    </row>
    <row r="659" spans="2:65" s="1" customFormat="1" ht="243" x14ac:dyDescent="0.3">
      <c r="B659" s="36"/>
      <c r="C659" s="58"/>
      <c r="D659" s="207" t="s">
        <v>143</v>
      </c>
      <c r="E659" s="58"/>
      <c r="F659" s="208" t="s">
        <v>673</v>
      </c>
      <c r="G659" s="58"/>
      <c r="H659" s="58"/>
      <c r="I659" s="163"/>
      <c r="J659" s="58"/>
      <c r="K659" s="58"/>
      <c r="L659" s="56"/>
      <c r="M659" s="73"/>
      <c r="N659" s="37"/>
      <c r="O659" s="37"/>
      <c r="P659" s="37"/>
      <c r="Q659" s="37"/>
      <c r="R659" s="37"/>
      <c r="S659" s="37"/>
      <c r="T659" s="74"/>
      <c r="AT659" s="19" t="s">
        <v>143</v>
      </c>
      <c r="AU659" s="19" t="s">
        <v>87</v>
      </c>
    </row>
    <row r="660" spans="2:65" s="13" customFormat="1" ht="13.5" x14ac:dyDescent="0.3">
      <c r="B660" s="220"/>
      <c r="C660" s="221"/>
      <c r="D660" s="207" t="s">
        <v>145</v>
      </c>
      <c r="E660" s="222" t="s">
        <v>22</v>
      </c>
      <c r="F660" s="223" t="s">
        <v>189</v>
      </c>
      <c r="G660" s="221"/>
      <c r="H660" s="224">
        <v>5</v>
      </c>
      <c r="I660" s="225"/>
      <c r="J660" s="221"/>
      <c r="K660" s="221"/>
      <c r="L660" s="226"/>
      <c r="M660" s="227"/>
      <c r="N660" s="228"/>
      <c r="O660" s="228"/>
      <c r="P660" s="228"/>
      <c r="Q660" s="228"/>
      <c r="R660" s="228"/>
      <c r="S660" s="228"/>
      <c r="T660" s="229"/>
      <c r="AT660" s="230" t="s">
        <v>145</v>
      </c>
      <c r="AU660" s="230" t="s">
        <v>87</v>
      </c>
      <c r="AV660" s="13" t="s">
        <v>87</v>
      </c>
      <c r="AW660" s="13" t="s">
        <v>42</v>
      </c>
      <c r="AX660" s="13" t="s">
        <v>78</v>
      </c>
      <c r="AY660" s="230" t="s">
        <v>134</v>
      </c>
    </row>
    <row r="661" spans="2:65" s="14" customFormat="1" ht="13.5" x14ac:dyDescent="0.3">
      <c r="B661" s="231"/>
      <c r="C661" s="232"/>
      <c r="D661" s="233" t="s">
        <v>145</v>
      </c>
      <c r="E661" s="234" t="s">
        <v>22</v>
      </c>
      <c r="F661" s="235" t="s">
        <v>156</v>
      </c>
      <c r="G661" s="232"/>
      <c r="H661" s="236">
        <v>5</v>
      </c>
      <c r="I661" s="237"/>
      <c r="J661" s="232"/>
      <c r="K661" s="232"/>
      <c r="L661" s="238"/>
      <c r="M661" s="239"/>
      <c r="N661" s="240"/>
      <c r="O661" s="240"/>
      <c r="P661" s="240"/>
      <c r="Q661" s="240"/>
      <c r="R661" s="240"/>
      <c r="S661" s="240"/>
      <c r="T661" s="241"/>
      <c r="AT661" s="242" t="s">
        <v>145</v>
      </c>
      <c r="AU661" s="242" t="s">
        <v>87</v>
      </c>
      <c r="AV661" s="14" t="s">
        <v>141</v>
      </c>
      <c r="AW661" s="14" t="s">
        <v>42</v>
      </c>
      <c r="AX661" s="14" t="s">
        <v>23</v>
      </c>
      <c r="AY661" s="242" t="s">
        <v>134</v>
      </c>
    </row>
    <row r="662" spans="2:65" s="1" customFormat="1" ht="22.5" customHeight="1" x14ac:dyDescent="0.3">
      <c r="B662" s="36"/>
      <c r="C662" s="254" t="s">
        <v>724</v>
      </c>
      <c r="D662" s="254" t="s">
        <v>385</v>
      </c>
      <c r="E662" s="255" t="s">
        <v>725</v>
      </c>
      <c r="F662" s="256" t="s">
        <v>726</v>
      </c>
      <c r="G662" s="257" t="s">
        <v>546</v>
      </c>
      <c r="H662" s="258">
        <v>5</v>
      </c>
      <c r="I662" s="259"/>
      <c r="J662" s="260">
        <f>ROUND(I662*H662,2)</f>
        <v>0</v>
      </c>
      <c r="K662" s="256" t="s">
        <v>22</v>
      </c>
      <c r="L662" s="261"/>
      <c r="M662" s="262" t="s">
        <v>22</v>
      </c>
      <c r="N662" s="263" t="s">
        <v>49</v>
      </c>
      <c r="O662" s="37"/>
      <c r="P662" s="204">
        <f>O662*H662</f>
        <v>0</v>
      </c>
      <c r="Q662" s="204">
        <v>0.06</v>
      </c>
      <c r="R662" s="204">
        <f>Q662*H662</f>
        <v>0.3</v>
      </c>
      <c r="S662" s="204">
        <v>0</v>
      </c>
      <c r="T662" s="205">
        <f>S662*H662</f>
        <v>0</v>
      </c>
      <c r="AR662" s="19" t="s">
        <v>209</v>
      </c>
      <c r="AT662" s="19" t="s">
        <v>385</v>
      </c>
      <c r="AU662" s="19" t="s">
        <v>87</v>
      </c>
      <c r="AY662" s="19" t="s">
        <v>134</v>
      </c>
      <c r="BE662" s="206">
        <f>IF(N662="základní",J662,0)</f>
        <v>0</v>
      </c>
      <c r="BF662" s="206">
        <f>IF(N662="snížená",J662,0)</f>
        <v>0</v>
      </c>
      <c r="BG662" s="206">
        <f>IF(N662="zákl. přenesená",J662,0)</f>
        <v>0</v>
      </c>
      <c r="BH662" s="206">
        <f>IF(N662="sníž. přenesená",J662,0)</f>
        <v>0</v>
      </c>
      <c r="BI662" s="206">
        <f>IF(N662="nulová",J662,0)</f>
        <v>0</v>
      </c>
      <c r="BJ662" s="19" t="s">
        <v>23</v>
      </c>
      <c r="BK662" s="206">
        <f>ROUND(I662*H662,2)</f>
        <v>0</v>
      </c>
      <c r="BL662" s="19" t="s">
        <v>141</v>
      </c>
      <c r="BM662" s="19" t="s">
        <v>727</v>
      </c>
    </row>
    <row r="663" spans="2:65" s="12" customFormat="1" ht="13.5" x14ac:dyDescent="0.3">
      <c r="B663" s="209"/>
      <c r="C663" s="210"/>
      <c r="D663" s="207" t="s">
        <v>145</v>
      </c>
      <c r="E663" s="211" t="s">
        <v>22</v>
      </c>
      <c r="F663" s="212" t="s">
        <v>691</v>
      </c>
      <c r="G663" s="210"/>
      <c r="H663" s="213" t="s">
        <v>22</v>
      </c>
      <c r="I663" s="214"/>
      <c r="J663" s="210"/>
      <c r="K663" s="210"/>
      <c r="L663" s="215"/>
      <c r="M663" s="216"/>
      <c r="N663" s="217"/>
      <c r="O663" s="217"/>
      <c r="P663" s="217"/>
      <c r="Q663" s="217"/>
      <c r="R663" s="217"/>
      <c r="S663" s="217"/>
      <c r="T663" s="218"/>
      <c r="AT663" s="219" t="s">
        <v>145</v>
      </c>
      <c r="AU663" s="219" t="s">
        <v>87</v>
      </c>
      <c r="AV663" s="12" t="s">
        <v>23</v>
      </c>
      <c r="AW663" s="12" t="s">
        <v>42</v>
      </c>
      <c r="AX663" s="12" t="s">
        <v>78</v>
      </c>
      <c r="AY663" s="219" t="s">
        <v>134</v>
      </c>
    </row>
    <row r="664" spans="2:65" s="12" customFormat="1" ht="13.5" x14ac:dyDescent="0.3">
      <c r="B664" s="209"/>
      <c r="C664" s="210"/>
      <c r="D664" s="207" t="s">
        <v>145</v>
      </c>
      <c r="E664" s="211" t="s">
        <v>22</v>
      </c>
      <c r="F664" s="212" t="s">
        <v>692</v>
      </c>
      <c r="G664" s="210"/>
      <c r="H664" s="213" t="s">
        <v>22</v>
      </c>
      <c r="I664" s="214"/>
      <c r="J664" s="210"/>
      <c r="K664" s="210"/>
      <c r="L664" s="215"/>
      <c r="M664" s="216"/>
      <c r="N664" s="217"/>
      <c r="O664" s="217"/>
      <c r="P664" s="217"/>
      <c r="Q664" s="217"/>
      <c r="R664" s="217"/>
      <c r="S664" s="217"/>
      <c r="T664" s="218"/>
      <c r="AT664" s="219" t="s">
        <v>145</v>
      </c>
      <c r="AU664" s="219" t="s">
        <v>87</v>
      </c>
      <c r="AV664" s="12" t="s">
        <v>23</v>
      </c>
      <c r="AW664" s="12" t="s">
        <v>42</v>
      </c>
      <c r="AX664" s="12" t="s">
        <v>78</v>
      </c>
      <c r="AY664" s="219" t="s">
        <v>134</v>
      </c>
    </row>
    <row r="665" spans="2:65" s="13" customFormat="1" ht="13.5" x14ac:dyDescent="0.3">
      <c r="B665" s="220"/>
      <c r="C665" s="221"/>
      <c r="D665" s="207" t="s">
        <v>145</v>
      </c>
      <c r="E665" s="222" t="s">
        <v>22</v>
      </c>
      <c r="F665" s="223" t="s">
        <v>189</v>
      </c>
      <c r="G665" s="221"/>
      <c r="H665" s="224">
        <v>5</v>
      </c>
      <c r="I665" s="225"/>
      <c r="J665" s="221"/>
      <c r="K665" s="221"/>
      <c r="L665" s="226"/>
      <c r="M665" s="227"/>
      <c r="N665" s="228"/>
      <c r="O665" s="228"/>
      <c r="P665" s="228"/>
      <c r="Q665" s="228"/>
      <c r="R665" s="228"/>
      <c r="S665" s="228"/>
      <c r="T665" s="229"/>
      <c r="AT665" s="230" t="s">
        <v>145</v>
      </c>
      <c r="AU665" s="230" t="s">
        <v>87</v>
      </c>
      <c r="AV665" s="13" t="s">
        <v>87</v>
      </c>
      <c r="AW665" s="13" t="s">
        <v>42</v>
      </c>
      <c r="AX665" s="13" t="s">
        <v>78</v>
      </c>
      <c r="AY665" s="230" t="s">
        <v>134</v>
      </c>
    </row>
    <row r="666" spans="2:65" s="14" customFormat="1" ht="13.5" x14ac:dyDescent="0.3">
      <c r="B666" s="231"/>
      <c r="C666" s="232"/>
      <c r="D666" s="233" t="s">
        <v>145</v>
      </c>
      <c r="E666" s="234" t="s">
        <v>22</v>
      </c>
      <c r="F666" s="235" t="s">
        <v>156</v>
      </c>
      <c r="G666" s="232"/>
      <c r="H666" s="236">
        <v>5</v>
      </c>
      <c r="I666" s="237"/>
      <c r="J666" s="232"/>
      <c r="K666" s="232"/>
      <c r="L666" s="238"/>
      <c r="M666" s="239"/>
      <c r="N666" s="240"/>
      <c r="O666" s="240"/>
      <c r="P666" s="240"/>
      <c r="Q666" s="240"/>
      <c r="R666" s="240"/>
      <c r="S666" s="240"/>
      <c r="T666" s="241"/>
      <c r="AT666" s="242" t="s">
        <v>145</v>
      </c>
      <c r="AU666" s="242" t="s">
        <v>87</v>
      </c>
      <c r="AV666" s="14" t="s">
        <v>141</v>
      </c>
      <c r="AW666" s="14" t="s">
        <v>42</v>
      </c>
      <c r="AX666" s="14" t="s">
        <v>23</v>
      </c>
      <c r="AY666" s="242" t="s">
        <v>134</v>
      </c>
    </row>
    <row r="667" spans="2:65" s="1" customFormat="1" ht="22.5" customHeight="1" x14ac:dyDescent="0.3">
      <c r="B667" s="36"/>
      <c r="C667" s="254" t="s">
        <v>728</v>
      </c>
      <c r="D667" s="254" t="s">
        <v>385</v>
      </c>
      <c r="E667" s="255" t="s">
        <v>729</v>
      </c>
      <c r="F667" s="256" t="s">
        <v>730</v>
      </c>
      <c r="G667" s="257" t="s">
        <v>546</v>
      </c>
      <c r="H667" s="258">
        <v>5</v>
      </c>
      <c r="I667" s="259"/>
      <c r="J667" s="260">
        <f>ROUND(I667*H667,2)</f>
        <v>0</v>
      </c>
      <c r="K667" s="256" t="s">
        <v>22</v>
      </c>
      <c r="L667" s="261"/>
      <c r="M667" s="262" t="s">
        <v>22</v>
      </c>
      <c r="N667" s="263" t="s">
        <v>49</v>
      </c>
      <c r="O667" s="37"/>
      <c r="P667" s="204">
        <f>O667*H667</f>
        <v>0</v>
      </c>
      <c r="Q667" s="204">
        <v>5.0000000000000001E-3</v>
      </c>
      <c r="R667" s="204">
        <f>Q667*H667</f>
        <v>2.5000000000000001E-2</v>
      </c>
      <c r="S667" s="204">
        <v>0</v>
      </c>
      <c r="T667" s="205">
        <f>S667*H667</f>
        <v>0</v>
      </c>
      <c r="AR667" s="19" t="s">
        <v>209</v>
      </c>
      <c r="AT667" s="19" t="s">
        <v>385</v>
      </c>
      <c r="AU667" s="19" t="s">
        <v>87</v>
      </c>
      <c r="AY667" s="19" t="s">
        <v>134</v>
      </c>
      <c r="BE667" s="206">
        <f>IF(N667="základní",J667,0)</f>
        <v>0</v>
      </c>
      <c r="BF667" s="206">
        <f>IF(N667="snížená",J667,0)</f>
        <v>0</v>
      </c>
      <c r="BG667" s="206">
        <f>IF(N667="zákl. přenesená",J667,0)</f>
        <v>0</v>
      </c>
      <c r="BH667" s="206">
        <f>IF(N667="sníž. přenesená",J667,0)</f>
        <v>0</v>
      </c>
      <c r="BI667" s="206">
        <f>IF(N667="nulová",J667,0)</f>
        <v>0</v>
      </c>
      <c r="BJ667" s="19" t="s">
        <v>23</v>
      </c>
      <c r="BK667" s="206">
        <f>ROUND(I667*H667,2)</f>
        <v>0</v>
      </c>
      <c r="BL667" s="19" t="s">
        <v>141</v>
      </c>
      <c r="BM667" s="19" t="s">
        <v>731</v>
      </c>
    </row>
    <row r="668" spans="2:65" s="12" customFormat="1" ht="13.5" x14ac:dyDescent="0.3">
      <c r="B668" s="209"/>
      <c r="C668" s="210"/>
      <c r="D668" s="207" t="s">
        <v>145</v>
      </c>
      <c r="E668" s="211" t="s">
        <v>22</v>
      </c>
      <c r="F668" s="212" t="s">
        <v>697</v>
      </c>
      <c r="G668" s="210"/>
      <c r="H668" s="213" t="s">
        <v>22</v>
      </c>
      <c r="I668" s="214"/>
      <c r="J668" s="210"/>
      <c r="K668" s="210"/>
      <c r="L668" s="215"/>
      <c r="M668" s="216"/>
      <c r="N668" s="217"/>
      <c r="O668" s="217"/>
      <c r="P668" s="217"/>
      <c r="Q668" s="217"/>
      <c r="R668" s="217"/>
      <c r="S668" s="217"/>
      <c r="T668" s="218"/>
      <c r="AT668" s="219" t="s">
        <v>145</v>
      </c>
      <c r="AU668" s="219" t="s">
        <v>87</v>
      </c>
      <c r="AV668" s="12" t="s">
        <v>23</v>
      </c>
      <c r="AW668" s="12" t="s">
        <v>42</v>
      </c>
      <c r="AX668" s="12" t="s">
        <v>78</v>
      </c>
      <c r="AY668" s="219" t="s">
        <v>134</v>
      </c>
    </row>
    <row r="669" spans="2:65" s="13" customFormat="1" ht="13.5" x14ac:dyDescent="0.3">
      <c r="B669" s="220"/>
      <c r="C669" s="221"/>
      <c r="D669" s="207" t="s">
        <v>145</v>
      </c>
      <c r="E669" s="222" t="s">
        <v>22</v>
      </c>
      <c r="F669" s="223" t="s">
        <v>189</v>
      </c>
      <c r="G669" s="221"/>
      <c r="H669" s="224">
        <v>5</v>
      </c>
      <c r="I669" s="225"/>
      <c r="J669" s="221"/>
      <c r="K669" s="221"/>
      <c r="L669" s="226"/>
      <c r="M669" s="227"/>
      <c r="N669" s="228"/>
      <c r="O669" s="228"/>
      <c r="P669" s="228"/>
      <c r="Q669" s="228"/>
      <c r="R669" s="228"/>
      <c r="S669" s="228"/>
      <c r="T669" s="229"/>
      <c r="AT669" s="230" t="s">
        <v>145</v>
      </c>
      <c r="AU669" s="230" t="s">
        <v>87</v>
      </c>
      <c r="AV669" s="13" t="s">
        <v>87</v>
      </c>
      <c r="AW669" s="13" t="s">
        <v>42</v>
      </c>
      <c r="AX669" s="13" t="s">
        <v>78</v>
      </c>
      <c r="AY669" s="230" t="s">
        <v>134</v>
      </c>
    </row>
    <row r="670" spans="2:65" s="14" customFormat="1" ht="13.5" x14ac:dyDescent="0.3">
      <c r="B670" s="231"/>
      <c r="C670" s="232"/>
      <c r="D670" s="233" t="s">
        <v>145</v>
      </c>
      <c r="E670" s="234" t="s">
        <v>22</v>
      </c>
      <c r="F670" s="235" t="s">
        <v>156</v>
      </c>
      <c r="G670" s="232"/>
      <c r="H670" s="236">
        <v>5</v>
      </c>
      <c r="I670" s="237"/>
      <c r="J670" s="232"/>
      <c r="K670" s="232"/>
      <c r="L670" s="238"/>
      <c r="M670" s="239"/>
      <c r="N670" s="240"/>
      <c r="O670" s="240"/>
      <c r="P670" s="240"/>
      <c r="Q670" s="240"/>
      <c r="R670" s="240"/>
      <c r="S670" s="240"/>
      <c r="T670" s="241"/>
      <c r="AT670" s="242" t="s">
        <v>145</v>
      </c>
      <c r="AU670" s="242" t="s">
        <v>87</v>
      </c>
      <c r="AV670" s="14" t="s">
        <v>141</v>
      </c>
      <c r="AW670" s="14" t="s">
        <v>42</v>
      </c>
      <c r="AX670" s="14" t="s">
        <v>23</v>
      </c>
      <c r="AY670" s="242" t="s">
        <v>134</v>
      </c>
    </row>
    <row r="671" spans="2:65" s="1" customFormat="1" ht="31.5" customHeight="1" x14ac:dyDescent="0.3">
      <c r="B671" s="36"/>
      <c r="C671" s="195" t="s">
        <v>732</v>
      </c>
      <c r="D671" s="195" t="s">
        <v>136</v>
      </c>
      <c r="E671" s="196" t="s">
        <v>733</v>
      </c>
      <c r="F671" s="197" t="s">
        <v>734</v>
      </c>
      <c r="G671" s="198" t="s">
        <v>546</v>
      </c>
      <c r="H671" s="199">
        <v>2</v>
      </c>
      <c r="I671" s="200"/>
      <c r="J671" s="201">
        <f>ROUND(I671*H671,2)</f>
        <v>0</v>
      </c>
      <c r="K671" s="197" t="s">
        <v>140</v>
      </c>
      <c r="L671" s="56"/>
      <c r="M671" s="202" t="s">
        <v>22</v>
      </c>
      <c r="N671" s="203" t="s">
        <v>49</v>
      </c>
      <c r="O671" s="37"/>
      <c r="P671" s="204">
        <f>O671*H671</f>
        <v>0</v>
      </c>
      <c r="Q671" s="204">
        <v>0</v>
      </c>
      <c r="R671" s="204">
        <f>Q671*H671</f>
        <v>0</v>
      </c>
      <c r="S671" s="204">
        <v>0</v>
      </c>
      <c r="T671" s="205">
        <f>S671*H671</f>
        <v>0</v>
      </c>
      <c r="AR671" s="19" t="s">
        <v>141</v>
      </c>
      <c r="AT671" s="19" t="s">
        <v>136</v>
      </c>
      <c r="AU671" s="19" t="s">
        <v>87</v>
      </c>
      <c r="AY671" s="19" t="s">
        <v>134</v>
      </c>
      <c r="BE671" s="206">
        <f>IF(N671="základní",J671,0)</f>
        <v>0</v>
      </c>
      <c r="BF671" s="206">
        <f>IF(N671="snížená",J671,0)</f>
        <v>0</v>
      </c>
      <c r="BG671" s="206">
        <f>IF(N671="zákl. přenesená",J671,0)</f>
        <v>0</v>
      </c>
      <c r="BH671" s="206">
        <f>IF(N671="sníž. přenesená",J671,0)</f>
        <v>0</v>
      </c>
      <c r="BI671" s="206">
        <f>IF(N671="nulová",J671,0)</f>
        <v>0</v>
      </c>
      <c r="BJ671" s="19" t="s">
        <v>23</v>
      </c>
      <c r="BK671" s="206">
        <f>ROUND(I671*H671,2)</f>
        <v>0</v>
      </c>
      <c r="BL671" s="19" t="s">
        <v>141</v>
      </c>
      <c r="BM671" s="19" t="s">
        <v>735</v>
      </c>
    </row>
    <row r="672" spans="2:65" s="1" customFormat="1" ht="243" x14ac:dyDescent="0.3">
      <c r="B672" s="36"/>
      <c r="C672" s="58"/>
      <c r="D672" s="207" t="s">
        <v>143</v>
      </c>
      <c r="E672" s="58"/>
      <c r="F672" s="208" t="s">
        <v>673</v>
      </c>
      <c r="G672" s="58"/>
      <c r="H672" s="58"/>
      <c r="I672" s="163"/>
      <c r="J672" s="58"/>
      <c r="K672" s="58"/>
      <c r="L672" s="56"/>
      <c r="M672" s="73"/>
      <c r="N672" s="37"/>
      <c r="O672" s="37"/>
      <c r="P672" s="37"/>
      <c r="Q672" s="37"/>
      <c r="R672" s="37"/>
      <c r="S672" s="37"/>
      <c r="T672" s="74"/>
      <c r="AT672" s="19" t="s">
        <v>143</v>
      </c>
      <c r="AU672" s="19" t="s">
        <v>87</v>
      </c>
    </row>
    <row r="673" spans="2:65" s="13" customFormat="1" ht="13.5" x14ac:dyDescent="0.3">
      <c r="B673" s="220"/>
      <c r="C673" s="221"/>
      <c r="D673" s="207" t="s">
        <v>145</v>
      </c>
      <c r="E673" s="222" t="s">
        <v>22</v>
      </c>
      <c r="F673" s="223" t="s">
        <v>87</v>
      </c>
      <c r="G673" s="221"/>
      <c r="H673" s="224">
        <v>2</v>
      </c>
      <c r="I673" s="225"/>
      <c r="J673" s="221"/>
      <c r="K673" s="221"/>
      <c r="L673" s="226"/>
      <c r="M673" s="227"/>
      <c r="N673" s="228"/>
      <c r="O673" s="228"/>
      <c r="P673" s="228"/>
      <c r="Q673" s="228"/>
      <c r="R673" s="228"/>
      <c r="S673" s="228"/>
      <c r="T673" s="229"/>
      <c r="AT673" s="230" t="s">
        <v>145</v>
      </c>
      <c r="AU673" s="230" t="s">
        <v>87</v>
      </c>
      <c r="AV673" s="13" t="s">
        <v>87</v>
      </c>
      <c r="AW673" s="13" t="s">
        <v>42</v>
      </c>
      <c r="AX673" s="13" t="s">
        <v>78</v>
      </c>
      <c r="AY673" s="230" t="s">
        <v>134</v>
      </c>
    </row>
    <row r="674" spans="2:65" s="14" customFormat="1" ht="13.5" x14ac:dyDescent="0.3">
      <c r="B674" s="231"/>
      <c r="C674" s="232"/>
      <c r="D674" s="233" t="s">
        <v>145</v>
      </c>
      <c r="E674" s="234" t="s">
        <v>22</v>
      </c>
      <c r="F674" s="235" t="s">
        <v>156</v>
      </c>
      <c r="G674" s="232"/>
      <c r="H674" s="236">
        <v>2</v>
      </c>
      <c r="I674" s="237"/>
      <c r="J674" s="232"/>
      <c r="K674" s="232"/>
      <c r="L674" s="238"/>
      <c r="M674" s="239"/>
      <c r="N674" s="240"/>
      <c r="O674" s="240"/>
      <c r="P674" s="240"/>
      <c r="Q674" s="240"/>
      <c r="R674" s="240"/>
      <c r="S674" s="240"/>
      <c r="T674" s="241"/>
      <c r="AT674" s="242" t="s">
        <v>145</v>
      </c>
      <c r="AU674" s="242" t="s">
        <v>87</v>
      </c>
      <c r="AV674" s="14" t="s">
        <v>141</v>
      </c>
      <c r="AW674" s="14" t="s">
        <v>42</v>
      </c>
      <c r="AX674" s="14" t="s">
        <v>23</v>
      </c>
      <c r="AY674" s="242" t="s">
        <v>134</v>
      </c>
    </row>
    <row r="675" spans="2:65" s="1" customFormat="1" ht="22.5" customHeight="1" x14ac:dyDescent="0.3">
      <c r="B675" s="36"/>
      <c r="C675" s="254" t="s">
        <v>736</v>
      </c>
      <c r="D675" s="254" t="s">
        <v>385</v>
      </c>
      <c r="E675" s="255" t="s">
        <v>737</v>
      </c>
      <c r="F675" s="256" t="s">
        <v>738</v>
      </c>
      <c r="G675" s="257" t="s">
        <v>546</v>
      </c>
      <c r="H675" s="258">
        <v>2</v>
      </c>
      <c r="I675" s="259"/>
      <c r="J675" s="260">
        <f>ROUND(I675*H675,2)</f>
        <v>0</v>
      </c>
      <c r="K675" s="256" t="s">
        <v>22</v>
      </c>
      <c r="L675" s="261"/>
      <c r="M675" s="262" t="s">
        <v>22</v>
      </c>
      <c r="N675" s="263" t="s">
        <v>49</v>
      </c>
      <c r="O675" s="37"/>
      <c r="P675" s="204">
        <f>O675*H675</f>
        <v>0</v>
      </c>
      <c r="Q675" s="204">
        <v>2E-3</v>
      </c>
      <c r="R675" s="204">
        <f>Q675*H675</f>
        <v>4.0000000000000001E-3</v>
      </c>
      <c r="S675" s="204">
        <v>0</v>
      </c>
      <c r="T675" s="205">
        <f>S675*H675</f>
        <v>0</v>
      </c>
      <c r="AR675" s="19" t="s">
        <v>209</v>
      </c>
      <c r="AT675" s="19" t="s">
        <v>385</v>
      </c>
      <c r="AU675" s="19" t="s">
        <v>87</v>
      </c>
      <c r="AY675" s="19" t="s">
        <v>134</v>
      </c>
      <c r="BE675" s="206">
        <f>IF(N675="základní",J675,0)</f>
        <v>0</v>
      </c>
      <c r="BF675" s="206">
        <f>IF(N675="snížená",J675,0)</f>
        <v>0</v>
      </c>
      <c r="BG675" s="206">
        <f>IF(N675="zákl. přenesená",J675,0)</f>
        <v>0</v>
      </c>
      <c r="BH675" s="206">
        <f>IF(N675="sníž. přenesená",J675,0)</f>
        <v>0</v>
      </c>
      <c r="BI675" s="206">
        <f>IF(N675="nulová",J675,0)</f>
        <v>0</v>
      </c>
      <c r="BJ675" s="19" t="s">
        <v>23</v>
      </c>
      <c r="BK675" s="206">
        <f>ROUND(I675*H675,2)</f>
        <v>0</v>
      </c>
      <c r="BL675" s="19" t="s">
        <v>141</v>
      </c>
      <c r="BM675" s="19" t="s">
        <v>739</v>
      </c>
    </row>
    <row r="676" spans="2:65" s="12" customFormat="1" ht="13.5" x14ac:dyDescent="0.3">
      <c r="B676" s="209"/>
      <c r="C676" s="210"/>
      <c r="D676" s="207" t="s">
        <v>145</v>
      </c>
      <c r="E676" s="211" t="s">
        <v>22</v>
      </c>
      <c r="F676" s="212" t="s">
        <v>718</v>
      </c>
      <c r="G676" s="210"/>
      <c r="H676" s="213" t="s">
        <v>22</v>
      </c>
      <c r="I676" s="214"/>
      <c r="J676" s="210"/>
      <c r="K676" s="210"/>
      <c r="L676" s="215"/>
      <c r="M676" s="216"/>
      <c r="N676" s="217"/>
      <c r="O676" s="217"/>
      <c r="P676" s="217"/>
      <c r="Q676" s="217"/>
      <c r="R676" s="217"/>
      <c r="S676" s="217"/>
      <c r="T676" s="218"/>
      <c r="AT676" s="219" t="s">
        <v>145</v>
      </c>
      <c r="AU676" s="219" t="s">
        <v>87</v>
      </c>
      <c r="AV676" s="12" t="s">
        <v>23</v>
      </c>
      <c r="AW676" s="12" t="s">
        <v>42</v>
      </c>
      <c r="AX676" s="12" t="s">
        <v>78</v>
      </c>
      <c r="AY676" s="219" t="s">
        <v>134</v>
      </c>
    </row>
    <row r="677" spans="2:65" s="12" customFormat="1" ht="13.5" x14ac:dyDescent="0.3">
      <c r="B677" s="209"/>
      <c r="C677" s="210"/>
      <c r="D677" s="207" t="s">
        <v>145</v>
      </c>
      <c r="E677" s="211" t="s">
        <v>22</v>
      </c>
      <c r="F677" s="212" t="s">
        <v>719</v>
      </c>
      <c r="G677" s="210"/>
      <c r="H677" s="213" t="s">
        <v>22</v>
      </c>
      <c r="I677" s="214"/>
      <c r="J677" s="210"/>
      <c r="K677" s="210"/>
      <c r="L677" s="215"/>
      <c r="M677" s="216"/>
      <c r="N677" s="217"/>
      <c r="O677" s="217"/>
      <c r="P677" s="217"/>
      <c r="Q677" s="217"/>
      <c r="R677" s="217"/>
      <c r="S677" s="217"/>
      <c r="T677" s="218"/>
      <c r="AT677" s="219" t="s">
        <v>145</v>
      </c>
      <c r="AU677" s="219" t="s">
        <v>87</v>
      </c>
      <c r="AV677" s="12" t="s">
        <v>23</v>
      </c>
      <c r="AW677" s="12" t="s">
        <v>42</v>
      </c>
      <c r="AX677" s="12" t="s">
        <v>78</v>
      </c>
      <c r="AY677" s="219" t="s">
        <v>134</v>
      </c>
    </row>
    <row r="678" spans="2:65" s="13" customFormat="1" ht="13.5" x14ac:dyDescent="0.3">
      <c r="B678" s="220"/>
      <c r="C678" s="221"/>
      <c r="D678" s="207" t="s">
        <v>145</v>
      </c>
      <c r="E678" s="222" t="s">
        <v>22</v>
      </c>
      <c r="F678" s="223" t="s">
        <v>87</v>
      </c>
      <c r="G678" s="221"/>
      <c r="H678" s="224">
        <v>2</v>
      </c>
      <c r="I678" s="225"/>
      <c r="J678" s="221"/>
      <c r="K678" s="221"/>
      <c r="L678" s="226"/>
      <c r="M678" s="227"/>
      <c r="N678" s="228"/>
      <c r="O678" s="228"/>
      <c r="P678" s="228"/>
      <c r="Q678" s="228"/>
      <c r="R678" s="228"/>
      <c r="S678" s="228"/>
      <c r="T678" s="229"/>
      <c r="AT678" s="230" t="s">
        <v>145</v>
      </c>
      <c r="AU678" s="230" t="s">
        <v>87</v>
      </c>
      <c r="AV678" s="13" t="s">
        <v>87</v>
      </c>
      <c r="AW678" s="13" t="s">
        <v>42</v>
      </c>
      <c r="AX678" s="13" t="s">
        <v>78</v>
      </c>
      <c r="AY678" s="230" t="s">
        <v>134</v>
      </c>
    </row>
    <row r="679" spans="2:65" s="14" customFormat="1" ht="13.5" x14ac:dyDescent="0.3">
      <c r="B679" s="231"/>
      <c r="C679" s="232"/>
      <c r="D679" s="233" t="s">
        <v>145</v>
      </c>
      <c r="E679" s="234" t="s">
        <v>22</v>
      </c>
      <c r="F679" s="235" t="s">
        <v>156</v>
      </c>
      <c r="G679" s="232"/>
      <c r="H679" s="236">
        <v>2</v>
      </c>
      <c r="I679" s="237"/>
      <c r="J679" s="232"/>
      <c r="K679" s="232"/>
      <c r="L679" s="238"/>
      <c r="M679" s="239"/>
      <c r="N679" s="240"/>
      <c r="O679" s="240"/>
      <c r="P679" s="240"/>
      <c r="Q679" s="240"/>
      <c r="R679" s="240"/>
      <c r="S679" s="240"/>
      <c r="T679" s="241"/>
      <c r="AT679" s="242" t="s">
        <v>145</v>
      </c>
      <c r="AU679" s="242" t="s">
        <v>87</v>
      </c>
      <c r="AV679" s="14" t="s">
        <v>141</v>
      </c>
      <c r="AW679" s="14" t="s">
        <v>42</v>
      </c>
      <c r="AX679" s="14" t="s">
        <v>23</v>
      </c>
      <c r="AY679" s="242" t="s">
        <v>134</v>
      </c>
    </row>
    <row r="680" spans="2:65" s="1" customFormat="1" ht="22.5" customHeight="1" x14ac:dyDescent="0.3">
      <c r="B680" s="36"/>
      <c r="C680" s="195" t="s">
        <v>740</v>
      </c>
      <c r="D680" s="195" t="s">
        <v>136</v>
      </c>
      <c r="E680" s="196" t="s">
        <v>741</v>
      </c>
      <c r="F680" s="197" t="s">
        <v>742</v>
      </c>
      <c r="G680" s="198" t="s">
        <v>183</v>
      </c>
      <c r="H680" s="199">
        <v>315.2</v>
      </c>
      <c r="I680" s="200"/>
      <c r="J680" s="201">
        <f>ROUND(I680*H680,2)</f>
        <v>0</v>
      </c>
      <c r="K680" s="197" t="s">
        <v>140</v>
      </c>
      <c r="L680" s="56"/>
      <c r="M680" s="202" t="s">
        <v>22</v>
      </c>
      <c r="N680" s="203" t="s">
        <v>49</v>
      </c>
      <c r="O680" s="37"/>
      <c r="P680" s="204">
        <f>O680*H680</f>
        <v>0</v>
      </c>
      <c r="Q680" s="204">
        <v>0</v>
      </c>
      <c r="R680" s="204">
        <f>Q680*H680</f>
        <v>0</v>
      </c>
      <c r="S680" s="204">
        <v>0</v>
      </c>
      <c r="T680" s="205">
        <f>S680*H680</f>
        <v>0</v>
      </c>
      <c r="AR680" s="19" t="s">
        <v>141</v>
      </c>
      <c r="AT680" s="19" t="s">
        <v>136</v>
      </c>
      <c r="AU680" s="19" t="s">
        <v>87</v>
      </c>
      <c r="AY680" s="19" t="s">
        <v>134</v>
      </c>
      <c r="BE680" s="206">
        <f>IF(N680="základní",J680,0)</f>
        <v>0</v>
      </c>
      <c r="BF680" s="206">
        <f>IF(N680="snížená",J680,0)</f>
        <v>0</v>
      </c>
      <c r="BG680" s="206">
        <f>IF(N680="zákl. přenesená",J680,0)</f>
        <v>0</v>
      </c>
      <c r="BH680" s="206">
        <f>IF(N680="sníž. přenesená",J680,0)</f>
        <v>0</v>
      </c>
      <c r="BI680" s="206">
        <f>IF(N680="nulová",J680,0)</f>
        <v>0</v>
      </c>
      <c r="BJ680" s="19" t="s">
        <v>23</v>
      </c>
      <c r="BK680" s="206">
        <f>ROUND(I680*H680,2)</f>
        <v>0</v>
      </c>
      <c r="BL680" s="19" t="s">
        <v>141</v>
      </c>
      <c r="BM680" s="19" t="s">
        <v>743</v>
      </c>
    </row>
    <row r="681" spans="2:65" s="1" customFormat="1" ht="94.5" x14ac:dyDescent="0.3">
      <c r="B681" s="36"/>
      <c r="C681" s="58"/>
      <c r="D681" s="207" t="s">
        <v>143</v>
      </c>
      <c r="E681" s="58"/>
      <c r="F681" s="208" t="s">
        <v>744</v>
      </c>
      <c r="G681" s="58"/>
      <c r="H681" s="58"/>
      <c r="I681" s="163"/>
      <c r="J681" s="58"/>
      <c r="K681" s="58"/>
      <c r="L681" s="56"/>
      <c r="M681" s="73"/>
      <c r="N681" s="37"/>
      <c r="O681" s="37"/>
      <c r="P681" s="37"/>
      <c r="Q681" s="37"/>
      <c r="R681" s="37"/>
      <c r="S681" s="37"/>
      <c r="T681" s="74"/>
      <c r="AT681" s="19" t="s">
        <v>143</v>
      </c>
      <c r="AU681" s="19" t="s">
        <v>87</v>
      </c>
    </row>
    <row r="682" spans="2:65" s="13" customFormat="1" ht="13.5" x14ac:dyDescent="0.3">
      <c r="B682" s="220"/>
      <c r="C682" s="221"/>
      <c r="D682" s="207" t="s">
        <v>145</v>
      </c>
      <c r="E682" s="222" t="s">
        <v>22</v>
      </c>
      <c r="F682" s="223" t="s">
        <v>745</v>
      </c>
      <c r="G682" s="221"/>
      <c r="H682" s="224">
        <v>315.2</v>
      </c>
      <c r="I682" s="225"/>
      <c r="J682" s="221"/>
      <c r="K682" s="221"/>
      <c r="L682" s="226"/>
      <c r="M682" s="227"/>
      <c r="N682" s="228"/>
      <c r="O682" s="228"/>
      <c r="P682" s="228"/>
      <c r="Q682" s="228"/>
      <c r="R682" s="228"/>
      <c r="S682" s="228"/>
      <c r="T682" s="229"/>
      <c r="AT682" s="230" t="s">
        <v>145</v>
      </c>
      <c r="AU682" s="230" t="s">
        <v>87</v>
      </c>
      <c r="AV682" s="13" t="s">
        <v>87</v>
      </c>
      <c r="AW682" s="13" t="s">
        <v>42</v>
      </c>
      <c r="AX682" s="13" t="s">
        <v>78</v>
      </c>
      <c r="AY682" s="230" t="s">
        <v>134</v>
      </c>
    </row>
    <row r="683" spans="2:65" s="14" customFormat="1" ht="13.5" x14ac:dyDescent="0.3">
      <c r="B683" s="231"/>
      <c r="C683" s="232"/>
      <c r="D683" s="233" t="s">
        <v>145</v>
      </c>
      <c r="E683" s="234" t="s">
        <v>22</v>
      </c>
      <c r="F683" s="235" t="s">
        <v>156</v>
      </c>
      <c r="G683" s="232"/>
      <c r="H683" s="236">
        <v>315.2</v>
      </c>
      <c r="I683" s="237"/>
      <c r="J683" s="232"/>
      <c r="K683" s="232"/>
      <c r="L683" s="238"/>
      <c r="M683" s="239"/>
      <c r="N683" s="240"/>
      <c r="O683" s="240"/>
      <c r="P683" s="240"/>
      <c r="Q683" s="240"/>
      <c r="R683" s="240"/>
      <c r="S683" s="240"/>
      <c r="T683" s="241"/>
      <c r="AT683" s="242" t="s">
        <v>145</v>
      </c>
      <c r="AU683" s="242" t="s">
        <v>87</v>
      </c>
      <c r="AV683" s="14" t="s">
        <v>141</v>
      </c>
      <c r="AW683" s="14" t="s">
        <v>42</v>
      </c>
      <c r="AX683" s="14" t="s">
        <v>23</v>
      </c>
      <c r="AY683" s="242" t="s">
        <v>134</v>
      </c>
    </row>
    <row r="684" spans="2:65" s="1" customFormat="1" ht="22.5" customHeight="1" x14ac:dyDescent="0.3">
      <c r="B684" s="36"/>
      <c r="C684" s="195" t="s">
        <v>746</v>
      </c>
      <c r="D684" s="195" t="s">
        <v>136</v>
      </c>
      <c r="E684" s="196" t="s">
        <v>747</v>
      </c>
      <c r="F684" s="197" t="s">
        <v>748</v>
      </c>
      <c r="G684" s="198" t="s">
        <v>183</v>
      </c>
      <c r="H684" s="199">
        <v>186.1</v>
      </c>
      <c r="I684" s="200"/>
      <c r="J684" s="201">
        <f>ROUND(I684*H684,2)</f>
        <v>0</v>
      </c>
      <c r="K684" s="197" t="s">
        <v>140</v>
      </c>
      <c r="L684" s="56"/>
      <c r="M684" s="202" t="s">
        <v>22</v>
      </c>
      <c r="N684" s="203" t="s">
        <v>49</v>
      </c>
      <c r="O684" s="37"/>
      <c r="P684" s="204">
        <f>O684*H684</f>
        <v>0</v>
      </c>
      <c r="Q684" s="204">
        <v>0</v>
      </c>
      <c r="R684" s="204">
        <f>Q684*H684</f>
        <v>0</v>
      </c>
      <c r="S684" s="204">
        <v>0</v>
      </c>
      <c r="T684" s="205">
        <f>S684*H684</f>
        <v>0</v>
      </c>
      <c r="AR684" s="19" t="s">
        <v>141</v>
      </c>
      <c r="AT684" s="19" t="s">
        <v>136</v>
      </c>
      <c r="AU684" s="19" t="s">
        <v>87</v>
      </c>
      <c r="AY684" s="19" t="s">
        <v>134</v>
      </c>
      <c r="BE684" s="206">
        <f>IF(N684="základní",J684,0)</f>
        <v>0</v>
      </c>
      <c r="BF684" s="206">
        <f>IF(N684="snížená",J684,0)</f>
        <v>0</v>
      </c>
      <c r="BG684" s="206">
        <f>IF(N684="zákl. přenesená",J684,0)</f>
        <v>0</v>
      </c>
      <c r="BH684" s="206">
        <f>IF(N684="sníž. přenesená",J684,0)</f>
        <v>0</v>
      </c>
      <c r="BI684" s="206">
        <f>IF(N684="nulová",J684,0)</f>
        <v>0</v>
      </c>
      <c r="BJ684" s="19" t="s">
        <v>23</v>
      </c>
      <c r="BK684" s="206">
        <f>ROUND(I684*H684,2)</f>
        <v>0</v>
      </c>
      <c r="BL684" s="19" t="s">
        <v>141</v>
      </c>
      <c r="BM684" s="19" t="s">
        <v>749</v>
      </c>
    </row>
    <row r="685" spans="2:65" s="1" customFormat="1" ht="94.5" x14ac:dyDescent="0.3">
      <c r="B685" s="36"/>
      <c r="C685" s="58"/>
      <c r="D685" s="207" t="s">
        <v>143</v>
      </c>
      <c r="E685" s="58"/>
      <c r="F685" s="208" t="s">
        <v>744</v>
      </c>
      <c r="G685" s="58"/>
      <c r="H685" s="58"/>
      <c r="I685" s="163"/>
      <c r="J685" s="58"/>
      <c r="K685" s="58"/>
      <c r="L685" s="56"/>
      <c r="M685" s="73"/>
      <c r="N685" s="37"/>
      <c r="O685" s="37"/>
      <c r="P685" s="37"/>
      <c r="Q685" s="37"/>
      <c r="R685" s="37"/>
      <c r="S685" s="37"/>
      <c r="T685" s="74"/>
      <c r="AT685" s="19" t="s">
        <v>143</v>
      </c>
      <c r="AU685" s="19" t="s">
        <v>87</v>
      </c>
    </row>
    <row r="686" spans="2:65" s="13" customFormat="1" ht="13.5" x14ac:dyDescent="0.3">
      <c r="B686" s="220"/>
      <c r="C686" s="221"/>
      <c r="D686" s="207" t="s">
        <v>145</v>
      </c>
      <c r="E686" s="222" t="s">
        <v>22</v>
      </c>
      <c r="F686" s="223" t="s">
        <v>750</v>
      </c>
      <c r="G686" s="221"/>
      <c r="H686" s="224">
        <v>186.1</v>
      </c>
      <c r="I686" s="225"/>
      <c r="J686" s="221"/>
      <c r="K686" s="221"/>
      <c r="L686" s="226"/>
      <c r="M686" s="227"/>
      <c r="N686" s="228"/>
      <c r="O686" s="228"/>
      <c r="P686" s="228"/>
      <c r="Q686" s="228"/>
      <c r="R686" s="228"/>
      <c r="S686" s="228"/>
      <c r="T686" s="229"/>
      <c r="AT686" s="230" t="s">
        <v>145</v>
      </c>
      <c r="AU686" s="230" t="s">
        <v>87</v>
      </c>
      <c r="AV686" s="13" t="s">
        <v>87</v>
      </c>
      <c r="AW686" s="13" t="s">
        <v>42</v>
      </c>
      <c r="AX686" s="13" t="s">
        <v>78</v>
      </c>
      <c r="AY686" s="230" t="s">
        <v>134</v>
      </c>
    </row>
    <row r="687" spans="2:65" s="14" customFormat="1" ht="13.5" x14ac:dyDescent="0.3">
      <c r="B687" s="231"/>
      <c r="C687" s="232"/>
      <c r="D687" s="233" t="s">
        <v>145</v>
      </c>
      <c r="E687" s="234" t="s">
        <v>22</v>
      </c>
      <c r="F687" s="235" t="s">
        <v>156</v>
      </c>
      <c r="G687" s="232"/>
      <c r="H687" s="236">
        <v>186.1</v>
      </c>
      <c r="I687" s="237"/>
      <c r="J687" s="232"/>
      <c r="K687" s="232"/>
      <c r="L687" s="238"/>
      <c r="M687" s="239"/>
      <c r="N687" s="240"/>
      <c r="O687" s="240"/>
      <c r="P687" s="240"/>
      <c r="Q687" s="240"/>
      <c r="R687" s="240"/>
      <c r="S687" s="240"/>
      <c r="T687" s="241"/>
      <c r="AT687" s="242" t="s">
        <v>145</v>
      </c>
      <c r="AU687" s="242" t="s">
        <v>87</v>
      </c>
      <c r="AV687" s="14" t="s">
        <v>141</v>
      </c>
      <c r="AW687" s="14" t="s">
        <v>42</v>
      </c>
      <c r="AX687" s="14" t="s">
        <v>23</v>
      </c>
      <c r="AY687" s="242" t="s">
        <v>134</v>
      </c>
    </row>
    <row r="688" spans="2:65" s="1" customFormat="1" ht="22.5" customHeight="1" x14ac:dyDescent="0.3">
      <c r="B688" s="36"/>
      <c r="C688" s="195" t="s">
        <v>751</v>
      </c>
      <c r="D688" s="195" t="s">
        <v>136</v>
      </c>
      <c r="E688" s="196" t="s">
        <v>752</v>
      </c>
      <c r="F688" s="197" t="s">
        <v>753</v>
      </c>
      <c r="G688" s="198" t="s">
        <v>183</v>
      </c>
      <c r="H688" s="199">
        <v>500.4</v>
      </c>
      <c r="I688" s="200"/>
      <c r="J688" s="201">
        <f>ROUND(I688*H688,2)</f>
        <v>0</v>
      </c>
      <c r="K688" s="197" t="s">
        <v>140</v>
      </c>
      <c r="L688" s="56"/>
      <c r="M688" s="202" t="s">
        <v>22</v>
      </c>
      <c r="N688" s="203" t="s">
        <v>49</v>
      </c>
      <c r="O688" s="37"/>
      <c r="P688" s="204">
        <f>O688*H688</f>
        <v>0</v>
      </c>
      <c r="Q688" s="204">
        <v>0</v>
      </c>
      <c r="R688" s="204">
        <f>Q688*H688</f>
        <v>0</v>
      </c>
      <c r="S688" s="204">
        <v>0</v>
      </c>
      <c r="T688" s="205">
        <f>S688*H688</f>
        <v>0</v>
      </c>
      <c r="AR688" s="19" t="s">
        <v>141</v>
      </c>
      <c r="AT688" s="19" t="s">
        <v>136</v>
      </c>
      <c r="AU688" s="19" t="s">
        <v>87</v>
      </c>
      <c r="AY688" s="19" t="s">
        <v>134</v>
      </c>
      <c r="BE688" s="206">
        <f>IF(N688="základní",J688,0)</f>
        <v>0</v>
      </c>
      <c r="BF688" s="206">
        <f>IF(N688="snížená",J688,0)</f>
        <v>0</v>
      </c>
      <c r="BG688" s="206">
        <f>IF(N688="zákl. přenesená",J688,0)</f>
        <v>0</v>
      </c>
      <c r="BH688" s="206">
        <f>IF(N688="sníž. přenesená",J688,0)</f>
        <v>0</v>
      </c>
      <c r="BI688" s="206">
        <f>IF(N688="nulová",J688,0)</f>
        <v>0</v>
      </c>
      <c r="BJ688" s="19" t="s">
        <v>23</v>
      </c>
      <c r="BK688" s="206">
        <f>ROUND(I688*H688,2)</f>
        <v>0</v>
      </c>
      <c r="BL688" s="19" t="s">
        <v>141</v>
      </c>
      <c r="BM688" s="19" t="s">
        <v>754</v>
      </c>
    </row>
    <row r="689" spans="2:65" s="1" customFormat="1" ht="40.5" x14ac:dyDescent="0.3">
      <c r="B689" s="36"/>
      <c r="C689" s="58"/>
      <c r="D689" s="207" t="s">
        <v>143</v>
      </c>
      <c r="E689" s="58"/>
      <c r="F689" s="208" t="s">
        <v>755</v>
      </c>
      <c r="G689" s="58"/>
      <c r="H689" s="58"/>
      <c r="I689" s="163"/>
      <c r="J689" s="58"/>
      <c r="K689" s="58"/>
      <c r="L689" s="56"/>
      <c r="M689" s="73"/>
      <c r="N689" s="37"/>
      <c r="O689" s="37"/>
      <c r="P689" s="37"/>
      <c r="Q689" s="37"/>
      <c r="R689" s="37"/>
      <c r="S689" s="37"/>
      <c r="T689" s="74"/>
      <c r="AT689" s="19" t="s">
        <v>143</v>
      </c>
      <c r="AU689" s="19" t="s">
        <v>87</v>
      </c>
    </row>
    <row r="690" spans="2:65" s="13" customFormat="1" ht="13.5" x14ac:dyDescent="0.3">
      <c r="B690" s="220"/>
      <c r="C690" s="221"/>
      <c r="D690" s="207" t="s">
        <v>145</v>
      </c>
      <c r="E690" s="222" t="s">
        <v>22</v>
      </c>
      <c r="F690" s="223" t="s">
        <v>756</v>
      </c>
      <c r="G690" s="221"/>
      <c r="H690" s="224">
        <v>500.4</v>
      </c>
      <c r="I690" s="225"/>
      <c r="J690" s="221"/>
      <c r="K690" s="221"/>
      <c r="L690" s="226"/>
      <c r="M690" s="227"/>
      <c r="N690" s="228"/>
      <c r="O690" s="228"/>
      <c r="P690" s="228"/>
      <c r="Q690" s="228"/>
      <c r="R690" s="228"/>
      <c r="S690" s="228"/>
      <c r="T690" s="229"/>
      <c r="AT690" s="230" t="s">
        <v>145</v>
      </c>
      <c r="AU690" s="230" t="s">
        <v>87</v>
      </c>
      <c r="AV690" s="13" t="s">
        <v>87</v>
      </c>
      <c r="AW690" s="13" t="s">
        <v>42</v>
      </c>
      <c r="AX690" s="13" t="s">
        <v>78</v>
      </c>
      <c r="AY690" s="230" t="s">
        <v>134</v>
      </c>
    </row>
    <row r="691" spans="2:65" s="14" customFormat="1" ht="13.5" x14ac:dyDescent="0.3">
      <c r="B691" s="231"/>
      <c r="C691" s="232"/>
      <c r="D691" s="233" t="s">
        <v>145</v>
      </c>
      <c r="E691" s="234" t="s">
        <v>22</v>
      </c>
      <c r="F691" s="235" t="s">
        <v>156</v>
      </c>
      <c r="G691" s="232"/>
      <c r="H691" s="236">
        <v>500.4</v>
      </c>
      <c r="I691" s="237"/>
      <c r="J691" s="232"/>
      <c r="K691" s="232"/>
      <c r="L691" s="238"/>
      <c r="M691" s="239"/>
      <c r="N691" s="240"/>
      <c r="O691" s="240"/>
      <c r="P691" s="240"/>
      <c r="Q691" s="240"/>
      <c r="R691" s="240"/>
      <c r="S691" s="240"/>
      <c r="T691" s="241"/>
      <c r="AT691" s="242" t="s">
        <v>145</v>
      </c>
      <c r="AU691" s="242" t="s">
        <v>87</v>
      </c>
      <c r="AV691" s="14" t="s">
        <v>141</v>
      </c>
      <c r="AW691" s="14" t="s">
        <v>42</v>
      </c>
      <c r="AX691" s="14" t="s">
        <v>23</v>
      </c>
      <c r="AY691" s="242" t="s">
        <v>134</v>
      </c>
    </row>
    <row r="692" spans="2:65" s="1" customFormat="1" ht="22.5" customHeight="1" x14ac:dyDescent="0.3">
      <c r="B692" s="36"/>
      <c r="C692" s="195" t="s">
        <v>757</v>
      </c>
      <c r="D692" s="195" t="s">
        <v>136</v>
      </c>
      <c r="E692" s="196" t="s">
        <v>758</v>
      </c>
      <c r="F692" s="197" t="s">
        <v>759</v>
      </c>
      <c r="G692" s="198" t="s">
        <v>546</v>
      </c>
      <c r="H692" s="199">
        <v>8</v>
      </c>
      <c r="I692" s="200"/>
      <c r="J692" s="201">
        <f>ROUND(I692*H692,2)</f>
        <v>0</v>
      </c>
      <c r="K692" s="197" t="s">
        <v>140</v>
      </c>
      <c r="L692" s="56"/>
      <c r="M692" s="202" t="s">
        <v>22</v>
      </c>
      <c r="N692" s="203" t="s">
        <v>49</v>
      </c>
      <c r="O692" s="37"/>
      <c r="P692" s="204">
        <f>O692*H692</f>
        <v>0</v>
      </c>
      <c r="Q692" s="204">
        <v>0.46005000000000001</v>
      </c>
      <c r="R692" s="204">
        <f>Q692*H692</f>
        <v>3.6804000000000001</v>
      </c>
      <c r="S692" s="204">
        <v>0</v>
      </c>
      <c r="T692" s="205">
        <f>S692*H692</f>
        <v>0</v>
      </c>
      <c r="AR692" s="19" t="s">
        <v>141</v>
      </c>
      <c r="AT692" s="19" t="s">
        <v>136</v>
      </c>
      <c r="AU692" s="19" t="s">
        <v>87</v>
      </c>
      <c r="AY692" s="19" t="s">
        <v>134</v>
      </c>
      <c r="BE692" s="206">
        <f>IF(N692="základní",J692,0)</f>
        <v>0</v>
      </c>
      <c r="BF692" s="206">
        <f>IF(N692="snížená",J692,0)</f>
        <v>0</v>
      </c>
      <c r="BG692" s="206">
        <f>IF(N692="zákl. přenesená",J692,0)</f>
        <v>0</v>
      </c>
      <c r="BH692" s="206">
        <f>IF(N692="sníž. přenesená",J692,0)</f>
        <v>0</v>
      </c>
      <c r="BI692" s="206">
        <f>IF(N692="nulová",J692,0)</f>
        <v>0</v>
      </c>
      <c r="BJ692" s="19" t="s">
        <v>23</v>
      </c>
      <c r="BK692" s="206">
        <f>ROUND(I692*H692,2)</f>
        <v>0</v>
      </c>
      <c r="BL692" s="19" t="s">
        <v>141</v>
      </c>
      <c r="BM692" s="19" t="s">
        <v>760</v>
      </c>
    </row>
    <row r="693" spans="2:65" s="1" customFormat="1" ht="94.5" x14ac:dyDescent="0.3">
      <c r="B693" s="36"/>
      <c r="C693" s="58"/>
      <c r="D693" s="207" t="s">
        <v>143</v>
      </c>
      <c r="E693" s="58"/>
      <c r="F693" s="208" t="s">
        <v>744</v>
      </c>
      <c r="G693" s="58"/>
      <c r="H693" s="58"/>
      <c r="I693" s="163"/>
      <c r="J693" s="58"/>
      <c r="K693" s="58"/>
      <c r="L693" s="56"/>
      <c r="M693" s="73"/>
      <c r="N693" s="37"/>
      <c r="O693" s="37"/>
      <c r="P693" s="37"/>
      <c r="Q693" s="37"/>
      <c r="R693" s="37"/>
      <c r="S693" s="37"/>
      <c r="T693" s="74"/>
      <c r="AT693" s="19" t="s">
        <v>143</v>
      </c>
      <c r="AU693" s="19" t="s">
        <v>87</v>
      </c>
    </row>
    <row r="694" spans="2:65" s="13" customFormat="1" ht="13.5" x14ac:dyDescent="0.3">
      <c r="B694" s="220"/>
      <c r="C694" s="221"/>
      <c r="D694" s="207" t="s">
        <v>145</v>
      </c>
      <c r="E694" s="222" t="s">
        <v>22</v>
      </c>
      <c r="F694" s="223" t="s">
        <v>761</v>
      </c>
      <c r="G694" s="221"/>
      <c r="H694" s="224">
        <v>8</v>
      </c>
      <c r="I694" s="225"/>
      <c r="J694" s="221"/>
      <c r="K694" s="221"/>
      <c r="L694" s="226"/>
      <c r="M694" s="227"/>
      <c r="N694" s="228"/>
      <c r="O694" s="228"/>
      <c r="P694" s="228"/>
      <c r="Q694" s="228"/>
      <c r="R694" s="228"/>
      <c r="S694" s="228"/>
      <c r="T694" s="229"/>
      <c r="AT694" s="230" t="s">
        <v>145</v>
      </c>
      <c r="AU694" s="230" t="s">
        <v>87</v>
      </c>
      <c r="AV694" s="13" t="s">
        <v>87</v>
      </c>
      <c r="AW694" s="13" t="s">
        <v>42</v>
      </c>
      <c r="AX694" s="13" t="s">
        <v>78</v>
      </c>
      <c r="AY694" s="230" t="s">
        <v>134</v>
      </c>
    </row>
    <row r="695" spans="2:65" s="14" customFormat="1" ht="13.5" x14ac:dyDescent="0.3">
      <c r="B695" s="231"/>
      <c r="C695" s="232"/>
      <c r="D695" s="233" t="s">
        <v>145</v>
      </c>
      <c r="E695" s="234" t="s">
        <v>22</v>
      </c>
      <c r="F695" s="235" t="s">
        <v>156</v>
      </c>
      <c r="G695" s="232"/>
      <c r="H695" s="236">
        <v>8</v>
      </c>
      <c r="I695" s="237"/>
      <c r="J695" s="232"/>
      <c r="K695" s="232"/>
      <c r="L695" s="238"/>
      <c r="M695" s="239"/>
      <c r="N695" s="240"/>
      <c r="O695" s="240"/>
      <c r="P695" s="240"/>
      <c r="Q695" s="240"/>
      <c r="R695" s="240"/>
      <c r="S695" s="240"/>
      <c r="T695" s="241"/>
      <c r="AT695" s="242" t="s">
        <v>145</v>
      </c>
      <c r="AU695" s="242" t="s">
        <v>87</v>
      </c>
      <c r="AV695" s="14" t="s">
        <v>141</v>
      </c>
      <c r="AW695" s="14" t="s">
        <v>42</v>
      </c>
      <c r="AX695" s="14" t="s">
        <v>23</v>
      </c>
      <c r="AY695" s="242" t="s">
        <v>134</v>
      </c>
    </row>
    <row r="696" spans="2:65" s="1" customFormat="1" ht="22.5" customHeight="1" x14ac:dyDescent="0.3">
      <c r="B696" s="36"/>
      <c r="C696" s="195" t="s">
        <v>762</v>
      </c>
      <c r="D696" s="195" t="s">
        <v>136</v>
      </c>
      <c r="E696" s="196" t="s">
        <v>763</v>
      </c>
      <c r="F696" s="197" t="s">
        <v>764</v>
      </c>
      <c r="G696" s="198" t="s">
        <v>546</v>
      </c>
      <c r="H696" s="199">
        <v>42</v>
      </c>
      <c r="I696" s="200"/>
      <c r="J696" s="201">
        <f>ROUND(I696*H696,2)</f>
        <v>0</v>
      </c>
      <c r="K696" s="197" t="s">
        <v>140</v>
      </c>
      <c r="L696" s="56"/>
      <c r="M696" s="202" t="s">
        <v>22</v>
      </c>
      <c r="N696" s="203" t="s">
        <v>49</v>
      </c>
      <c r="O696" s="37"/>
      <c r="P696" s="204">
        <f>O696*H696</f>
        <v>0</v>
      </c>
      <c r="Q696" s="204">
        <v>0.12303</v>
      </c>
      <c r="R696" s="204">
        <f>Q696*H696</f>
        <v>5.1672599999999997</v>
      </c>
      <c r="S696" s="204">
        <v>0</v>
      </c>
      <c r="T696" s="205">
        <f>S696*H696</f>
        <v>0</v>
      </c>
      <c r="AR696" s="19" t="s">
        <v>141</v>
      </c>
      <c r="AT696" s="19" t="s">
        <v>136</v>
      </c>
      <c r="AU696" s="19" t="s">
        <v>87</v>
      </c>
      <c r="AY696" s="19" t="s">
        <v>134</v>
      </c>
      <c r="BE696" s="206">
        <f>IF(N696="základní",J696,0)</f>
        <v>0</v>
      </c>
      <c r="BF696" s="206">
        <f>IF(N696="snížená",J696,0)</f>
        <v>0</v>
      </c>
      <c r="BG696" s="206">
        <f>IF(N696="zákl. přenesená",J696,0)</f>
        <v>0</v>
      </c>
      <c r="BH696" s="206">
        <f>IF(N696="sníž. přenesená",J696,0)</f>
        <v>0</v>
      </c>
      <c r="BI696" s="206">
        <f>IF(N696="nulová",J696,0)</f>
        <v>0</v>
      </c>
      <c r="BJ696" s="19" t="s">
        <v>23</v>
      </c>
      <c r="BK696" s="206">
        <f>ROUND(I696*H696,2)</f>
        <v>0</v>
      </c>
      <c r="BL696" s="19" t="s">
        <v>141</v>
      </c>
      <c r="BM696" s="19" t="s">
        <v>765</v>
      </c>
    </row>
    <row r="697" spans="2:65" s="1" customFormat="1" ht="40.5" x14ac:dyDescent="0.3">
      <c r="B697" s="36"/>
      <c r="C697" s="58"/>
      <c r="D697" s="207" t="s">
        <v>143</v>
      </c>
      <c r="E697" s="58"/>
      <c r="F697" s="208" t="s">
        <v>766</v>
      </c>
      <c r="G697" s="58"/>
      <c r="H697" s="58"/>
      <c r="I697" s="163"/>
      <c r="J697" s="58"/>
      <c r="K697" s="58"/>
      <c r="L697" s="56"/>
      <c r="M697" s="73"/>
      <c r="N697" s="37"/>
      <c r="O697" s="37"/>
      <c r="P697" s="37"/>
      <c r="Q697" s="37"/>
      <c r="R697" s="37"/>
      <c r="S697" s="37"/>
      <c r="T697" s="74"/>
      <c r="AT697" s="19" t="s">
        <v>143</v>
      </c>
      <c r="AU697" s="19" t="s">
        <v>87</v>
      </c>
    </row>
    <row r="698" spans="2:65" s="13" customFormat="1" ht="13.5" x14ac:dyDescent="0.3">
      <c r="B698" s="220"/>
      <c r="C698" s="221"/>
      <c r="D698" s="207" t="s">
        <v>145</v>
      </c>
      <c r="E698" s="222" t="s">
        <v>22</v>
      </c>
      <c r="F698" s="223" t="s">
        <v>767</v>
      </c>
      <c r="G698" s="221"/>
      <c r="H698" s="224">
        <v>42</v>
      </c>
      <c r="I698" s="225"/>
      <c r="J698" s="221"/>
      <c r="K698" s="221"/>
      <c r="L698" s="226"/>
      <c r="M698" s="227"/>
      <c r="N698" s="228"/>
      <c r="O698" s="228"/>
      <c r="P698" s="228"/>
      <c r="Q698" s="228"/>
      <c r="R698" s="228"/>
      <c r="S698" s="228"/>
      <c r="T698" s="229"/>
      <c r="AT698" s="230" t="s">
        <v>145</v>
      </c>
      <c r="AU698" s="230" t="s">
        <v>87</v>
      </c>
      <c r="AV698" s="13" t="s">
        <v>87</v>
      </c>
      <c r="AW698" s="13" t="s">
        <v>42</v>
      </c>
      <c r="AX698" s="13" t="s">
        <v>78</v>
      </c>
      <c r="AY698" s="230" t="s">
        <v>134</v>
      </c>
    </row>
    <row r="699" spans="2:65" s="14" customFormat="1" ht="13.5" x14ac:dyDescent="0.3">
      <c r="B699" s="231"/>
      <c r="C699" s="232"/>
      <c r="D699" s="233" t="s">
        <v>145</v>
      </c>
      <c r="E699" s="234" t="s">
        <v>22</v>
      </c>
      <c r="F699" s="235" t="s">
        <v>156</v>
      </c>
      <c r="G699" s="232"/>
      <c r="H699" s="236">
        <v>42</v>
      </c>
      <c r="I699" s="237"/>
      <c r="J699" s="232"/>
      <c r="K699" s="232"/>
      <c r="L699" s="238"/>
      <c r="M699" s="239"/>
      <c r="N699" s="240"/>
      <c r="O699" s="240"/>
      <c r="P699" s="240"/>
      <c r="Q699" s="240"/>
      <c r="R699" s="240"/>
      <c r="S699" s="240"/>
      <c r="T699" s="241"/>
      <c r="AT699" s="242" t="s">
        <v>145</v>
      </c>
      <c r="AU699" s="242" t="s">
        <v>87</v>
      </c>
      <c r="AV699" s="14" t="s">
        <v>141</v>
      </c>
      <c r="AW699" s="14" t="s">
        <v>42</v>
      </c>
      <c r="AX699" s="14" t="s">
        <v>23</v>
      </c>
      <c r="AY699" s="242" t="s">
        <v>134</v>
      </c>
    </row>
    <row r="700" spans="2:65" s="1" customFormat="1" ht="22.5" customHeight="1" x14ac:dyDescent="0.3">
      <c r="B700" s="36"/>
      <c r="C700" s="254" t="s">
        <v>768</v>
      </c>
      <c r="D700" s="254" t="s">
        <v>385</v>
      </c>
      <c r="E700" s="255" t="s">
        <v>769</v>
      </c>
      <c r="F700" s="256" t="s">
        <v>770</v>
      </c>
      <c r="G700" s="257" t="s">
        <v>546</v>
      </c>
      <c r="H700" s="258">
        <v>12</v>
      </c>
      <c r="I700" s="259"/>
      <c r="J700" s="260">
        <f>ROUND(I700*H700,2)</f>
        <v>0</v>
      </c>
      <c r="K700" s="256" t="s">
        <v>140</v>
      </c>
      <c r="L700" s="261"/>
      <c r="M700" s="262" t="s">
        <v>22</v>
      </c>
      <c r="N700" s="263" t="s">
        <v>49</v>
      </c>
      <c r="O700" s="37"/>
      <c r="P700" s="204">
        <f>O700*H700</f>
        <v>0</v>
      </c>
      <c r="Q700" s="204">
        <v>1.3299999999999999E-2</v>
      </c>
      <c r="R700" s="204">
        <f>Q700*H700</f>
        <v>0.15959999999999999</v>
      </c>
      <c r="S700" s="204">
        <v>0</v>
      </c>
      <c r="T700" s="205">
        <f>S700*H700</f>
        <v>0</v>
      </c>
      <c r="AR700" s="19" t="s">
        <v>209</v>
      </c>
      <c r="AT700" s="19" t="s">
        <v>385</v>
      </c>
      <c r="AU700" s="19" t="s">
        <v>87</v>
      </c>
      <c r="AY700" s="19" t="s">
        <v>134</v>
      </c>
      <c r="BE700" s="206">
        <f>IF(N700="základní",J700,0)</f>
        <v>0</v>
      </c>
      <c r="BF700" s="206">
        <f>IF(N700="snížená",J700,0)</f>
        <v>0</v>
      </c>
      <c r="BG700" s="206">
        <f>IF(N700="zákl. přenesená",J700,0)</f>
        <v>0</v>
      </c>
      <c r="BH700" s="206">
        <f>IF(N700="sníž. přenesená",J700,0)</f>
        <v>0</v>
      </c>
      <c r="BI700" s="206">
        <f>IF(N700="nulová",J700,0)</f>
        <v>0</v>
      </c>
      <c r="BJ700" s="19" t="s">
        <v>23</v>
      </c>
      <c r="BK700" s="206">
        <f>ROUND(I700*H700,2)</f>
        <v>0</v>
      </c>
      <c r="BL700" s="19" t="s">
        <v>141</v>
      </c>
      <c r="BM700" s="19" t="s">
        <v>771</v>
      </c>
    </row>
    <row r="701" spans="2:65" s="13" customFormat="1" ht="13.5" x14ac:dyDescent="0.3">
      <c r="B701" s="220"/>
      <c r="C701" s="221"/>
      <c r="D701" s="207" t="s">
        <v>145</v>
      </c>
      <c r="E701" s="222" t="s">
        <v>22</v>
      </c>
      <c r="F701" s="223" t="s">
        <v>772</v>
      </c>
      <c r="G701" s="221"/>
      <c r="H701" s="224">
        <v>12</v>
      </c>
      <c r="I701" s="225"/>
      <c r="J701" s="221"/>
      <c r="K701" s="221"/>
      <c r="L701" s="226"/>
      <c r="M701" s="227"/>
      <c r="N701" s="228"/>
      <c r="O701" s="228"/>
      <c r="P701" s="228"/>
      <c r="Q701" s="228"/>
      <c r="R701" s="228"/>
      <c r="S701" s="228"/>
      <c r="T701" s="229"/>
      <c r="AT701" s="230" t="s">
        <v>145</v>
      </c>
      <c r="AU701" s="230" t="s">
        <v>87</v>
      </c>
      <c r="AV701" s="13" t="s">
        <v>87</v>
      </c>
      <c r="AW701" s="13" t="s">
        <v>42</v>
      </c>
      <c r="AX701" s="13" t="s">
        <v>78</v>
      </c>
      <c r="AY701" s="230" t="s">
        <v>134</v>
      </c>
    </row>
    <row r="702" spans="2:65" s="14" customFormat="1" ht="13.5" x14ac:dyDescent="0.3">
      <c r="B702" s="231"/>
      <c r="C702" s="232"/>
      <c r="D702" s="233" t="s">
        <v>145</v>
      </c>
      <c r="E702" s="234" t="s">
        <v>22</v>
      </c>
      <c r="F702" s="235" t="s">
        <v>156</v>
      </c>
      <c r="G702" s="232"/>
      <c r="H702" s="236">
        <v>12</v>
      </c>
      <c r="I702" s="237"/>
      <c r="J702" s="232"/>
      <c r="K702" s="232"/>
      <c r="L702" s="238"/>
      <c r="M702" s="239"/>
      <c r="N702" s="240"/>
      <c r="O702" s="240"/>
      <c r="P702" s="240"/>
      <c r="Q702" s="240"/>
      <c r="R702" s="240"/>
      <c r="S702" s="240"/>
      <c r="T702" s="241"/>
      <c r="AT702" s="242" t="s">
        <v>145</v>
      </c>
      <c r="AU702" s="242" t="s">
        <v>87</v>
      </c>
      <c r="AV702" s="14" t="s">
        <v>141</v>
      </c>
      <c r="AW702" s="14" t="s">
        <v>42</v>
      </c>
      <c r="AX702" s="14" t="s">
        <v>23</v>
      </c>
      <c r="AY702" s="242" t="s">
        <v>134</v>
      </c>
    </row>
    <row r="703" spans="2:65" s="1" customFormat="1" ht="22.5" customHeight="1" x14ac:dyDescent="0.3">
      <c r="B703" s="36"/>
      <c r="C703" s="254" t="s">
        <v>773</v>
      </c>
      <c r="D703" s="254" t="s">
        <v>385</v>
      </c>
      <c r="E703" s="255" t="s">
        <v>774</v>
      </c>
      <c r="F703" s="256" t="s">
        <v>775</v>
      </c>
      <c r="G703" s="257" t="s">
        <v>546</v>
      </c>
      <c r="H703" s="258">
        <v>30</v>
      </c>
      <c r="I703" s="259"/>
      <c r="J703" s="260">
        <f>ROUND(I703*H703,2)</f>
        <v>0</v>
      </c>
      <c r="K703" s="256" t="s">
        <v>22</v>
      </c>
      <c r="L703" s="261"/>
      <c r="M703" s="262" t="s">
        <v>22</v>
      </c>
      <c r="N703" s="263" t="s">
        <v>49</v>
      </c>
      <c r="O703" s="37"/>
      <c r="P703" s="204">
        <f>O703*H703</f>
        <v>0</v>
      </c>
      <c r="Q703" s="204">
        <v>0.01</v>
      </c>
      <c r="R703" s="204">
        <f>Q703*H703</f>
        <v>0.3</v>
      </c>
      <c r="S703" s="204">
        <v>0</v>
      </c>
      <c r="T703" s="205">
        <f>S703*H703</f>
        <v>0</v>
      </c>
      <c r="AR703" s="19" t="s">
        <v>209</v>
      </c>
      <c r="AT703" s="19" t="s">
        <v>385</v>
      </c>
      <c r="AU703" s="19" t="s">
        <v>87</v>
      </c>
      <c r="AY703" s="19" t="s">
        <v>134</v>
      </c>
      <c r="BE703" s="206">
        <f>IF(N703="základní",J703,0)</f>
        <v>0</v>
      </c>
      <c r="BF703" s="206">
        <f>IF(N703="snížená",J703,0)</f>
        <v>0</v>
      </c>
      <c r="BG703" s="206">
        <f>IF(N703="zákl. přenesená",J703,0)</f>
        <v>0</v>
      </c>
      <c r="BH703" s="206">
        <f>IF(N703="sníž. přenesená",J703,0)</f>
        <v>0</v>
      </c>
      <c r="BI703" s="206">
        <f>IF(N703="nulová",J703,0)</f>
        <v>0</v>
      </c>
      <c r="BJ703" s="19" t="s">
        <v>23</v>
      </c>
      <c r="BK703" s="206">
        <f>ROUND(I703*H703,2)</f>
        <v>0</v>
      </c>
      <c r="BL703" s="19" t="s">
        <v>141</v>
      </c>
      <c r="BM703" s="19" t="s">
        <v>776</v>
      </c>
    </row>
    <row r="704" spans="2:65" s="12" customFormat="1" ht="13.5" x14ac:dyDescent="0.3">
      <c r="B704" s="209"/>
      <c r="C704" s="210"/>
      <c r="D704" s="207" t="s">
        <v>145</v>
      </c>
      <c r="E704" s="211" t="s">
        <v>22</v>
      </c>
      <c r="F704" s="212" t="s">
        <v>692</v>
      </c>
      <c r="G704" s="210"/>
      <c r="H704" s="213" t="s">
        <v>22</v>
      </c>
      <c r="I704" s="214"/>
      <c r="J704" s="210"/>
      <c r="K704" s="210"/>
      <c r="L704" s="215"/>
      <c r="M704" s="216"/>
      <c r="N704" s="217"/>
      <c r="O704" s="217"/>
      <c r="P704" s="217"/>
      <c r="Q704" s="217"/>
      <c r="R704" s="217"/>
      <c r="S704" s="217"/>
      <c r="T704" s="218"/>
      <c r="AT704" s="219" t="s">
        <v>145</v>
      </c>
      <c r="AU704" s="219" t="s">
        <v>87</v>
      </c>
      <c r="AV704" s="12" t="s">
        <v>23</v>
      </c>
      <c r="AW704" s="12" t="s">
        <v>42</v>
      </c>
      <c r="AX704" s="12" t="s">
        <v>78</v>
      </c>
      <c r="AY704" s="219" t="s">
        <v>134</v>
      </c>
    </row>
    <row r="705" spans="2:65" s="13" customFormat="1" ht="13.5" x14ac:dyDescent="0.3">
      <c r="B705" s="220"/>
      <c r="C705" s="221"/>
      <c r="D705" s="207" t="s">
        <v>145</v>
      </c>
      <c r="E705" s="222" t="s">
        <v>22</v>
      </c>
      <c r="F705" s="223" t="s">
        <v>662</v>
      </c>
      <c r="G705" s="221"/>
      <c r="H705" s="224">
        <v>30</v>
      </c>
      <c r="I705" s="225"/>
      <c r="J705" s="221"/>
      <c r="K705" s="221"/>
      <c r="L705" s="226"/>
      <c r="M705" s="227"/>
      <c r="N705" s="228"/>
      <c r="O705" s="228"/>
      <c r="P705" s="228"/>
      <c r="Q705" s="228"/>
      <c r="R705" s="228"/>
      <c r="S705" s="228"/>
      <c r="T705" s="229"/>
      <c r="AT705" s="230" t="s">
        <v>145</v>
      </c>
      <c r="AU705" s="230" t="s">
        <v>87</v>
      </c>
      <c r="AV705" s="13" t="s">
        <v>87</v>
      </c>
      <c r="AW705" s="13" t="s">
        <v>42</v>
      </c>
      <c r="AX705" s="13" t="s">
        <v>78</v>
      </c>
      <c r="AY705" s="230" t="s">
        <v>134</v>
      </c>
    </row>
    <row r="706" spans="2:65" s="14" customFormat="1" ht="13.5" x14ac:dyDescent="0.3">
      <c r="B706" s="231"/>
      <c r="C706" s="232"/>
      <c r="D706" s="233" t="s">
        <v>145</v>
      </c>
      <c r="E706" s="234" t="s">
        <v>22</v>
      </c>
      <c r="F706" s="235" t="s">
        <v>156</v>
      </c>
      <c r="G706" s="232"/>
      <c r="H706" s="236">
        <v>30</v>
      </c>
      <c r="I706" s="237"/>
      <c r="J706" s="232"/>
      <c r="K706" s="232"/>
      <c r="L706" s="238"/>
      <c r="M706" s="239"/>
      <c r="N706" s="240"/>
      <c r="O706" s="240"/>
      <c r="P706" s="240"/>
      <c r="Q706" s="240"/>
      <c r="R706" s="240"/>
      <c r="S706" s="240"/>
      <c r="T706" s="241"/>
      <c r="AT706" s="242" t="s">
        <v>145</v>
      </c>
      <c r="AU706" s="242" t="s">
        <v>87</v>
      </c>
      <c r="AV706" s="14" t="s">
        <v>141</v>
      </c>
      <c r="AW706" s="14" t="s">
        <v>42</v>
      </c>
      <c r="AX706" s="14" t="s">
        <v>23</v>
      </c>
      <c r="AY706" s="242" t="s">
        <v>134</v>
      </c>
    </row>
    <row r="707" spans="2:65" s="1" customFormat="1" ht="22.5" customHeight="1" x14ac:dyDescent="0.3">
      <c r="B707" s="36"/>
      <c r="C707" s="254" t="s">
        <v>777</v>
      </c>
      <c r="D707" s="254" t="s">
        <v>385</v>
      </c>
      <c r="E707" s="255" t="s">
        <v>778</v>
      </c>
      <c r="F707" s="256" t="s">
        <v>779</v>
      </c>
      <c r="G707" s="257" t="s">
        <v>546</v>
      </c>
      <c r="H707" s="258">
        <v>12</v>
      </c>
      <c r="I707" s="259"/>
      <c r="J707" s="260">
        <f>ROUND(I707*H707,2)</f>
        <v>0</v>
      </c>
      <c r="K707" s="256" t="s">
        <v>22</v>
      </c>
      <c r="L707" s="261"/>
      <c r="M707" s="262" t="s">
        <v>22</v>
      </c>
      <c r="N707" s="263" t="s">
        <v>49</v>
      </c>
      <c r="O707" s="37"/>
      <c r="P707" s="204">
        <f>O707*H707</f>
        <v>0</v>
      </c>
      <c r="Q707" s="204">
        <v>5.0000000000000001E-3</v>
      </c>
      <c r="R707" s="204">
        <f>Q707*H707</f>
        <v>0.06</v>
      </c>
      <c r="S707" s="204">
        <v>0</v>
      </c>
      <c r="T707" s="205">
        <f>S707*H707</f>
        <v>0</v>
      </c>
      <c r="AR707" s="19" t="s">
        <v>209</v>
      </c>
      <c r="AT707" s="19" t="s">
        <v>385</v>
      </c>
      <c r="AU707" s="19" t="s">
        <v>87</v>
      </c>
      <c r="AY707" s="19" t="s">
        <v>134</v>
      </c>
      <c r="BE707" s="206">
        <f>IF(N707="základní",J707,0)</f>
        <v>0</v>
      </c>
      <c r="BF707" s="206">
        <f>IF(N707="snížená",J707,0)</f>
        <v>0</v>
      </c>
      <c r="BG707" s="206">
        <f>IF(N707="zákl. přenesená",J707,0)</f>
        <v>0</v>
      </c>
      <c r="BH707" s="206">
        <f>IF(N707="sníž. přenesená",J707,0)</f>
        <v>0</v>
      </c>
      <c r="BI707" s="206">
        <f>IF(N707="nulová",J707,0)</f>
        <v>0</v>
      </c>
      <c r="BJ707" s="19" t="s">
        <v>23</v>
      </c>
      <c r="BK707" s="206">
        <f>ROUND(I707*H707,2)</f>
        <v>0</v>
      </c>
      <c r="BL707" s="19" t="s">
        <v>141</v>
      </c>
      <c r="BM707" s="19" t="s">
        <v>780</v>
      </c>
    </row>
    <row r="708" spans="2:65" s="13" customFormat="1" ht="13.5" x14ac:dyDescent="0.3">
      <c r="B708" s="220"/>
      <c r="C708" s="221"/>
      <c r="D708" s="207" t="s">
        <v>145</v>
      </c>
      <c r="E708" s="222" t="s">
        <v>22</v>
      </c>
      <c r="F708" s="223" t="s">
        <v>772</v>
      </c>
      <c r="G708" s="221"/>
      <c r="H708" s="224">
        <v>12</v>
      </c>
      <c r="I708" s="225"/>
      <c r="J708" s="221"/>
      <c r="K708" s="221"/>
      <c r="L708" s="226"/>
      <c r="M708" s="227"/>
      <c r="N708" s="228"/>
      <c r="O708" s="228"/>
      <c r="P708" s="228"/>
      <c r="Q708" s="228"/>
      <c r="R708" s="228"/>
      <c r="S708" s="228"/>
      <c r="T708" s="229"/>
      <c r="AT708" s="230" t="s">
        <v>145</v>
      </c>
      <c r="AU708" s="230" t="s">
        <v>87</v>
      </c>
      <c r="AV708" s="13" t="s">
        <v>87</v>
      </c>
      <c r="AW708" s="13" t="s">
        <v>42</v>
      </c>
      <c r="AX708" s="13" t="s">
        <v>78</v>
      </c>
      <c r="AY708" s="230" t="s">
        <v>134</v>
      </c>
    </row>
    <row r="709" spans="2:65" s="14" customFormat="1" ht="13.5" x14ac:dyDescent="0.3">
      <c r="B709" s="231"/>
      <c r="C709" s="232"/>
      <c r="D709" s="233" t="s">
        <v>145</v>
      </c>
      <c r="E709" s="234" t="s">
        <v>22</v>
      </c>
      <c r="F709" s="235" t="s">
        <v>156</v>
      </c>
      <c r="G709" s="232"/>
      <c r="H709" s="236">
        <v>12</v>
      </c>
      <c r="I709" s="237"/>
      <c r="J709" s="232"/>
      <c r="K709" s="232"/>
      <c r="L709" s="238"/>
      <c r="M709" s="239"/>
      <c r="N709" s="240"/>
      <c r="O709" s="240"/>
      <c r="P709" s="240"/>
      <c r="Q709" s="240"/>
      <c r="R709" s="240"/>
      <c r="S709" s="240"/>
      <c r="T709" s="241"/>
      <c r="AT709" s="242" t="s">
        <v>145</v>
      </c>
      <c r="AU709" s="242" t="s">
        <v>87</v>
      </c>
      <c r="AV709" s="14" t="s">
        <v>141</v>
      </c>
      <c r="AW709" s="14" t="s">
        <v>42</v>
      </c>
      <c r="AX709" s="14" t="s">
        <v>23</v>
      </c>
      <c r="AY709" s="242" t="s">
        <v>134</v>
      </c>
    </row>
    <row r="710" spans="2:65" s="1" customFormat="1" ht="22.5" customHeight="1" x14ac:dyDescent="0.3">
      <c r="B710" s="36"/>
      <c r="C710" s="195" t="s">
        <v>781</v>
      </c>
      <c r="D710" s="195" t="s">
        <v>136</v>
      </c>
      <c r="E710" s="196" t="s">
        <v>782</v>
      </c>
      <c r="F710" s="197" t="s">
        <v>783</v>
      </c>
      <c r="G710" s="198" t="s">
        <v>546</v>
      </c>
      <c r="H710" s="199">
        <v>4</v>
      </c>
      <c r="I710" s="200"/>
      <c r="J710" s="201">
        <f>ROUND(I710*H710,2)</f>
        <v>0</v>
      </c>
      <c r="K710" s="197" t="s">
        <v>140</v>
      </c>
      <c r="L710" s="56"/>
      <c r="M710" s="202" t="s">
        <v>22</v>
      </c>
      <c r="N710" s="203" t="s">
        <v>49</v>
      </c>
      <c r="O710" s="37"/>
      <c r="P710" s="204">
        <f>O710*H710</f>
        <v>0</v>
      </c>
      <c r="Q710" s="204">
        <v>0.32906000000000002</v>
      </c>
      <c r="R710" s="204">
        <f>Q710*H710</f>
        <v>1.3162400000000001</v>
      </c>
      <c r="S710" s="204">
        <v>0</v>
      </c>
      <c r="T710" s="205">
        <f>S710*H710</f>
        <v>0</v>
      </c>
      <c r="AR710" s="19" t="s">
        <v>141</v>
      </c>
      <c r="AT710" s="19" t="s">
        <v>136</v>
      </c>
      <c r="AU710" s="19" t="s">
        <v>87</v>
      </c>
      <c r="AY710" s="19" t="s">
        <v>134</v>
      </c>
      <c r="BE710" s="206">
        <f>IF(N710="základní",J710,0)</f>
        <v>0</v>
      </c>
      <c r="BF710" s="206">
        <f>IF(N710="snížená",J710,0)</f>
        <v>0</v>
      </c>
      <c r="BG710" s="206">
        <f>IF(N710="zákl. přenesená",J710,0)</f>
        <v>0</v>
      </c>
      <c r="BH710" s="206">
        <f>IF(N710="sníž. přenesená",J710,0)</f>
        <v>0</v>
      </c>
      <c r="BI710" s="206">
        <f>IF(N710="nulová",J710,0)</f>
        <v>0</v>
      </c>
      <c r="BJ710" s="19" t="s">
        <v>23</v>
      </c>
      <c r="BK710" s="206">
        <f>ROUND(I710*H710,2)</f>
        <v>0</v>
      </c>
      <c r="BL710" s="19" t="s">
        <v>141</v>
      </c>
      <c r="BM710" s="19" t="s">
        <v>784</v>
      </c>
    </row>
    <row r="711" spans="2:65" s="1" customFormat="1" ht="40.5" x14ac:dyDescent="0.3">
      <c r="B711" s="36"/>
      <c r="C711" s="58"/>
      <c r="D711" s="207" t="s">
        <v>143</v>
      </c>
      <c r="E711" s="58"/>
      <c r="F711" s="208" t="s">
        <v>766</v>
      </c>
      <c r="G711" s="58"/>
      <c r="H711" s="58"/>
      <c r="I711" s="163"/>
      <c r="J711" s="58"/>
      <c r="K711" s="58"/>
      <c r="L711" s="56"/>
      <c r="M711" s="73"/>
      <c r="N711" s="37"/>
      <c r="O711" s="37"/>
      <c r="P711" s="37"/>
      <c r="Q711" s="37"/>
      <c r="R711" s="37"/>
      <c r="S711" s="37"/>
      <c r="T711" s="74"/>
      <c r="AT711" s="19" t="s">
        <v>143</v>
      </c>
      <c r="AU711" s="19" t="s">
        <v>87</v>
      </c>
    </row>
    <row r="712" spans="2:65" s="13" customFormat="1" ht="13.5" x14ac:dyDescent="0.3">
      <c r="B712" s="220"/>
      <c r="C712" s="221"/>
      <c r="D712" s="207" t="s">
        <v>145</v>
      </c>
      <c r="E712" s="222" t="s">
        <v>22</v>
      </c>
      <c r="F712" s="223" t="s">
        <v>582</v>
      </c>
      <c r="G712" s="221"/>
      <c r="H712" s="224">
        <v>4</v>
      </c>
      <c r="I712" s="225"/>
      <c r="J712" s="221"/>
      <c r="K712" s="221"/>
      <c r="L712" s="226"/>
      <c r="M712" s="227"/>
      <c r="N712" s="228"/>
      <c r="O712" s="228"/>
      <c r="P712" s="228"/>
      <c r="Q712" s="228"/>
      <c r="R712" s="228"/>
      <c r="S712" s="228"/>
      <c r="T712" s="229"/>
      <c r="AT712" s="230" t="s">
        <v>145</v>
      </c>
      <c r="AU712" s="230" t="s">
        <v>87</v>
      </c>
      <c r="AV712" s="13" t="s">
        <v>87</v>
      </c>
      <c r="AW712" s="13" t="s">
        <v>42</v>
      </c>
      <c r="AX712" s="13" t="s">
        <v>78</v>
      </c>
      <c r="AY712" s="230" t="s">
        <v>134</v>
      </c>
    </row>
    <row r="713" spans="2:65" s="14" customFormat="1" ht="13.5" x14ac:dyDescent="0.3">
      <c r="B713" s="231"/>
      <c r="C713" s="232"/>
      <c r="D713" s="233" t="s">
        <v>145</v>
      </c>
      <c r="E713" s="234" t="s">
        <v>22</v>
      </c>
      <c r="F713" s="235" t="s">
        <v>156</v>
      </c>
      <c r="G713" s="232"/>
      <c r="H713" s="236">
        <v>4</v>
      </c>
      <c r="I713" s="237"/>
      <c r="J713" s="232"/>
      <c r="K713" s="232"/>
      <c r="L713" s="238"/>
      <c r="M713" s="239"/>
      <c r="N713" s="240"/>
      <c r="O713" s="240"/>
      <c r="P713" s="240"/>
      <c r="Q713" s="240"/>
      <c r="R713" s="240"/>
      <c r="S713" s="240"/>
      <c r="T713" s="241"/>
      <c r="AT713" s="242" t="s">
        <v>145</v>
      </c>
      <c r="AU713" s="242" t="s">
        <v>87</v>
      </c>
      <c r="AV713" s="14" t="s">
        <v>141</v>
      </c>
      <c r="AW713" s="14" t="s">
        <v>42</v>
      </c>
      <c r="AX713" s="14" t="s">
        <v>23</v>
      </c>
      <c r="AY713" s="242" t="s">
        <v>134</v>
      </c>
    </row>
    <row r="714" spans="2:65" s="1" customFormat="1" ht="31.5" customHeight="1" x14ac:dyDescent="0.3">
      <c r="B714" s="36"/>
      <c r="C714" s="254" t="s">
        <v>785</v>
      </c>
      <c r="D714" s="254" t="s">
        <v>385</v>
      </c>
      <c r="E714" s="255" t="s">
        <v>786</v>
      </c>
      <c r="F714" s="256" t="s">
        <v>787</v>
      </c>
      <c r="G714" s="257" t="s">
        <v>546</v>
      </c>
      <c r="H714" s="258">
        <v>4</v>
      </c>
      <c r="I714" s="259"/>
      <c r="J714" s="260">
        <f>ROUND(I714*H714,2)</f>
        <v>0</v>
      </c>
      <c r="K714" s="256" t="s">
        <v>140</v>
      </c>
      <c r="L714" s="261"/>
      <c r="M714" s="262" t="s">
        <v>22</v>
      </c>
      <c r="N714" s="263" t="s">
        <v>49</v>
      </c>
      <c r="O714" s="37"/>
      <c r="P714" s="204">
        <f>O714*H714</f>
        <v>0</v>
      </c>
      <c r="Q714" s="204">
        <v>2.9499999999999998E-2</v>
      </c>
      <c r="R714" s="204">
        <f>Q714*H714</f>
        <v>0.11799999999999999</v>
      </c>
      <c r="S714" s="204">
        <v>0</v>
      </c>
      <c r="T714" s="205">
        <f>S714*H714</f>
        <v>0</v>
      </c>
      <c r="AR714" s="19" t="s">
        <v>209</v>
      </c>
      <c r="AT714" s="19" t="s">
        <v>385</v>
      </c>
      <c r="AU714" s="19" t="s">
        <v>87</v>
      </c>
      <c r="AY714" s="19" t="s">
        <v>134</v>
      </c>
      <c r="BE714" s="206">
        <f>IF(N714="základní",J714,0)</f>
        <v>0</v>
      </c>
      <c r="BF714" s="206">
        <f>IF(N714="snížená",J714,0)</f>
        <v>0</v>
      </c>
      <c r="BG714" s="206">
        <f>IF(N714="zákl. přenesená",J714,0)</f>
        <v>0</v>
      </c>
      <c r="BH714" s="206">
        <f>IF(N714="sníž. přenesená",J714,0)</f>
        <v>0</v>
      </c>
      <c r="BI714" s="206">
        <f>IF(N714="nulová",J714,0)</f>
        <v>0</v>
      </c>
      <c r="BJ714" s="19" t="s">
        <v>23</v>
      </c>
      <c r="BK714" s="206">
        <f>ROUND(I714*H714,2)</f>
        <v>0</v>
      </c>
      <c r="BL714" s="19" t="s">
        <v>141</v>
      </c>
      <c r="BM714" s="19" t="s">
        <v>788</v>
      </c>
    </row>
    <row r="715" spans="2:65" s="13" customFormat="1" ht="13.5" x14ac:dyDescent="0.3">
      <c r="B715" s="220"/>
      <c r="C715" s="221"/>
      <c r="D715" s="207" t="s">
        <v>145</v>
      </c>
      <c r="E715" s="222" t="s">
        <v>22</v>
      </c>
      <c r="F715" s="223" t="s">
        <v>582</v>
      </c>
      <c r="G715" s="221"/>
      <c r="H715" s="224">
        <v>4</v>
      </c>
      <c r="I715" s="225"/>
      <c r="J715" s="221"/>
      <c r="K715" s="221"/>
      <c r="L715" s="226"/>
      <c r="M715" s="227"/>
      <c r="N715" s="228"/>
      <c r="O715" s="228"/>
      <c r="P715" s="228"/>
      <c r="Q715" s="228"/>
      <c r="R715" s="228"/>
      <c r="S715" s="228"/>
      <c r="T715" s="229"/>
      <c r="AT715" s="230" t="s">
        <v>145</v>
      </c>
      <c r="AU715" s="230" t="s">
        <v>87</v>
      </c>
      <c r="AV715" s="13" t="s">
        <v>87</v>
      </c>
      <c r="AW715" s="13" t="s">
        <v>42</v>
      </c>
      <c r="AX715" s="13" t="s">
        <v>78</v>
      </c>
      <c r="AY715" s="230" t="s">
        <v>134</v>
      </c>
    </row>
    <row r="716" spans="2:65" s="14" customFormat="1" ht="13.5" x14ac:dyDescent="0.3">
      <c r="B716" s="231"/>
      <c r="C716" s="232"/>
      <c r="D716" s="233" t="s">
        <v>145</v>
      </c>
      <c r="E716" s="234" t="s">
        <v>22</v>
      </c>
      <c r="F716" s="235" t="s">
        <v>156</v>
      </c>
      <c r="G716" s="232"/>
      <c r="H716" s="236">
        <v>4</v>
      </c>
      <c r="I716" s="237"/>
      <c r="J716" s="232"/>
      <c r="K716" s="232"/>
      <c r="L716" s="238"/>
      <c r="M716" s="239"/>
      <c r="N716" s="240"/>
      <c r="O716" s="240"/>
      <c r="P716" s="240"/>
      <c r="Q716" s="240"/>
      <c r="R716" s="240"/>
      <c r="S716" s="240"/>
      <c r="T716" s="241"/>
      <c r="AT716" s="242" t="s">
        <v>145</v>
      </c>
      <c r="AU716" s="242" t="s">
        <v>87</v>
      </c>
      <c r="AV716" s="14" t="s">
        <v>141</v>
      </c>
      <c r="AW716" s="14" t="s">
        <v>42</v>
      </c>
      <c r="AX716" s="14" t="s">
        <v>23</v>
      </c>
      <c r="AY716" s="242" t="s">
        <v>134</v>
      </c>
    </row>
    <row r="717" spans="2:65" s="1" customFormat="1" ht="22.5" customHeight="1" x14ac:dyDescent="0.3">
      <c r="B717" s="36"/>
      <c r="C717" s="254" t="s">
        <v>789</v>
      </c>
      <c r="D717" s="254" t="s">
        <v>385</v>
      </c>
      <c r="E717" s="255" t="s">
        <v>790</v>
      </c>
      <c r="F717" s="256" t="s">
        <v>791</v>
      </c>
      <c r="G717" s="257" t="s">
        <v>546</v>
      </c>
      <c r="H717" s="258">
        <v>4</v>
      </c>
      <c r="I717" s="259"/>
      <c r="J717" s="260">
        <f>ROUND(I717*H717,2)</f>
        <v>0</v>
      </c>
      <c r="K717" s="256" t="s">
        <v>22</v>
      </c>
      <c r="L717" s="261"/>
      <c r="M717" s="262" t="s">
        <v>22</v>
      </c>
      <c r="N717" s="263" t="s">
        <v>49</v>
      </c>
      <c r="O717" s="37"/>
      <c r="P717" s="204">
        <f>O717*H717</f>
        <v>0</v>
      </c>
      <c r="Q717" s="204">
        <v>5.0000000000000001E-3</v>
      </c>
      <c r="R717" s="204">
        <f>Q717*H717</f>
        <v>0.02</v>
      </c>
      <c r="S717" s="204">
        <v>0</v>
      </c>
      <c r="T717" s="205">
        <f>S717*H717</f>
        <v>0</v>
      </c>
      <c r="AR717" s="19" t="s">
        <v>209</v>
      </c>
      <c r="AT717" s="19" t="s">
        <v>385</v>
      </c>
      <c r="AU717" s="19" t="s">
        <v>87</v>
      </c>
      <c r="AY717" s="19" t="s">
        <v>134</v>
      </c>
      <c r="BE717" s="206">
        <f>IF(N717="základní",J717,0)</f>
        <v>0</v>
      </c>
      <c r="BF717" s="206">
        <f>IF(N717="snížená",J717,0)</f>
        <v>0</v>
      </c>
      <c r="BG717" s="206">
        <f>IF(N717="zákl. přenesená",J717,0)</f>
        <v>0</v>
      </c>
      <c r="BH717" s="206">
        <f>IF(N717="sníž. přenesená",J717,0)</f>
        <v>0</v>
      </c>
      <c r="BI717" s="206">
        <f>IF(N717="nulová",J717,0)</f>
        <v>0</v>
      </c>
      <c r="BJ717" s="19" t="s">
        <v>23</v>
      </c>
      <c r="BK717" s="206">
        <f>ROUND(I717*H717,2)</f>
        <v>0</v>
      </c>
      <c r="BL717" s="19" t="s">
        <v>141</v>
      </c>
      <c r="BM717" s="19" t="s">
        <v>792</v>
      </c>
    </row>
    <row r="718" spans="2:65" s="13" customFormat="1" ht="13.5" x14ac:dyDescent="0.3">
      <c r="B718" s="220"/>
      <c r="C718" s="221"/>
      <c r="D718" s="207" t="s">
        <v>145</v>
      </c>
      <c r="E718" s="222" t="s">
        <v>22</v>
      </c>
      <c r="F718" s="223" t="s">
        <v>582</v>
      </c>
      <c r="G718" s="221"/>
      <c r="H718" s="224">
        <v>4</v>
      </c>
      <c r="I718" s="225"/>
      <c r="J718" s="221"/>
      <c r="K718" s="221"/>
      <c r="L718" s="226"/>
      <c r="M718" s="227"/>
      <c r="N718" s="228"/>
      <c r="O718" s="228"/>
      <c r="P718" s="228"/>
      <c r="Q718" s="228"/>
      <c r="R718" s="228"/>
      <c r="S718" s="228"/>
      <c r="T718" s="229"/>
      <c r="AT718" s="230" t="s">
        <v>145</v>
      </c>
      <c r="AU718" s="230" t="s">
        <v>87</v>
      </c>
      <c r="AV718" s="13" t="s">
        <v>87</v>
      </c>
      <c r="AW718" s="13" t="s">
        <v>42</v>
      </c>
      <c r="AX718" s="13" t="s">
        <v>78</v>
      </c>
      <c r="AY718" s="230" t="s">
        <v>134</v>
      </c>
    </row>
    <row r="719" spans="2:65" s="14" customFormat="1" ht="13.5" x14ac:dyDescent="0.3">
      <c r="B719" s="231"/>
      <c r="C719" s="232"/>
      <c r="D719" s="233" t="s">
        <v>145</v>
      </c>
      <c r="E719" s="234" t="s">
        <v>22</v>
      </c>
      <c r="F719" s="235" t="s">
        <v>156</v>
      </c>
      <c r="G719" s="232"/>
      <c r="H719" s="236">
        <v>4</v>
      </c>
      <c r="I719" s="237"/>
      <c r="J719" s="232"/>
      <c r="K719" s="232"/>
      <c r="L719" s="238"/>
      <c r="M719" s="239"/>
      <c r="N719" s="240"/>
      <c r="O719" s="240"/>
      <c r="P719" s="240"/>
      <c r="Q719" s="240"/>
      <c r="R719" s="240"/>
      <c r="S719" s="240"/>
      <c r="T719" s="241"/>
      <c r="AT719" s="242" t="s">
        <v>145</v>
      </c>
      <c r="AU719" s="242" t="s">
        <v>87</v>
      </c>
      <c r="AV719" s="14" t="s">
        <v>141</v>
      </c>
      <c r="AW719" s="14" t="s">
        <v>42</v>
      </c>
      <c r="AX719" s="14" t="s">
        <v>23</v>
      </c>
      <c r="AY719" s="242" t="s">
        <v>134</v>
      </c>
    </row>
    <row r="720" spans="2:65" s="1" customFormat="1" ht="22.5" customHeight="1" x14ac:dyDescent="0.3">
      <c r="B720" s="36"/>
      <c r="C720" s="195" t="s">
        <v>793</v>
      </c>
      <c r="D720" s="195" t="s">
        <v>136</v>
      </c>
      <c r="E720" s="196" t="s">
        <v>794</v>
      </c>
      <c r="F720" s="197" t="s">
        <v>795</v>
      </c>
      <c r="G720" s="198" t="s">
        <v>183</v>
      </c>
      <c r="H720" s="199">
        <v>510</v>
      </c>
      <c r="I720" s="200"/>
      <c r="J720" s="201">
        <f>ROUND(I720*H720,2)</f>
        <v>0</v>
      </c>
      <c r="K720" s="197" t="s">
        <v>22</v>
      </c>
      <c r="L720" s="56"/>
      <c r="M720" s="202" t="s">
        <v>22</v>
      </c>
      <c r="N720" s="203" t="s">
        <v>49</v>
      </c>
      <c r="O720" s="37"/>
      <c r="P720" s="204">
        <f>O720*H720</f>
        <v>0</v>
      </c>
      <c r="Q720" s="204">
        <v>0</v>
      </c>
      <c r="R720" s="204">
        <f>Q720*H720</f>
        <v>0</v>
      </c>
      <c r="S720" s="204">
        <v>0</v>
      </c>
      <c r="T720" s="205">
        <f>S720*H720</f>
        <v>0</v>
      </c>
      <c r="AR720" s="19" t="s">
        <v>141</v>
      </c>
      <c r="AT720" s="19" t="s">
        <v>136</v>
      </c>
      <c r="AU720" s="19" t="s">
        <v>87</v>
      </c>
      <c r="AY720" s="19" t="s">
        <v>134</v>
      </c>
      <c r="BE720" s="206">
        <f>IF(N720="základní",J720,0)</f>
        <v>0</v>
      </c>
      <c r="BF720" s="206">
        <f>IF(N720="snížená",J720,0)</f>
        <v>0</v>
      </c>
      <c r="BG720" s="206">
        <f>IF(N720="zákl. přenesená",J720,0)</f>
        <v>0</v>
      </c>
      <c r="BH720" s="206">
        <f>IF(N720="sníž. přenesená",J720,0)</f>
        <v>0</v>
      </c>
      <c r="BI720" s="206">
        <f>IF(N720="nulová",J720,0)</f>
        <v>0</v>
      </c>
      <c r="BJ720" s="19" t="s">
        <v>23</v>
      </c>
      <c r="BK720" s="206">
        <f>ROUND(I720*H720,2)</f>
        <v>0</v>
      </c>
      <c r="BL720" s="19" t="s">
        <v>141</v>
      </c>
      <c r="BM720" s="19" t="s">
        <v>796</v>
      </c>
    </row>
    <row r="721" spans="2:65" s="13" customFormat="1" ht="13.5" x14ac:dyDescent="0.3">
      <c r="B721" s="220"/>
      <c r="C721" s="221"/>
      <c r="D721" s="207" t="s">
        <v>145</v>
      </c>
      <c r="E721" s="222" t="s">
        <v>22</v>
      </c>
      <c r="F721" s="223" t="s">
        <v>797</v>
      </c>
      <c r="G721" s="221"/>
      <c r="H721" s="224">
        <v>510</v>
      </c>
      <c r="I721" s="225"/>
      <c r="J721" s="221"/>
      <c r="K721" s="221"/>
      <c r="L721" s="226"/>
      <c r="M721" s="227"/>
      <c r="N721" s="228"/>
      <c r="O721" s="228"/>
      <c r="P721" s="228"/>
      <c r="Q721" s="228"/>
      <c r="R721" s="228"/>
      <c r="S721" s="228"/>
      <c r="T721" s="229"/>
      <c r="AT721" s="230" t="s">
        <v>145</v>
      </c>
      <c r="AU721" s="230" t="s">
        <v>87</v>
      </c>
      <c r="AV721" s="13" t="s">
        <v>87</v>
      </c>
      <c r="AW721" s="13" t="s">
        <v>42</v>
      </c>
      <c r="AX721" s="13" t="s">
        <v>78</v>
      </c>
      <c r="AY721" s="230" t="s">
        <v>134</v>
      </c>
    </row>
    <row r="722" spans="2:65" s="14" customFormat="1" ht="13.5" x14ac:dyDescent="0.3">
      <c r="B722" s="231"/>
      <c r="C722" s="232"/>
      <c r="D722" s="233" t="s">
        <v>145</v>
      </c>
      <c r="E722" s="234" t="s">
        <v>22</v>
      </c>
      <c r="F722" s="235" t="s">
        <v>156</v>
      </c>
      <c r="G722" s="232"/>
      <c r="H722" s="236">
        <v>510</v>
      </c>
      <c r="I722" s="237"/>
      <c r="J722" s="232"/>
      <c r="K722" s="232"/>
      <c r="L722" s="238"/>
      <c r="M722" s="239"/>
      <c r="N722" s="240"/>
      <c r="O722" s="240"/>
      <c r="P722" s="240"/>
      <c r="Q722" s="240"/>
      <c r="R722" s="240"/>
      <c r="S722" s="240"/>
      <c r="T722" s="241"/>
      <c r="AT722" s="242" t="s">
        <v>145</v>
      </c>
      <c r="AU722" s="242" t="s">
        <v>87</v>
      </c>
      <c r="AV722" s="14" t="s">
        <v>141</v>
      </c>
      <c r="AW722" s="14" t="s">
        <v>42</v>
      </c>
      <c r="AX722" s="14" t="s">
        <v>23</v>
      </c>
      <c r="AY722" s="242" t="s">
        <v>134</v>
      </c>
    </row>
    <row r="723" spans="2:65" s="1" customFormat="1" ht="22.5" customHeight="1" x14ac:dyDescent="0.3">
      <c r="B723" s="36"/>
      <c r="C723" s="195" t="s">
        <v>798</v>
      </c>
      <c r="D723" s="195" t="s">
        <v>136</v>
      </c>
      <c r="E723" s="196" t="s">
        <v>799</v>
      </c>
      <c r="F723" s="197" t="s">
        <v>800</v>
      </c>
      <c r="G723" s="198" t="s">
        <v>183</v>
      </c>
      <c r="H723" s="199">
        <v>510</v>
      </c>
      <c r="I723" s="200"/>
      <c r="J723" s="201">
        <f>ROUND(I723*H723,2)</f>
        <v>0</v>
      </c>
      <c r="K723" s="197" t="s">
        <v>22</v>
      </c>
      <c r="L723" s="56"/>
      <c r="M723" s="202" t="s">
        <v>22</v>
      </c>
      <c r="N723" s="203" t="s">
        <v>49</v>
      </c>
      <c r="O723" s="37"/>
      <c r="P723" s="204">
        <f>O723*H723</f>
        <v>0</v>
      </c>
      <c r="Q723" s="204">
        <v>0</v>
      </c>
      <c r="R723" s="204">
        <f>Q723*H723</f>
        <v>0</v>
      </c>
      <c r="S723" s="204">
        <v>0</v>
      </c>
      <c r="T723" s="205">
        <f>S723*H723</f>
        <v>0</v>
      </c>
      <c r="AR723" s="19" t="s">
        <v>141</v>
      </c>
      <c r="AT723" s="19" t="s">
        <v>136</v>
      </c>
      <c r="AU723" s="19" t="s">
        <v>87</v>
      </c>
      <c r="AY723" s="19" t="s">
        <v>134</v>
      </c>
      <c r="BE723" s="206">
        <f>IF(N723="základní",J723,0)</f>
        <v>0</v>
      </c>
      <c r="BF723" s="206">
        <f>IF(N723="snížená",J723,0)</f>
        <v>0</v>
      </c>
      <c r="BG723" s="206">
        <f>IF(N723="zákl. přenesená",J723,0)</f>
        <v>0</v>
      </c>
      <c r="BH723" s="206">
        <f>IF(N723="sníž. přenesená",J723,0)</f>
        <v>0</v>
      </c>
      <c r="BI723" s="206">
        <f>IF(N723="nulová",J723,0)</f>
        <v>0</v>
      </c>
      <c r="BJ723" s="19" t="s">
        <v>23</v>
      </c>
      <c r="BK723" s="206">
        <f>ROUND(I723*H723,2)</f>
        <v>0</v>
      </c>
      <c r="BL723" s="19" t="s">
        <v>141</v>
      </c>
      <c r="BM723" s="19" t="s">
        <v>801</v>
      </c>
    </row>
    <row r="724" spans="2:65" s="13" customFormat="1" ht="13.5" x14ac:dyDescent="0.3">
      <c r="B724" s="220"/>
      <c r="C724" s="221"/>
      <c r="D724" s="207" t="s">
        <v>145</v>
      </c>
      <c r="E724" s="222" t="s">
        <v>22</v>
      </c>
      <c r="F724" s="223" t="s">
        <v>797</v>
      </c>
      <c r="G724" s="221"/>
      <c r="H724" s="224">
        <v>510</v>
      </c>
      <c r="I724" s="225"/>
      <c r="J724" s="221"/>
      <c r="K724" s="221"/>
      <c r="L724" s="226"/>
      <c r="M724" s="227"/>
      <c r="N724" s="228"/>
      <c r="O724" s="228"/>
      <c r="P724" s="228"/>
      <c r="Q724" s="228"/>
      <c r="R724" s="228"/>
      <c r="S724" s="228"/>
      <c r="T724" s="229"/>
      <c r="AT724" s="230" t="s">
        <v>145</v>
      </c>
      <c r="AU724" s="230" t="s">
        <v>87</v>
      </c>
      <c r="AV724" s="13" t="s">
        <v>87</v>
      </c>
      <c r="AW724" s="13" t="s">
        <v>42</v>
      </c>
      <c r="AX724" s="13" t="s">
        <v>78</v>
      </c>
      <c r="AY724" s="230" t="s">
        <v>134</v>
      </c>
    </row>
    <row r="725" spans="2:65" s="14" customFormat="1" ht="13.5" x14ac:dyDescent="0.3">
      <c r="B725" s="231"/>
      <c r="C725" s="232"/>
      <c r="D725" s="233" t="s">
        <v>145</v>
      </c>
      <c r="E725" s="234" t="s">
        <v>22</v>
      </c>
      <c r="F725" s="235" t="s">
        <v>156</v>
      </c>
      <c r="G725" s="232"/>
      <c r="H725" s="236">
        <v>510</v>
      </c>
      <c r="I725" s="237"/>
      <c r="J725" s="232"/>
      <c r="K725" s="232"/>
      <c r="L725" s="238"/>
      <c r="M725" s="239"/>
      <c r="N725" s="240"/>
      <c r="O725" s="240"/>
      <c r="P725" s="240"/>
      <c r="Q725" s="240"/>
      <c r="R725" s="240"/>
      <c r="S725" s="240"/>
      <c r="T725" s="241"/>
      <c r="AT725" s="242" t="s">
        <v>145</v>
      </c>
      <c r="AU725" s="242" t="s">
        <v>87</v>
      </c>
      <c r="AV725" s="14" t="s">
        <v>141</v>
      </c>
      <c r="AW725" s="14" t="s">
        <v>42</v>
      </c>
      <c r="AX725" s="14" t="s">
        <v>23</v>
      </c>
      <c r="AY725" s="242" t="s">
        <v>134</v>
      </c>
    </row>
    <row r="726" spans="2:65" s="1" customFormat="1" ht="22.5" customHeight="1" x14ac:dyDescent="0.3">
      <c r="B726" s="36"/>
      <c r="C726" s="254" t="s">
        <v>802</v>
      </c>
      <c r="D726" s="254" t="s">
        <v>385</v>
      </c>
      <c r="E726" s="255" t="s">
        <v>803</v>
      </c>
      <c r="F726" s="256" t="s">
        <v>804</v>
      </c>
      <c r="G726" s="257" t="s">
        <v>183</v>
      </c>
      <c r="H726" s="258">
        <v>510</v>
      </c>
      <c r="I726" s="259"/>
      <c r="J726" s="260">
        <f>ROUND(I726*H726,2)</f>
        <v>0</v>
      </c>
      <c r="K726" s="256" t="s">
        <v>22</v>
      </c>
      <c r="L726" s="261"/>
      <c r="M726" s="262" t="s">
        <v>22</v>
      </c>
      <c r="N726" s="263" t="s">
        <v>49</v>
      </c>
      <c r="O726" s="37"/>
      <c r="P726" s="204">
        <f>O726*H726</f>
        <v>0</v>
      </c>
      <c r="Q726" s="204">
        <v>0</v>
      </c>
      <c r="R726" s="204">
        <f>Q726*H726</f>
        <v>0</v>
      </c>
      <c r="S726" s="204">
        <v>0</v>
      </c>
      <c r="T726" s="205">
        <f>S726*H726</f>
        <v>0</v>
      </c>
      <c r="AR726" s="19" t="s">
        <v>209</v>
      </c>
      <c r="AT726" s="19" t="s">
        <v>385</v>
      </c>
      <c r="AU726" s="19" t="s">
        <v>87</v>
      </c>
      <c r="AY726" s="19" t="s">
        <v>134</v>
      </c>
      <c r="BE726" s="206">
        <f>IF(N726="základní",J726,0)</f>
        <v>0</v>
      </c>
      <c r="BF726" s="206">
        <f>IF(N726="snížená",J726,0)</f>
        <v>0</v>
      </c>
      <c r="BG726" s="206">
        <f>IF(N726="zákl. přenesená",J726,0)</f>
        <v>0</v>
      </c>
      <c r="BH726" s="206">
        <f>IF(N726="sníž. přenesená",J726,0)</f>
        <v>0</v>
      </c>
      <c r="BI726" s="206">
        <f>IF(N726="nulová",J726,0)</f>
        <v>0</v>
      </c>
      <c r="BJ726" s="19" t="s">
        <v>23</v>
      </c>
      <c r="BK726" s="206">
        <f>ROUND(I726*H726,2)</f>
        <v>0</v>
      </c>
      <c r="BL726" s="19" t="s">
        <v>141</v>
      </c>
      <c r="BM726" s="19" t="s">
        <v>805</v>
      </c>
    </row>
    <row r="727" spans="2:65" s="13" customFormat="1" ht="13.5" x14ac:dyDescent="0.3">
      <c r="B727" s="220"/>
      <c r="C727" s="221"/>
      <c r="D727" s="207" t="s">
        <v>145</v>
      </c>
      <c r="E727" s="222" t="s">
        <v>22</v>
      </c>
      <c r="F727" s="223" t="s">
        <v>797</v>
      </c>
      <c r="G727" s="221"/>
      <c r="H727" s="224">
        <v>510</v>
      </c>
      <c r="I727" s="225"/>
      <c r="J727" s="221"/>
      <c r="K727" s="221"/>
      <c r="L727" s="226"/>
      <c r="M727" s="227"/>
      <c r="N727" s="228"/>
      <c r="O727" s="228"/>
      <c r="P727" s="228"/>
      <c r="Q727" s="228"/>
      <c r="R727" s="228"/>
      <c r="S727" s="228"/>
      <c r="T727" s="229"/>
      <c r="AT727" s="230" t="s">
        <v>145</v>
      </c>
      <c r="AU727" s="230" t="s">
        <v>87</v>
      </c>
      <c r="AV727" s="13" t="s">
        <v>87</v>
      </c>
      <c r="AW727" s="13" t="s">
        <v>42</v>
      </c>
      <c r="AX727" s="13" t="s">
        <v>78</v>
      </c>
      <c r="AY727" s="230" t="s">
        <v>134</v>
      </c>
    </row>
    <row r="728" spans="2:65" s="14" customFormat="1" ht="13.5" x14ac:dyDescent="0.3">
      <c r="B728" s="231"/>
      <c r="C728" s="232"/>
      <c r="D728" s="233" t="s">
        <v>145</v>
      </c>
      <c r="E728" s="234" t="s">
        <v>22</v>
      </c>
      <c r="F728" s="235" t="s">
        <v>156</v>
      </c>
      <c r="G728" s="232"/>
      <c r="H728" s="236">
        <v>510</v>
      </c>
      <c r="I728" s="237"/>
      <c r="J728" s="232"/>
      <c r="K728" s="232"/>
      <c r="L728" s="238"/>
      <c r="M728" s="239"/>
      <c r="N728" s="240"/>
      <c r="O728" s="240"/>
      <c r="P728" s="240"/>
      <c r="Q728" s="240"/>
      <c r="R728" s="240"/>
      <c r="S728" s="240"/>
      <c r="T728" s="241"/>
      <c r="AT728" s="242" t="s">
        <v>145</v>
      </c>
      <c r="AU728" s="242" t="s">
        <v>87</v>
      </c>
      <c r="AV728" s="14" t="s">
        <v>141</v>
      </c>
      <c r="AW728" s="14" t="s">
        <v>42</v>
      </c>
      <c r="AX728" s="14" t="s">
        <v>23</v>
      </c>
      <c r="AY728" s="242" t="s">
        <v>134</v>
      </c>
    </row>
    <row r="729" spans="2:65" s="1" customFormat="1" ht="22.5" customHeight="1" x14ac:dyDescent="0.3">
      <c r="B729" s="36"/>
      <c r="C729" s="254" t="s">
        <v>806</v>
      </c>
      <c r="D729" s="254" t="s">
        <v>385</v>
      </c>
      <c r="E729" s="255" t="s">
        <v>807</v>
      </c>
      <c r="F729" s="256" t="s">
        <v>808</v>
      </c>
      <c r="G729" s="257" t="s">
        <v>546</v>
      </c>
      <c r="H729" s="258">
        <v>6</v>
      </c>
      <c r="I729" s="259"/>
      <c r="J729" s="260">
        <f>ROUND(I729*H729,2)</f>
        <v>0</v>
      </c>
      <c r="K729" s="256" t="s">
        <v>22</v>
      </c>
      <c r="L729" s="261"/>
      <c r="M729" s="262" t="s">
        <v>22</v>
      </c>
      <c r="N729" s="263" t="s">
        <v>49</v>
      </c>
      <c r="O729" s="37"/>
      <c r="P729" s="204">
        <f>O729*H729</f>
        <v>0</v>
      </c>
      <c r="Q729" s="204">
        <v>0</v>
      </c>
      <c r="R729" s="204">
        <f>Q729*H729</f>
        <v>0</v>
      </c>
      <c r="S729" s="204">
        <v>0</v>
      </c>
      <c r="T729" s="205">
        <f>S729*H729</f>
        <v>0</v>
      </c>
      <c r="AR729" s="19" t="s">
        <v>209</v>
      </c>
      <c r="AT729" s="19" t="s">
        <v>385</v>
      </c>
      <c r="AU729" s="19" t="s">
        <v>87</v>
      </c>
      <c r="AY729" s="19" t="s">
        <v>134</v>
      </c>
      <c r="BE729" s="206">
        <f>IF(N729="základní",J729,0)</f>
        <v>0</v>
      </c>
      <c r="BF729" s="206">
        <f>IF(N729="snížená",J729,0)</f>
        <v>0</v>
      </c>
      <c r="BG729" s="206">
        <f>IF(N729="zákl. přenesená",J729,0)</f>
        <v>0</v>
      </c>
      <c r="BH729" s="206">
        <f>IF(N729="sníž. přenesená",J729,0)</f>
        <v>0</v>
      </c>
      <c r="BI729" s="206">
        <f>IF(N729="nulová",J729,0)</f>
        <v>0</v>
      </c>
      <c r="BJ729" s="19" t="s">
        <v>23</v>
      </c>
      <c r="BK729" s="206">
        <f>ROUND(I729*H729,2)</f>
        <v>0</v>
      </c>
      <c r="BL729" s="19" t="s">
        <v>141</v>
      </c>
      <c r="BM729" s="19" t="s">
        <v>809</v>
      </c>
    </row>
    <row r="730" spans="2:65" s="13" customFormat="1" ht="13.5" x14ac:dyDescent="0.3">
      <c r="B730" s="220"/>
      <c r="C730" s="221"/>
      <c r="D730" s="207" t="s">
        <v>145</v>
      </c>
      <c r="E730" s="222" t="s">
        <v>22</v>
      </c>
      <c r="F730" s="223" t="s">
        <v>196</v>
      </c>
      <c r="G730" s="221"/>
      <c r="H730" s="224">
        <v>6</v>
      </c>
      <c r="I730" s="225"/>
      <c r="J730" s="221"/>
      <c r="K730" s="221"/>
      <c r="L730" s="226"/>
      <c r="M730" s="227"/>
      <c r="N730" s="228"/>
      <c r="O730" s="228"/>
      <c r="P730" s="228"/>
      <c r="Q730" s="228"/>
      <c r="R730" s="228"/>
      <c r="S730" s="228"/>
      <c r="T730" s="229"/>
      <c r="AT730" s="230" t="s">
        <v>145</v>
      </c>
      <c r="AU730" s="230" t="s">
        <v>87</v>
      </c>
      <c r="AV730" s="13" t="s">
        <v>87</v>
      </c>
      <c r="AW730" s="13" t="s">
        <v>42</v>
      </c>
      <c r="AX730" s="13" t="s">
        <v>78</v>
      </c>
      <c r="AY730" s="230" t="s">
        <v>134</v>
      </c>
    </row>
    <row r="731" spans="2:65" s="14" customFormat="1" ht="13.5" x14ac:dyDescent="0.3">
      <c r="B731" s="231"/>
      <c r="C731" s="232"/>
      <c r="D731" s="233" t="s">
        <v>145</v>
      </c>
      <c r="E731" s="234" t="s">
        <v>22</v>
      </c>
      <c r="F731" s="235" t="s">
        <v>156</v>
      </c>
      <c r="G731" s="232"/>
      <c r="H731" s="236">
        <v>6</v>
      </c>
      <c r="I731" s="237"/>
      <c r="J731" s="232"/>
      <c r="K731" s="232"/>
      <c r="L731" s="238"/>
      <c r="M731" s="239"/>
      <c r="N731" s="240"/>
      <c r="O731" s="240"/>
      <c r="P731" s="240"/>
      <c r="Q731" s="240"/>
      <c r="R731" s="240"/>
      <c r="S731" s="240"/>
      <c r="T731" s="241"/>
      <c r="AT731" s="242" t="s">
        <v>145</v>
      </c>
      <c r="AU731" s="242" t="s">
        <v>87</v>
      </c>
      <c r="AV731" s="14" t="s">
        <v>141</v>
      </c>
      <c r="AW731" s="14" t="s">
        <v>42</v>
      </c>
      <c r="AX731" s="14" t="s">
        <v>23</v>
      </c>
      <c r="AY731" s="242" t="s">
        <v>134</v>
      </c>
    </row>
    <row r="732" spans="2:65" s="1" customFormat="1" ht="31.5" customHeight="1" x14ac:dyDescent="0.3">
      <c r="B732" s="36"/>
      <c r="C732" s="254" t="s">
        <v>29</v>
      </c>
      <c r="D732" s="254" t="s">
        <v>385</v>
      </c>
      <c r="E732" s="255" t="s">
        <v>810</v>
      </c>
      <c r="F732" s="256" t="s">
        <v>811</v>
      </c>
      <c r="G732" s="257" t="s">
        <v>546</v>
      </c>
      <c r="H732" s="258">
        <v>19</v>
      </c>
      <c r="I732" s="259"/>
      <c r="J732" s="260">
        <f>ROUND(I732*H732,2)</f>
        <v>0</v>
      </c>
      <c r="K732" s="256" t="s">
        <v>140</v>
      </c>
      <c r="L732" s="261"/>
      <c r="M732" s="262" t="s">
        <v>22</v>
      </c>
      <c r="N732" s="263" t="s">
        <v>49</v>
      </c>
      <c r="O732" s="37"/>
      <c r="P732" s="204">
        <f>O732*H732</f>
        <v>0</v>
      </c>
      <c r="Q732" s="204">
        <v>5.7000000000000002E-2</v>
      </c>
      <c r="R732" s="204">
        <f>Q732*H732</f>
        <v>1.083</v>
      </c>
      <c r="S732" s="204">
        <v>0</v>
      </c>
      <c r="T732" s="205">
        <f>S732*H732</f>
        <v>0</v>
      </c>
      <c r="AR732" s="19" t="s">
        <v>209</v>
      </c>
      <c r="AT732" s="19" t="s">
        <v>385</v>
      </c>
      <c r="AU732" s="19" t="s">
        <v>87</v>
      </c>
      <c r="AY732" s="19" t="s">
        <v>134</v>
      </c>
      <c r="BE732" s="206">
        <f>IF(N732="základní",J732,0)</f>
        <v>0</v>
      </c>
      <c r="BF732" s="206">
        <f>IF(N732="snížená",J732,0)</f>
        <v>0</v>
      </c>
      <c r="BG732" s="206">
        <f>IF(N732="zákl. přenesená",J732,0)</f>
        <v>0</v>
      </c>
      <c r="BH732" s="206">
        <f>IF(N732="sníž. přenesená",J732,0)</f>
        <v>0</v>
      </c>
      <c r="BI732" s="206">
        <f>IF(N732="nulová",J732,0)</f>
        <v>0</v>
      </c>
      <c r="BJ732" s="19" t="s">
        <v>23</v>
      </c>
      <c r="BK732" s="206">
        <f>ROUND(I732*H732,2)</f>
        <v>0</v>
      </c>
      <c r="BL732" s="19" t="s">
        <v>141</v>
      </c>
      <c r="BM732" s="19" t="s">
        <v>812</v>
      </c>
    </row>
    <row r="733" spans="2:65" s="12" customFormat="1" ht="13.5" x14ac:dyDescent="0.3">
      <c r="B733" s="209"/>
      <c r="C733" s="210"/>
      <c r="D733" s="207" t="s">
        <v>145</v>
      </c>
      <c r="E733" s="211" t="s">
        <v>22</v>
      </c>
      <c r="F733" s="212" t="s">
        <v>813</v>
      </c>
      <c r="G733" s="210"/>
      <c r="H733" s="213" t="s">
        <v>22</v>
      </c>
      <c r="I733" s="214"/>
      <c r="J733" s="210"/>
      <c r="K733" s="210"/>
      <c r="L733" s="215"/>
      <c r="M733" s="216"/>
      <c r="N733" s="217"/>
      <c r="O733" s="217"/>
      <c r="P733" s="217"/>
      <c r="Q733" s="217"/>
      <c r="R733" s="217"/>
      <c r="S733" s="217"/>
      <c r="T733" s="218"/>
      <c r="AT733" s="219" t="s">
        <v>145</v>
      </c>
      <c r="AU733" s="219" t="s">
        <v>87</v>
      </c>
      <c r="AV733" s="12" t="s">
        <v>23</v>
      </c>
      <c r="AW733" s="12" t="s">
        <v>42</v>
      </c>
      <c r="AX733" s="12" t="s">
        <v>78</v>
      </c>
      <c r="AY733" s="219" t="s">
        <v>134</v>
      </c>
    </row>
    <row r="734" spans="2:65" s="13" customFormat="1" ht="13.5" x14ac:dyDescent="0.3">
      <c r="B734" s="220"/>
      <c r="C734" s="221"/>
      <c r="D734" s="207" t="s">
        <v>145</v>
      </c>
      <c r="E734" s="222" t="s">
        <v>22</v>
      </c>
      <c r="F734" s="223" t="s">
        <v>814</v>
      </c>
      <c r="G734" s="221"/>
      <c r="H734" s="224">
        <v>19</v>
      </c>
      <c r="I734" s="225"/>
      <c r="J734" s="221"/>
      <c r="K734" s="221"/>
      <c r="L734" s="226"/>
      <c r="M734" s="227"/>
      <c r="N734" s="228"/>
      <c r="O734" s="228"/>
      <c r="P734" s="228"/>
      <c r="Q734" s="228"/>
      <c r="R734" s="228"/>
      <c r="S734" s="228"/>
      <c r="T734" s="229"/>
      <c r="AT734" s="230" t="s">
        <v>145</v>
      </c>
      <c r="AU734" s="230" t="s">
        <v>87</v>
      </c>
      <c r="AV734" s="13" t="s">
        <v>87</v>
      </c>
      <c r="AW734" s="13" t="s">
        <v>42</v>
      </c>
      <c r="AX734" s="13" t="s">
        <v>78</v>
      </c>
      <c r="AY734" s="230" t="s">
        <v>134</v>
      </c>
    </row>
    <row r="735" spans="2:65" s="14" customFormat="1" ht="13.5" x14ac:dyDescent="0.3">
      <c r="B735" s="231"/>
      <c r="C735" s="232"/>
      <c r="D735" s="233" t="s">
        <v>145</v>
      </c>
      <c r="E735" s="234" t="s">
        <v>22</v>
      </c>
      <c r="F735" s="235" t="s">
        <v>156</v>
      </c>
      <c r="G735" s="232"/>
      <c r="H735" s="236">
        <v>19</v>
      </c>
      <c r="I735" s="237"/>
      <c r="J735" s="232"/>
      <c r="K735" s="232"/>
      <c r="L735" s="238"/>
      <c r="M735" s="239"/>
      <c r="N735" s="240"/>
      <c r="O735" s="240"/>
      <c r="P735" s="240"/>
      <c r="Q735" s="240"/>
      <c r="R735" s="240"/>
      <c r="S735" s="240"/>
      <c r="T735" s="241"/>
      <c r="AT735" s="242" t="s">
        <v>145</v>
      </c>
      <c r="AU735" s="242" t="s">
        <v>87</v>
      </c>
      <c r="AV735" s="14" t="s">
        <v>141</v>
      </c>
      <c r="AW735" s="14" t="s">
        <v>42</v>
      </c>
      <c r="AX735" s="14" t="s">
        <v>23</v>
      </c>
      <c r="AY735" s="242" t="s">
        <v>134</v>
      </c>
    </row>
    <row r="736" spans="2:65" s="1" customFormat="1" ht="31.5" customHeight="1" x14ac:dyDescent="0.3">
      <c r="B736" s="36"/>
      <c r="C736" s="195" t="s">
        <v>815</v>
      </c>
      <c r="D736" s="195" t="s">
        <v>136</v>
      </c>
      <c r="E736" s="196" t="s">
        <v>816</v>
      </c>
      <c r="F736" s="197" t="s">
        <v>817</v>
      </c>
      <c r="G736" s="198" t="s">
        <v>546</v>
      </c>
      <c r="H736" s="199">
        <v>46</v>
      </c>
      <c r="I736" s="200"/>
      <c r="J736" s="201">
        <f>ROUND(I736*H736,2)</f>
        <v>0</v>
      </c>
      <c r="K736" s="197" t="s">
        <v>140</v>
      </c>
      <c r="L736" s="56"/>
      <c r="M736" s="202" t="s">
        <v>22</v>
      </c>
      <c r="N736" s="203" t="s">
        <v>49</v>
      </c>
      <c r="O736" s="37"/>
      <c r="P736" s="204">
        <f>O736*H736</f>
        <v>0</v>
      </c>
      <c r="Q736" s="204">
        <v>1.6000000000000001E-4</v>
      </c>
      <c r="R736" s="204">
        <f>Q736*H736</f>
        <v>7.3600000000000002E-3</v>
      </c>
      <c r="S736" s="204">
        <v>0</v>
      </c>
      <c r="T736" s="205">
        <f>S736*H736</f>
        <v>0</v>
      </c>
      <c r="AR736" s="19" t="s">
        <v>141</v>
      </c>
      <c r="AT736" s="19" t="s">
        <v>136</v>
      </c>
      <c r="AU736" s="19" t="s">
        <v>87</v>
      </c>
      <c r="AY736" s="19" t="s">
        <v>134</v>
      </c>
      <c r="BE736" s="206">
        <f>IF(N736="základní",J736,0)</f>
        <v>0</v>
      </c>
      <c r="BF736" s="206">
        <f>IF(N736="snížená",J736,0)</f>
        <v>0</v>
      </c>
      <c r="BG736" s="206">
        <f>IF(N736="zákl. přenesená",J736,0)</f>
        <v>0</v>
      </c>
      <c r="BH736" s="206">
        <f>IF(N736="sníž. přenesená",J736,0)</f>
        <v>0</v>
      </c>
      <c r="BI736" s="206">
        <f>IF(N736="nulová",J736,0)</f>
        <v>0</v>
      </c>
      <c r="BJ736" s="19" t="s">
        <v>23</v>
      </c>
      <c r="BK736" s="206">
        <f>ROUND(I736*H736,2)</f>
        <v>0</v>
      </c>
      <c r="BL736" s="19" t="s">
        <v>141</v>
      </c>
      <c r="BM736" s="19" t="s">
        <v>818</v>
      </c>
    </row>
    <row r="737" spans="2:65" s="1" customFormat="1" ht="67.5" x14ac:dyDescent="0.3">
      <c r="B737" s="36"/>
      <c r="C737" s="58"/>
      <c r="D737" s="207" t="s">
        <v>143</v>
      </c>
      <c r="E737" s="58"/>
      <c r="F737" s="208" t="s">
        <v>819</v>
      </c>
      <c r="G737" s="58"/>
      <c r="H737" s="58"/>
      <c r="I737" s="163"/>
      <c r="J737" s="58"/>
      <c r="K737" s="58"/>
      <c r="L737" s="56"/>
      <c r="M737" s="73"/>
      <c r="N737" s="37"/>
      <c r="O737" s="37"/>
      <c r="P737" s="37"/>
      <c r="Q737" s="37"/>
      <c r="R737" s="37"/>
      <c r="S737" s="37"/>
      <c r="T737" s="74"/>
      <c r="AT737" s="19" t="s">
        <v>143</v>
      </c>
      <c r="AU737" s="19" t="s">
        <v>87</v>
      </c>
    </row>
    <row r="738" spans="2:65" s="13" customFormat="1" ht="13.5" x14ac:dyDescent="0.3">
      <c r="B738" s="220"/>
      <c r="C738" s="221"/>
      <c r="D738" s="207" t="s">
        <v>145</v>
      </c>
      <c r="E738" s="222" t="s">
        <v>22</v>
      </c>
      <c r="F738" s="223" t="s">
        <v>820</v>
      </c>
      <c r="G738" s="221"/>
      <c r="H738" s="224">
        <v>46</v>
      </c>
      <c r="I738" s="225"/>
      <c r="J738" s="221"/>
      <c r="K738" s="221"/>
      <c r="L738" s="226"/>
      <c r="M738" s="227"/>
      <c r="N738" s="228"/>
      <c r="O738" s="228"/>
      <c r="P738" s="228"/>
      <c r="Q738" s="228"/>
      <c r="R738" s="228"/>
      <c r="S738" s="228"/>
      <c r="T738" s="229"/>
      <c r="AT738" s="230" t="s">
        <v>145</v>
      </c>
      <c r="AU738" s="230" t="s">
        <v>87</v>
      </c>
      <c r="AV738" s="13" t="s">
        <v>87</v>
      </c>
      <c r="AW738" s="13" t="s">
        <v>42</v>
      </c>
      <c r="AX738" s="13" t="s">
        <v>78</v>
      </c>
      <c r="AY738" s="230" t="s">
        <v>134</v>
      </c>
    </row>
    <row r="739" spans="2:65" s="14" customFormat="1" ht="13.5" x14ac:dyDescent="0.3">
      <c r="B739" s="231"/>
      <c r="C739" s="232"/>
      <c r="D739" s="233" t="s">
        <v>145</v>
      </c>
      <c r="E739" s="234" t="s">
        <v>22</v>
      </c>
      <c r="F739" s="235" t="s">
        <v>156</v>
      </c>
      <c r="G739" s="232"/>
      <c r="H739" s="236">
        <v>46</v>
      </c>
      <c r="I739" s="237"/>
      <c r="J739" s="232"/>
      <c r="K739" s="232"/>
      <c r="L739" s="238"/>
      <c r="M739" s="239"/>
      <c r="N739" s="240"/>
      <c r="O739" s="240"/>
      <c r="P739" s="240"/>
      <c r="Q739" s="240"/>
      <c r="R739" s="240"/>
      <c r="S739" s="240"/>
      <c r="T739" s="241"/>
      <c r="AT739" s="242" t="s">
        <v>145</v>
      </c>
      <c r="AU739" s="242" t="s">
        <v>87</v>
      </c>
      <c r="AV739" s="14" t="s">
        <v>141</v>
      </c>
      <c r="AW739" s="14" t="s">
        <v>42</v>
      </c>
      <c r="AX739" s="14" t="s">
        <v>23</v>
      </c>
      <c r="AY739" s="242" t="s">
        <v>134</v>
      </c>
    </row>
    <row r="740" spans="2:65" s="1" customFormat="1" ht="22.5" customHeight="1" x14ac:dyDescent="0.3">
      <c r="B740" s="36"/>
      <c r="C740" s="254" t="s">
        <v>821</v>
      </c>
      <c r="D740" s="254" t="s">
        <v>385</v>
      </c>
      <c r="E740" s="255" t="s">
        <v>822</v>
      </c>
      <c r="F740" s="256" t="s">
        <v>823</v>
      </c>
      <c r="G740" s="257" t="s">
        <v>546</v>
      </c>
      <c r="H740" s="258">
        <v>12</v>
      </c>
      <c r="I740" s="259"/>
      <c r="J740" s="260">
        <f>ROUND(I740*H740,2)</f>
        <v>0</v>
      </c>
      <c r="K740" s="256" t="s">
        <v>22</v>
      </c>
      <c r="L740" s="261"/>
      <c r="M740" s="262" t="s">
        <v>22</v>
      </c>
      <c r="N740" s="263" t="s">
        <v>49</v>
      </c>
      <c r="O740" s="37"/>
      <c r="P740" s="204">
        <f>O740*H740</f>
        <v>0</v>
      </c>
      <c r="Q740" s="204">
        <v>0</v>
      </c>
      <c r="R740" s="204">
        <f>Q740*H740</f>
        <v>0</v>
      </c>
      <c r="S740" s="204">
        <v>0</v>
      </c>
      <c r="T740" s="205">
        <f>S740*H740</f>
        <v>0</v>
      </c>
      <c r="AR740" s="19" t="s">
        <v>209</v>
      </c>
      <c r="AT740" s="19" t="s">
        <v>385</v>
      </c>
      <c r="AU740" s="19" t="s">
        <v>87</v>
      </c>
      <c r="AY740" s="19" t="s">
        <v>134</v>
      </c>
      <c r="BE740" s="206">
        <f>IF(N740="základní",J740,0)</f>
        <v>0</v>
      </c>
      <c r="BF740" s="206">
        <f>IF(N740="snížená",J740,0)</f>
        <v>0</v>
      </c>
      <c r="BG740" s="206">
        <f>IF(N740="zákl. přenesená",J740,0)</f>
        <v>0</v>
      </c>
      <c r="BH740" s="206">
        <f>IF(N740="sníž. přenesená",J740,0)</f>
        <v>0</v>
      </c>
      <c r="BI740" s="206">
        <f>IF(N740="nulová",J740,0)</f>
        <v>0</v>
      </c>
      <c r="BJ740" s="19" t="s">
        <v>23</v>
      </c>
      <c r="BK740" s="206">
        <f>ROUND(I740*H740,2)</f>
        <v>0</v>
      </c>
      <c r="BL740" s="19" t="s">
        <v>141</v>
      </c>
      <c r="BM740" s="19" t="s">
        <v>824</v>
      </c>
    </row>
    <row r="741" spans="2:65" s="13" customFormat="1" ht="13.5" x14ac:dyDescent="0.3">
      <c r="B741" s="220"/>
      <c r="C741" s="221"/>
      <c r="D741" s="207" t="s">
        <v>145</v>
      </c>
      <c r="E741" s="222" t="s">
        <v>22</v>
      </c>
      <c r="F741" s="223" t="s">
        <v>235</v>
      </c>
      <c r="G741" s="221"/>
      <c r="H741" s="224">
        <v>12</v>
      </c>
      <c r="I741" s="225"/>
      <c r="J741" s="221"/>
      <c r="K741" s="221"/>
      <c r="L741" s="226"/>
      <c r="M741" s="227"/>
      <c r="N741" s="228"/>
      <c r="O741" s="228"/>
      <c r="P741" s="228"/>
      <c r="Q741" s="228"/>
      <c r="R741" s="228"/>
      <c r="S741" s="228"/>
      <c r="T741" s="229"/>
      <c r="AT741" s="230" t="s">
        <v>145</v>
      </c>
      <c r="AU741" s="230" t="s">
        <v>87</v>
      </c>
      <c r="AV741" s="13" t="s">
        <v>87</v>
      </c>
      <c r="AW741" s="13" t="s">
        <v>42</v>
      </c>
      <c r="AX741" s="13" t="s">
        <v>78</v>
      </c>
      <c r="AY741" s="230" t="s">
        <v>134</v>
      </c>
    </row>
    <row r="742" spans="2:65" s="14" customFormat="1" ht="13.5" x14ac:dyDescent="0.3">
      <c r="B742" s="231"/>
      <c r="C742" s="232"/>
      <c r="D742" s="233" t="s">
        <v>145</v>
      </c>
      <c r="E742" s="234" t="s">
        <v>22</v>
      </c>
      <c r="F742" s="235" t="s">
        <v>156</v>
      </c>
      <c r="G742" s="232"/>
      <c r="H742" s="236">
        <v>12</v>
      </c>
      <c r="I742" s="237"/>
      <c r="J742" s="232"/>
      <c r="K742" s="232"/>
      <c r="L742" s="238"/>
      <c r="M742" s="239"/>
      <c r="N742" s="240"/>
      <c r="O742" s="240"/>
      <c r="P742" s="240"/>
      <c r="Q742" s="240"/>
      <c r="R742" s="240"/>
      <c r="S742" s="240"/>
      <c r="T742" s="241"/>
      <c r="AT742" s="242" t="s">
        <v>145</v>
      </c>
      <c r="AU742" s="242" t="s">
        <v>87</v>
      </c>
      <c r="AV742" s="14" t="s">
        <v>141</v>
      </c>
      <c r="AW742" s="14" t="s">
        <v>42</v>
      </c>
      <c r="AX742" s="14" t="s">
        <v>23</v>
      </c>
      <c r="AY742" s="242" t="s">
        <v>134</v>
      </c>
    </row>
    <row r="743" spans="2:65" s="1" customFormat="1" ht="22.5" customHeight="1" x14ac:dyDescent="0.3">
      <c r="B743" s="36"/>
      <c r="C743" s="195" t="s">
        <v>825</v>
      </c>
      <c r="D743" s="195" t="s">
        <v>136</v>
      </c>
      <c r="E743" s="196" t="s">
        <v>826</v>
      </c>
      <c r="F743" s="197" t="s">
        <v>827</v>
      </c>
      <c r="G743" s="198" t="s">
        <v>546</v>
      </c>
      <c r="H743" s="199">
        <v>35</v>
      </c>
      <c r="I743" s="200"/>
      <c r="J743" s="201">
        <f>ROUND(I743*H743,2)</f>
        <v>0</v>
      </c>
      <c r="K743" s="197" t="s">
        <v>22</v>
      </c>
      <c r="L743" s="56"/>
      <c r="M743" s="202" t="s">
        <v>22</v>
      </c>
      <c r="N743" s="203" t="s">
        <v>49</v>
      </c>
      <c r="O743" s="37"/>
      <c r="P743" s="204">
        <f>O743*H743</f>
        <v>0</v>
      </c>
      <c r="Q743" s="204">
        <v>0</v>
      </c>
      <c r="R743" s="204">
        <f>Q743*H743</f>
        <v>0</v>
      </c>
      <c r="S743" s="204">
        <v>0</v>
      </c>
      <c r="T743" s="205">
        <f>S743*H743</f>
        <v>0</v>
      </c>
      <c r="AR743" s="19" t="s">
        <v>141</v>
      </c>
      <c r="AT743" s="19" t="s">
        <v>136</v>
      </c>
      <c r="AU743" s="19" t="s">
        <v>87</v>
      </c>
      <c r="AY743" s="19" t="s">
        <v>134</v>
      </c>
      <c r="BE743" s="206">
        <f>IF(N743="základní",J743,0)</f>
        <v>0</v>
      </c>
      <c r="BF743" s="206">
        <f>IF(N743="snížená",J743,0)</f>
        <v>0</v>
      </c>
      <c r="BG743" s="206">
        <f>IF(N743="zákl. přenesená",J743,0)</f>
        <v>0</v>
      </c>
      <c r="BH743" s="206">
        <f>IF(N743="sníž. přenesená",J743,0)</f>
        <v>0</v>
      </c>
      <c r="BI743" s="206">
        <f>IF(N743="nulová",J743,0)</f>
        <v>0</v>
      </c>
      <c r="BJ743" s="19" t="s">
        <v>23</v>
      </c>
      <c r="BK743" s="206">
        <f>ROUND(I743*H743,2)</f>
        <v>0</v>
      </c>
      <c r="BL743" s="19" t="s">
        <v>141</v>
      </c>
      <c r="BM743" s="19" t="s">
        <v>828</v>
      </c>
    </row>
    <row r="744" spans="2:65" s="12" customFormat="1" ht="13.5" x14ac:dyDescent="0.3">
      <c r="B744" s="209"/>
      <c r="C744" s="210"/>
      <c r="D744" s="207" t="s">
        <v>145</v>
      </c>
      <c r="E744" s="211" t="s">
        <v>22</v>
      </c>
      <c r="F744" s="212" t="s">
        <v>829</v>
      </c>
      <c r="G744" s="210"/>
      <c r="H744" s="213" t="s">
        <v>22</v>
      </c>
      <c r="I744" s="214"/>
      <c r="J744" s="210"/>
      <c r="K744" s="210"/>
      <c r="L744" s="215"/>
      <c r="M744" s="216"/>
      <c r="N744" s="217"/>
      <c r="O744" s="217"/>
      <c r="P744" s="217"/>
      <c r="Q744" s="217"/>
      <c r="R744" s="217"/>
      <c r="S744" s="217"/>
      <c r="T744" s="218"/>
      <c r="AT744" s="219" t="s">
        <v>145</v>
      </c>
      <c r="AU744" s="219" t="s">
        <v>87</v>
      </c>
      <c r="AV744" s="12" t="s">
        <v>23</v>
      </c>
      <c r="AW744" s="12" t="s">
        <v>42</v>
      </c>
      <c r="AX744" s="12" t="s">
        <v>78</v>
      </c>
      <c r="AY744" s="219" t="s">
        <v>134</v>
      </c>
    </row>
    <row r="745" spans="2:65" s="12" customFormat="1" ht="13.5" x14ac:dyDescent="0.3">
      <c r="B745" s="209"/>
      <c r="C745" s="210"/>
      <c r="D745" s="207" t="s">
        <v>145</v>
      </c>
      <c r="E745" s="211" t="s">
        <v>22</v>
      </c>
      <c r="F745" s="212" t="s">
        <v>830</v>
      </c>
      <c r="G745" s="210"/>
      <c r="H745" s="213" t="s">
        <v>22</v>
      </c>
      <c r="I745" s="214"/>
      <c r="J745" s="210"/>
      <c r="K745" s="210"/>
      <c r="L745" s="215"/>
      <c r="M745" s="216"/>
      <c r="N745" s="217"/>
      <c r="O745" s="217"/>
      <c r="P745" s="217"/>
      <c r="Q745" s="217"/>
      <c r="R745" s="217"/>
      <c r="S745" s="217"/>
      <c r="T745" s="218"/>
      <c r="AT745" s="219" t="s">
        <v>145</v>
      </c>
      <c r="AU745" s="219" t="s">
        <v>87</v>
      </c>
      <c r="AV745" s="12" t="s">
        <v>23</v>
      </c>
      <c r="AW745" s="12" t="s">
        <v>42</v>
      </c>
      <c r="AX745" s="12" t="s">
        <v>78</v>
      </c>
      <c r="AY745" s="219" t="s">
        <v>134</v>
      </c>
    </row>
    <row r="746" spans="2:65" s="13" customFormat="1" ht="13.5" x14ac:dyDescent="0.3">
      <c r="B746" s="220"/>
      <c r="C746" s="221"/>
      <c r="D746" s="207" t="s">
        <v>145</v>
      </c>
      <c r="E746" s="222" t="s">
        <v>22</v>
      </c>
      <c r="F746" s="223" t="s">
        <v>831</v>
      </c>
      <c r="G746" s="221"/>
      <c r="H746" s="224">
        <v>35</v>
      </c>
      <c r="I746" s="225"/>
      <c r="J746" s="221"/>
      <c r="K746" s="221"/>
      <c r="L746" s="226"/>
      <c r="M746" s="227"/>
      <c r="N746" s="228"/>
      <c r="O746" s="228"/>
      <c r="P746" s="228"/>
      <c r="Q746" s="228"/>
      <c r="R746" s="228"/>
      <c r="S746" s="228"/>
      <c r="T746" s="229"/>
      <c r="AT746" s="230" t="s">
        <v>145</v>
      </c>
      <c r="AU746" s="230" t="s">
        <v>87</v>
      </c>
      <c r="AV746" s="13" t="s">
        <v>87</v>
      </c>
      <c r="AW746" s="13" t="s">
        <v>42</v>
      </c>
      <c r="AX746" s="13" t="s">
        <v>78</v>
      </c>
      <c r="AY746" s="230" t="s">
        <v>134</v>
      </c>
    </row>
    <row r="747" spans="2:65" s="14" customFormat="1" ht="13.5" x14ac:dyDescent="0.3">
      <c r="B747" s="231"/>
      <c r="C747" s="232"/>
      <c r="D747" s="233" t="s">
        <v>145</v>
      </c>
      <c r="E747" s="234" t="s">
        <v>22</v>
      </c>
      <c r="F747" s="235" t="s">
        <v>156</v>
      </c>
      <c r="G747" s="232"/>
      <c r="H747" s="236">
        <v>35</v>
      </c>
      <c r="I747" s="237"/>
      <c r="J747" s="232"/>
      <c r="K747" s="232"/>
      <c r="L747" s="238"/>
      <c r="M747" s="239"/>
      <c r="N747" s="240"/>
      <c r="O747" s="240"/>
      <c r="P747" s="240"/>
      <c r="Q747" s="240"/>
      <c r="R747" s="240"/>
      <c r="S747" s="240"/>
      <c r="T747" s="241"/>
      <c r="AT747" s="242" t="s">
        <v>145</v>
      </c>
      <c r="AU747" s="242" t="s">
        <v>87</v>
      </c>
      <c r="AV747" s="14" t="s">
        <v>141</v>
      </c>
      <c r="AW747" s="14" t="s">
        <v>42</v>
      </c>
      <c r="AX747" s="14" t="s">
        <v>23</v>
      </c>
      <c r="AY747" s="242" t="s">
        <v>134</v>
      </c>
    </row>
    <row r="748" spans="2:65" s="1" customFormat="1" ht="22.5" customHeight="1" x14ac:dyDescent="0.3">
      <c r="B748" s="36"/>
      <c r="C748" s="195" t="s">
        <v>832</v>
      </c>
      <c r="D748" s="195" t="s">
        <v>136</v>
      </c>
      <c r="E748" s="196" t="s">
        <v>833</v>
      </c>
      <c r="F748" s="197" t="s">
        <v>834</v>
      </c>
      <c r="G748" s="198" t="s">
        <v>546</v>
      </c>
      <c r="H748" s="199">
        <v>1</v>
      </c>
      <c r="I748" s="200"/>
      <c r="J748" s="201">
        <f>ROUND(I748*H748,2)</f>
        <v>0</v>
      </c>
      <c r="K748" s="197" t="s">
        <v>22</v>
      </c>
      <c r="L748" s="56"/>
      <c r="M748" s="202" t="s">
        <v>22</v>
      </c>
      <c r="N748" s="203" t="s">
        <v>49</v>
      </c>
      <c r="O748" s="37"/>
      <c r="P748" s="204">
        <f>O748*H748</f>
        <v>0</v>
      </c>
      <c r="Q748" s="204">
        <v>0</v>
      </c>
      <c r="R748" s="204">
        <f>Q748*H748</f>
        <v>0</v>
      </c>
      <c r="S748" s="204">
        <v>0</v>
      </c>
      <c r="T748" s="205">
        <f>S748*H748</f>
        <v>0</v>
      </c>
      <c r="AR748" s="19" t="s">
        <v>141</v>
      </c>
      <c r="AT748" s="19" t="s">
        <v>136</v>
      </c>
      <c r="AU748" s="19" t="s">
        <v>87</v>
      </c>
      <c r="AY748" s="19" t="s">
        <v>134</v>
      </c>
      <c r="BE748" s="206">
        <f>IF(N748="základní",J748,0)</f>
        <v>0</v>
      </c>
      <c r="BF748" s="206">
        <f>IF(N748="snížená",J748,0)</f>
        <v>0</v>
      </c>
      <c r="BG748" s="206">
        <f>IF(N748="zákl. přenesená",J748,0)</f>
        <v>0</v>
      </c>
      <c r="BH748" s="206">
        <f>IF(N748="sníž. přenesená",J748,0)</f>
        <v>0</v>
      </c>
      <c r="BI748" s="206">
        <f>IF(N748="nulová",J748,0)</f>
        <v>0</v>
      </c>
      <c r="BJ748" s="19" t="s">
        <v>23</v>
      </c>
      <c r="BK748" s="206">
        <f>ROUND(I748*H748,2)</f>
        <v>0</v>
      </c>
      <c r="BL748" s="19" t="s">
        <v>141</v>
      </c>
      <c r="BM748" s="19" t="s">
        <v>835</v>
      </c>
    </row>
    <row r="749" spans="2:65" s="12" customFormat="1" ht="13.5" x14ac:dyDescent="0.3">
      <c r="B749" s="209"/>
      <c r="C749" s="210"/>
      <c r="D749" s="207" t="s">
        <v>145</v>
      </c>
      <c r="E749" s="211" t="s">
        <v>22</v>
      </c>
      <c r="F749" s="212" t="s">
        <v>836</v>
      </c>
      <c r="G749" s="210"/>
      <c r="H749" s="213" t="s">
        <v>22</v>
      </c>
      <c r="I749" s="214"/>
      <c r="J749" s="210"/>
      <c r="K749" s="210"/>
      <c r="L749" s="215"/>
      <c r="M749" s="216"/>
      <c r="N749" s="217"/>
      <c r="O749" s="217"/>
      <c r="P749" s="217"/>
      <c r="Q749" s="217"/>
      <c r="R749" s="217"/>
      <c r="S749" s="217"/>
      <c r="T749" s="218"/>
      <c r="AT749" s="219" t="s">
        <v>145</v>
      </c>
      <c r="AU749" s="219" t="s">
        <v>87</v>
      </c>
      <c r="AV749" s="12" t="s">
        <v>23</v>
      </c>
      <c r="AW749" s="12" t="s">
        <v>42</v>
      </c>
      <c r="AX749" s="12" t="s">
        <v>78</v>
      </c>
      <c r="AY749" s="219" t="s">
        <v>134</v>
      </c>
    </row>
    <row r="750" spans="2:65" s="12" customFormat="1" ht="13.5" x14ac:dyDescent="0.3">
      <c r="B750" s="209"/>
      <c r="C750" s="210"/>
      <c r="D750" s="207" t="s">
        <v>145</v>
      </c>
      <c r="E750" s="211" t="s">
        <v>22</v>
      </c>
      <c r="F750" s="212" t="s">
        <v>837</v>
      </c>
      <c r="G750" s="210"/>
      <c r="H750" s="213" t="s">
        <v>22</v>
      </c>
      <c r="I750" s="214"/>
      <c r="J750" s="210"/>
      <c r="K750" s="210"/>
      <c r="L750" s="215"/>
      <c r="M750" s="216"/>
      <c r="N750" s="217"/>
      <c r="O750" s="217"/>
      <c r="P750" s="217"/>
      <c r="Q750" s="217"/>
      <c r="R750" s="217"/>
      <c r="S750" s="217"/>
      <c r="T750" s="218"/>
      <c r="AT750" s="219" t="s">
        <v>145</v>
      </c>
      <c r="AU750" s="219" t="s">
        <v>87</v>
      </c>
      <c r="AV750" s="12" t="s">
        <v>23</v>
      </c>
      <c r="AW750" s="12" t="s">
        <v>42</v>
      </c>
      <c r="AX750" s="12" t="s">
        <v>78</v>
      </c>
      <c r="AY750" s="219" t="s">
        <v>134</v>
      </c>
    </row>
    <row r="751" spans="2:65" s="13" customFormat="1" ht="13.5" x14ac:dyDescent="0.3">
      <c r="B751" s="220"/>
      <c r="C751" s="221"/>
      <c r="D751" s="207" t="s">
        <v>145</v>
      </c>
      <c r="E751" s="222" t="s">
        <v>22</v>
      </c>
      <c r="F751" s="223" t="s">
        <v>23</v>
      </c>
      <c r="G751" s="221"/>
      <c r="H751" s="224">
        <v>1</v>
      </c>
      <c r="I751" s="225"/>
      <c r="J751" s="221"/>
      <c r="K751" s="221"/>
      <c r="L751" s="226"/>
      <c r="M751" s="227"/>
      <c r="N751" s="228"/>
      <c r="O751" s="228"/>
      <c r="P751" s="228"/>
      <c r="Q751" s="228"/>
      <c r="R751" s="228"/>
      <c r="S751" s="228"/>
      <c r="T751" s="229"/>
      <c r="AT751" s="230" t="s">
        <v>145</v>
      </c>
      <c r="AU751" s="230" t="s">
        <v>87</v>
      </c>
      <c r="AV751" s="13" t="s">
        <v>87</v>
      </c>
      <c r="AW751" s="13" t="s">
        <v>42</v>
      </c>
      <c r="AX751" s="13" t="s">
        <v>78</v>
      </c>
      <c r="AY751" s="230" t="s">
        <v>134</v>
      </c>
    </row>
    <row r="752" spans="2:65" s="14" customFormat="1" ht="13.5" x14ac:dyDescent="0.3">
      <c r="B752" s="231"/>
      <c r="C752" s="232"/>
      <c r="D752" s="233" t="s">
        <v>145</v>
      </c>
      <c r="E752" s="234" t="s">
        <v>22</v>
      </c>
      <c r="F752" s="235" t="s">
        <v>156</v>
      </c>
      <c r="G752" s="232"/>
      <c r="H752" s="236">
        <v>1</v>
      </c>
      <c r="I752" s="237"/>
      <c r="J752" s="232"/>
      <c r="K752" s="232"/>
      <c r="L752" s="238"/>
      <c r="M752" s="239"/>
      <c r="N752" s="240"/>
      <c r="O752" s="240"/>
      <c r="P752" s="240"/>
      <c r="Q752" s="240"/>
      <c r="R752" s="240"/>
      <c r="S752" s="240"/>
      <c r="T752" s="241"/>
      <c r="AT752" s="242" t="s">
        <v>145</v>
      </c>
      <c r="AU752" s="242" t="s">
        <v>87</v>
      </c>
      <c r="AV752" s="14" t="s">
        <v>141</v>
      </c>
      <c r="AW752" s="14" t="s">
        <v>42</v>
      </c>
      <c r="AX752" s="14" t="s">
        <v>23</v>
      </c>
      <c r="AY752" s="242" t="s">
        <v>134</v>
      </c>
    </row>
    <row r="753" spans="2:65" s="1" customFormat="1" ht="22.5" customHeight="1" x14ac:dyDescent="0.3">
      <c r="B753" s="36"/>
      <c r="C753" s="195" t="s">
        <v>838</v>
      </c>
      <c r="D753" s="195" t="s">
        <v>136</v>
      </c>
      <c r="E753" s="196" t="s">
        <v>839</v>
      </c>
      <c r="F753" s="197" t="s">
        <v>840</v>
      </c>
      <c r="G753" s="198" t="s">
        <v>635</v>
      </c>
      <c r="H753" s="199">
        <v>2</v>
      </c>
      <c r="I753" s="200"/>
      <c r="J753" s="201">
        <f>ROUND(I753*H753,2)</f>
        <v>0</v>
      </c>
      <c r="K753" s="197" t="s">
        <v>22</v>
      </c>
      <c r="L753" s="56"/>
      <c r="M753" s="202" t="s">
        <v>22</v>
      </c>
      <c r="N753" s="203" t="s">
        <v>49</v>
      </c>
      <c r="O753" s="37"/>
      <c r="P753" s="204">
        <f>O753*H753</f>
        <v>0</v>
      </c>
      <c r="Q753" s="204">
        <v>0</v>
      </c>
      <c r="R753" s="204">
        <f>Q753*H753</f>
        <v>0</v>
      </c>
      <c r="S753" s="204">
        <v>0</v>
      </c>
      <c r="T753" s="205">
        <f>S753*H753</f>
        <v>0</v>
      </c>
      <c r="AR753" s="19" t="s">
        <v>141</v>
      </c>
      <c r="AT753" s="19" t="s">
        <v>136</v>
      </c>
      <c r="AU753" s="19" t="s">
        <v>87</v>
      </c>
      <c r="AY753" s="19" t="s">
        <v>134</v>
      </c>
      <c r="BE753" s="206">
        <f>IF(N753="základní",J753,0)</f>
        <v>0</v>
      </c>
      <c r="BF753" s="206">
        <f>IF(N753="snížená",J753,0)</f>
        <v>0</v>
      </c>
      <c r="BG753" s="206">
        <f>IF(N753="zákl. přenesená",J753,0)</f>
        <v>0</v>
      </c>
      <c r="BH753" s="206">
        <f>IF(N753="sníž. přenesená",J753,0)</f>
        <v>0</v>
      </c>
      <c r="BI753" s="206">
        <f>IF(N753="nulová",J753,0)</f>
        <v>0</v>
      </c>
      <c r="BJ753" s="19" t="s">
        <v>23</v>
      </c>
      <c r="BK753" s="206">
        <f>ROUND(I753*H753,2)</f>
        <v>0</v>
      </c>
      <c r="BL753" s="19" t="s">
        <v>141</v>
      </c>
      <c r="BM753" s="19" t="s">
        <v>841</v>
      </c>
    </row>
    <row r="754" spans="2:65" s="12" customFormat="1" ht="13.5" x14ac:dyDescent="0.3">
      <c r="B754" s="209"/>
      <c r="C754" s="210"/>
      <c r="D754" s="207" t="s">
        <v>145</v>
      </c>
      <c r="E754" s="211" t="s">
        <v>22</v>
      </c>
      <c r="F754" s="212" t="s">
        <v>842</v>
      </c>
      <c r="G754" s="210"/>
      <c r="H754" s="213" t="s">
        <v>22</v>
      </c>
      <c r="I754" s="214"/>
      <c r="J754" s="210"/>
      <c r="K754" s="210"/>
      <c r="L754" s="215"/>
      <c r="M754" s="216"/>
      <c r="N754" s="217"/>
      <c r="O754" s="217"/>
      <c r="P754" s="217"/>
      <c r="Q754" s="217"/>
      <c r="R754" s="217"/>
      <c r="S754" s="217"/>
      <c r="T754" s="218"/>
      <c r="AT754" s="219" t="s">
        <v>145</v>
      </c>
      <c r="AU754" s="219" t="s">
        <v>87</v>
      </c>
      <c r="AV754" s="12" t="s">
        <v>23</v>
      </c>
      <c r="AW754" s="12" t="s">
        <v>42</v>
      </c>
      <c r="AX754" s="12" t="s">
        <v>78</v>
      </c>
      <c r="AY754" s="219" t="s">
        <v>134</v>
      </c>
    </row>
    <row r="755" spans="2:65" s="13" customFormat="1" ht="13.5" x14ac:dyDescent="0.3">
      <c r="B755" s="220"/>
      <c r="C755" s="221"/>
      <c r="D755" s="207" t="s">
        <v>145</v>
      </c>
      <c r="E755" s="222" t="s">
        <v>22</v>
      </c>
      <c r="F755" s="223" t="s">
        <v>87</v>
      </c>
      <c r="G755" s="221"/>
      <c r="H755" s="224">
        <v>2</v>
      </c>
      <c r="I755" s="225"/>
      <c r="J755" s="221"/>
      <c r="K755" s="221"/>
      <c r="L755" s="226"/>
      <c r="M755" s="227"/>
      <c r="N755" s="228"/>
      <c r="O755" s="228"/>
      <c r="P755" s="228"/>
      <c r="Q755" s="228"/>
      <c r="R755" s="228"/>
      <c r="S755" s="228"/>
      <c r="T755" s="229"/>
      <c r="AT755" s="230" t="s">
        <v>145</v>
      </c>
      <c r="AU755" s="230" t="s">
        <v>87</v>
      </c>
      <c r="AV755" s="13" t="s">
        <v>87</v>
      </c>
      <c r="AW755" s="13" t="s">
        <v>42</v>
      </c>
      <c r="AX755" s="13" t="s">
        <v>78</v>
      </c>
      <c r="AY755" s="230" t="s">
        <v>134</v>
      </c>
    </row>
    <row r="756" spans="2:65" s="14" customFormat="1" ht="13.5" x14ac:dyDescent="0.3">
      <c r="B756" s="231"/>
      <c r="C756" s="232"/>
      <c r="D756" s="233" t="s">
        <v>145</v>
      </c>
      <c r="E756" s="234" t="s">
        <v>22</v>
      </c>
      <c r="F756" s="235" t="s">
        <v>156</v>
      </c>
      <c r="G756" s="232"/>
      <c r="H756" s="236">
        <v>2</v>
      </c>
      <c r="I756" s="237"/>
      <c r="J756" s="232"/>
      <c r="K756" s="232"/>
      <c r="L756" s="238"/>
      <c r="M756" s="239"/>
      <c r="N756" s="240"/>
      <c r="O756" s="240"/>
      <c r="P756" s="240"/>
      <c r="Q756" s="240"/>
      <c r="R756" s="240"/>
      <c r="S756" s="240"/>
      <c r="T756" s="241"/>
      <c r="AT756" s="242" t="s">
        <v>145</v>
      </c>
      <c r="AU756" s="242" t="s">
        <v>87</v>
      </c>
      <c r="AV756" s="14" t="s">
        <v>141</v>
      </c>
      <c r="AW756" s="14" t="s">
        <v>42</v>
      </c>
      <c r="AX756" s="14" t="s">
        <v>23</v>
      </c>
      <c r="AY756" s="242" t="s">
        <v>134</v>
      </c>
    </row>
    <row r="757" spans="2:65" s="1" customFormat="1" ht="22.5" customHeight="1" x14ac:dyDescent="0.3">
      <c r="B757" s="36"/>
      <c r="C757" s="195" t="s">
        <v>843</v>
      </c>
      <c r="D757" s="195" t="s">
        <v>136</v>
      </c>
      <c r="E757" s="196" t="s">
        <v>844</v>
      </c>
      <c r="F757" s="197" t="s">
        <v>845</v>
      </c>
      <c r="G757" s="198" t="s">
        <v>546</v>
      </c>
      <c r="H757" s="199">
        <v>30</v>
      </c>
      <c r="I757" s="200"/>
      <c r="J757" s="201">
        <f>ROUND(I757*H757,2)</f>
        <v>0</v>
      </c>
      <c r="K757" s="197" t="s">
        <v>22</v>
      </c>
      <c r="L757" s="56"/>
      <c r="M757" s="202" t="s">
        <v>22</v>
      </c>
      <c r="N757" s="203" t="s">
        <v>49</v>
      </c>
      <c r="O757" s="37"/>
      <c r="P757" s="204">
        <f>O757*H757</f>
        <v>0</v>
      </c>
      <c r="Q757" s="204">
        <v>0</v>
      </c>
      <c r="R757" s="204">
        <f>Q757*H757</f>
        <v>0</v>
      </c>
      <c r="S757" s="204">
        <v>0</v>
      </c>
      <c r="T757" s="205">
        <f>S757*H757</f>
        <v>0</v>
      </c>
      <c r="AR757" s="19" t="s">
        <v>141</v>
      </c>
      <c r="AT757" s="19" t="s">
        <v>136</v>
      </c>
      <c r="AU757" s="19" t="s">
        <v>87</v>
      </c>
      <c r="AY757" s="19" t="s">
        <v>134</v>
      </c>
      <c r="BE757" s="206">
        <f>IF(N757="základní",J757,0)</f>
        <v>0</v>
      </c>
      <c r="BF757" s="206">
        <f>IF(N757="snížená",J757,0)</f>
        <v>0</v>
      </c>
      <c r="BG757" s="206">
        <f>IF(N757="zákl. přenesená",J757,0)</f>
        <v>0</v>
      </c>
      <c r="BH757" s="206">
        <f>IF(N757="sníž. přenesená",J757,0)</f>
        <v>0</v>
      </c>
      <c r="BI757" s="206">
        <f>IF(N757="nulová",J757,0)</f>
        <v>0</v>
      </c>
      <c r="BJ757" s="19" t="s">
        <v>23</v>
      </c>
      <c r="BK757" s="206">
        <f>ROUND(I757*H757,2)</f>
        <v>0</v>
      </c>
      <c r="BL757" s="19" t="s">
        <v>141</v>
      </c>
      <c r="BM757" s="19" t="s">
        <v>846</v>
      </c>
    </row>
    <row r="758" spans="2:65" s="12" customFormat="1" ht="13.5" x14ac:dyDescent="0.3">
      <c r="B758" s="209"/>
      <c r="C758" s="210"/>
      <c r="D758" s="207" t="s">
        <v>145</v>
      </c>
      <c r="E758" s="211" t="s">
        <v>22</v>
      </c>
      <c r="F758" s="212" t="s">
        <v>847</v>
      </c>
      <c r="G758" s="210"/>
      <c r="H758" s="213" t="s">
        <v>22</v>
      </c>
      <c r="I758" s="214"/>
      <c r="J758" s="210"/>
      <c r="K758" s="210"/>
      <c r="L758" s="215"/>
      <c r="M758" s="216"/>
      <c r="N758" s="217"/>
      <c r="O758" s="217"/>
      <c r="P758" s="217"/>
      <c r="Q758" s="217"/>
      <c r="R758" s="217"/>
      <c r="S758" s="217"/>
      <c r="T758" s="218"/>
      <c r="AT758" s="219" t="s">
        <v>145</v>
      </c>
      <c r="AU758" s="219" t="s">
        <v>87</v>
      </c>
      <c r="AV758" s="12" t="s">
        <v>23</v>
      </c>
      <c r="AW758" s="12" t="s">
        <v>42</v>
      </c>
      <c r="AX758" s="12" t="s">
        <v>78</v>
      </c>
      <c r="AY758" s="219" t="s">
        <v>134</v>
      </c>
    </row>
    <row r="759" spans="2:65" s="13" customFormat="1" ht="13.5" x14ac:dyDescent="0.3">
      <c r="B759" s="220"/>
      <c r="C759" s="221"/>
      <c r="D759" s="207" t="s">
        <v>145</v>
      </c>
      <c r="E759" s="222" t="s">
        <v>22</v>
      </c>
      <c r="F759" s="223" t="s">
        <v>848</v>
      </c>
      <c r="G759" s="221"/>
      <c r="H759" s="224">
        <v>30</v>
      </c>
      <c r="I759" s="225"/>
      <c r="J759" s="221"/>
      <c r="K759" s="221"/>
      <c r="L759" s="226"/>
      <c r="M759" s="227"/>
      <c r="N759" s="228"/>
      <c r="O759" s="228"/>
      <c r="P759" s="228"/>
      <c r="Q759" s="228"/>
      <c r="R759" s="228"/>
      <c r="S759" s="228"/>
      <c r="T759" s="229"/>
      <c r="AT759" s="230" t="s">
        <v>145</v>
      </c>
      <c r="AU759" s="230" t="s">
        <v>87</v>
      </c>
      <c r="AV759" s="13" t="s">
        <v>87</v>
      </c>
      <c r="AW759" s="13" t="s">
        <v>42</v>
      </c>
      <c r="AX759" s="13" t="s">
        <v>78</v>
      </c>
      <c r="AY759" s="230" t="s">
        <v>134</v>
      </c>
    </row>
    <row r="760" spans="2:65" s="14" customFormat="1" ht="13.5" x14ac:dyDescent="0.3">
      <c r="B760" s="231"/>
      <c r="C760" s="232"/>
      <c r="D760" s="207" t="s">
        <v>145</v>
      </c>
      <c r="E760" s="264" t="s">
        <v>22</v>
      </c>
      <c r="F760" s="265" t="s">
        <v>156</v>
      </c>
      <c r="G760" s="232"/>
      <c r="H760" s="266">
        <v>30</v>
      </c>
      <c r="I760" s="237"/>
      <c r="J760" s="232"/>
      <c r="K760" s="232"/>
      <c r="L760" s="238"/>
      <c r="M760" s="239"/>
      <c r="N760" s="240"/>
      <c r="O760" s="240"/>
      <c r="P760" s="240"/>
      <c r="Q760" s="240"/>
      <c r="R760" s="240"/>
      <c r="S760" s="240"/>
      <c r="T760" s="241"/>
      <c r="AT760" s="242" t="s">
        <v>145</v>
      </c>
      <c r="AU760" s="242" t="s">
        <v>87</v>
      </c>
      <c r="AV760" s="14" t="s">
        <v>141</v>
      </c>
      <c r="AW760" s="14" t="s">
        <v>42</v>
      </c>
      <c r="AX760" s="14" t="s">
        <v>23</v>
      </c>
      <c r="AY760" s="242" t="s">
        <v>134</v>
      </c>
    </row>
    <row r="761" spans="2:65" s="11" customFormat="1" ht="29.85" customHeight="1" x14ac:dyDescent="0.3">
      <c r="B761" s="178"/>
      <c r="C761" s="179"/>
      <c r="D761" s="180" t="s">
        <v>77</v>
      </c>
      <c r="E761" s="267" t="s">
        <v>215</v>
      </c>
      <c r="F761" s="267" t="s">
        <v>849</v>
      </c>
      <c r="G761" s="179"/>
      <c r="H761" s="179"/>
      <c r="I761" s="182"/>
      <c r="J761" s="268">
        <f>BK761</f>
        <v>0</v>
      </c>
      <c r="K761" s="179"/>
      <c r="L761" s="184"/>
      <c r="M761" s="185"/>
      <c r="N761" s="186"/>
      <c r="O761" s="186"/>
      <c r="P761" s="187">
        <v>0</v>
      </c>
      <c r="Q761" s="186"/>
      <c r="R761" s="187">
        <v>0</v>
      </c>
      <c r="S761" s="186"/>
      <c r="T761" s="188">
        <v>0</v>
      </c>
      <c r="AR761" s="189" t="s">
        <v>23</v>
      </c>
      <c r="AT761" s="190" t="s">
        <v>77</v>
      </c>
      <c r="AU761" s="190" t="s">
        <v>23</v>
      </c>
      <c r="AY761" s="189" t="s">
        <v>134</v>
      </c>
      <c r="BK761" s="191">
        <v>0</v>
      </c>
    </row>
    <row r="762" spans="2:65" s="11" customFormat="1" ht="19.899999999999999" customHeight="1" x14ac:dyDescent="0.3">
      <c r="B762" s="178"/>
      <c r="C762" s="179"/>
      <c r="D762" s="192" t="s">
        <v>77</v>
      </c>
      <c r="E762" s="193" t="s">
        <v>850</v>
      </c>
      <c r="F762" s="193" t="s">
        <v>851</v>
      </c>
      <c r="G762" s="179"/>
      <c r="H762" s="179"/>
      <c r="I762" s="182"/>
      <c r="J762" s="194">
        <f>BK762</f>
        <v>0</v>
      </c>
      <c r="K762" s="179"/>
      <c r="L762" s="184"/>
      <c r="M762" s="185"/>
      <c r="N762" s="186"/>
      <c r="O762" s="186"/>
      <c r="P762" s="187">
        <f>SUM(P763:P781)</f>
        <v>0</v>
      </c>
      <c r="Q762" s="186"/>
      <c r="R762" s="187">
        <f>SUM(R763:R781)</f>
        <v>0</v>
      </c>
      <c r="S762" s="186"/>
      <c r="T762" s="188">
        <f>SUM(T763:T781)</f>
        <v>0</v>
      </c>
      <c r="AR762" s="189" t="s">
        <v>23</v>
      </c>
      <c r="AT762" s="190" t="s">
        <v>77</v>
      </c>
      <c r="AU762" s="190" t="s">
        <v>23</v>
      </c>
      <c r="AY762" s="189" t="s">
        <v>134</v>
      </c>
      <c r="BK762" s="191">
        <f>SUM(BK763:BK781)</f>
        <v>0</v>
      </c>
    </row>
    <row r="763" spans="2:65" s="1" customFormat="1" ht="31.5" customHeight="1" x14ac:dyDescent="0.3">
      <c r="B763" s="36"/>
      <c r="C763" s="195" t="s">
        <v>852</v>
      </c>
      <c r="D763" s="195" t="s">
        <v>136</v>
      </c>
      <c r="E763" s="196" t="s">
        <v>853</v>
      </c>
      <c r="F763" s="197" t="s">
        <v>854</v>
      </c>
      <c r="G763" s="198" t="s">
        <v>329</v>
      </c>
      <c r="H763" s="199">
        <v>138.76400000000001</v>
      </c>
      <c r="I763" s="200"/>
      <c r="J763" s="201">
        <f>ROUND(I763*H763,2)</f>
        <v>0</v>
      </c>
      <c r="K763" s="197" t="s">
        <v>140</v>
      </c>
      <c r="L763" s="56"/>
      <c r="M763" s="202" t="s">
        <v>22</v>
      </c>
      <c r="N763" s="203" t="s">
        <v>49</v>
      </c>
      <c r="O763" s="37"/>
      <c r="P763" s="204">
        <f>O763*H763</f>
        <v>0</v>
      </c>
      <c r="Q763" s="204">
        <v>0</v>
      </c>
      <c r="R763" s="204">
        <f>Q763*H763</f>
        <v>0</v>
      </c>
      <c r="S763" s="204">
        <v>0</v>
      </c>
      <c r="T763" s="205">
        <f>S763*H763</f>
        <v>0</v>
      </c>
      <c r="AR763" s="19" t="s">
        <v>141</v>
      </c>
      <c r="AT763" s="19" t="s">
        <v>136</v>
      </c>
      <c r="AU763" s="19" t="s">
        <v>87</v>
      </c>
      <c r="AY763" s="19" t="s">
        <v>134</v>
      </c>
      <c r="BE763" s="206">
        <f>IF(N763="základní",J763,0)</f>
        <v>0</v>
      </c>
      <c r="BF763" s="206">
        <f>IF(N763="snížená",J763,0)</f>
        <v>0</v>
      </c>
      <c r="BG763" s="206">
        <f>IF(N763="zákl. přenesená",J763,0)</f>
        <v>0</v>
      </c>
      <c r="BH763" s="206">
        <f>IF(N763="sníž. přenesená",J763,0)</f>
        <v>0</v>
      </c>
      <c r="BI763" s="206">
        <f>IF(N763="nulová",J763,0)</f>
        <v>0</v>
      </c>
      <c r="BJ763" s="19" t="s">
        <v>23</v>
      </c>
      <c r="BK763" s="206">
        <f>ROUND(I763*H763,2)</f>
        <v>0</v>
      </c>
      <c r="BL763" s="19" t="s">
        <v>141</v>
      </c>
      <c r="BM763" s="19" t="s">
        <v>855</v>
      </c>
    </row>
    <row r="764" spans="2:65" s="1" customFormat="1" ht="67.5" x14ac:dyDescent="0.3">
      <c r="B764" s="36"/>
      <c r="C764" s="58"/>
      <c r="D764" s="207" t="s">
        <v>143</v>
      </c>
      <c r="E764" s="58"/>
      <c r="F764" s="208" t="s">
        <v>856</v>
      </c>
      <c r="G764" s="58"/>
      <c r="H764" s="58"/>
      <c r="I764" s="163"/>
      <c r="J764" s="58"/>
      <c r="K764" s="58"/>
      <c r="L764" s="56"/>
      <c r="M764" s="73"/>
      <c r="N764" s="37"/>
      <c r="O764" s="37"/>
      <c r="P764" s="37"/>
      <c r="Q764" s="37"/>
      <c r="R764" s="37"/>
      <c r="S764" s="37"/>
      <c r="T764" s="74"/>
      <c r="AT764" s="19" t="s">
        <v>143</v>
      </c>
      <c r="AU764" s="19" t="s">
        <v>87</v>
      </c>
    </row>
    <row r="765" spans="2:65" s="13" customFormat="1" ht="13.5" x14ac:dyDescent="0.3">
      <c r="B765" s="220"/>
      <c r="C765" s="221"/>
      <c r="D765" s="207" t="s">
        <v>145</v>
      </c>
      <c r="E765" s="222" t="s">
        <v>22</v>
      </c>
      <c r="F765" s="223" t="s">
        <v>857</v>
      </c>
      <c r="G765" s="221"/>
      <c r="H765" s="224">
        <v>138.76400000000001</v>
      </c>
      <c r="I765" s="225"/>
      <c r="J765" s="221"/>
      <c r="K765" s="221"/>
      <c r="L765" s="226"/>
      <c r="M765" s="227"/>
      <c r="N765" s="228"/>
      <c r="O765" s="228"/>
      <c r="P765" s="228"/>
      <c r="Q765" s="228"/>
      <c r="R765" s="228"/>
      <c r="S765" s="228"/>
      <c r="T765" s="229"/>
      <c r="AT765" s="230" t="s">
        <v>145</v>
      </c>
      <c r="AU765" s="230" t="s">
        <v>87</v>
      </c>
      <c r="AV765" s="13" t="s">
        <v>87</v>
      </c>
      <c r="AW765" s="13" t="s">
        <v>42</v>
      </c>
      <c r="AX765" s="13" t="s">
        <v>78</v>
      </c>
      <c r="AY765" s="230" t="s">
        <v>134</v>
      </c>
    </row>
    <row r="766" spans="2:65" s="14" customFormat="1" ht="13.5" x14ac:dyDescent="0.3">
      <c r="B766" s="231"/>
      <c r="C766" s="232"/>
      <c r="D766" s="233" t="s">
        <v>145</v>
      </c>
      <c r="E766" s="234" t="s">
        <v>22</v>
      </c>
      <c r="F766" s="235" t="s">
        <v>156</v>
      </c>
      <c r="G766" s="232"/>
      <c r="H766" s="236">
        <v>138.76400000000001</v>
      </c>
      <c r="I766" s="237"/>
      <c r="J766" s="232"/>
      <c r="K766" s="232"/>
      <c r="L766" s="238"/>
      <c r="M766" s="239"/>
      <c r="N766" s="240"/>
      <c r="O766" s="240"/>
      <c r="P766" s="240"/>
      <c r="Q766" s="240"/>
      <c r="R766" s="240"/>
      <c r="S766" s="240"/>
      <c r="T766" s="241"/>
      <c r="AT766" s="242" t="s">
        <v>145</v>
      </c>
      <c r="AU766" s="242" t="s">
        <v>87</v>
      </c>
      <c r="AV766" s="14" t="s">
        <v>141</v>
      </c>
      <c r="AW766" s="14" t="s">
        <v>42</v>
      </c>
      <c r="AX766" s="14" t="s">
        <v>23</v>
      </c>
      <c r="AY766" s="242" t="s">
        <v>134</v>
      </c>
    </row>
    <row r="767" spans="2:65" s="1" customFormat="1" ht="31.5" customHeight="1" x14ac:dyDescent="0.3">
      <c r="B767" s="36"/>
      <c r="C767" s="195" t="s">
        <v>858</v>
      </c>
      <c r="D767" s="195" t="s">
        <v>136</v>
      </c>
      <c r="E767" s="196" t="s">
        <v>859</v>
      </c>
      <c r="F767" s="197" t="s">
        <v>860</v>
      </c>
      <c r="G767" s="198" t="s">
        <v>329</v>
      </c>
      <c r="H767" s="199">
        <v>555.05600000000004</v>
      </c>
      <c r="I767" s="200"/>
      <c r="J767" s="201">
        <f>ROUND(I767*H767,2)</f>
        <v>0</v>
      </c>
      <c r="K767" s="197" t="s">
        <v>140</v>
      </c>
      <c r="L767" s="56"/>
      <c r="M767" s="202" t="s">
        <v>22</v>
      </c>
      <c r="N767" s="203" t="s">
        <v>49</v>
      </c>
      <c r="O767" s="37"/>
      <c r="P767" s="204">
        <f>O767*H767</f>
        <v>0</v>
      </c>
      <c r="Q767" s="204">
        <v>0</v>
      </c>
      <c r="R767" s="204">
        <f>Q767*H767</f>
        <v>0</v>
      </c>
      <c r="S767" s="204">
        <v>0</v>
      </c>
      <c r="T767" s="205">
        <f>S767*H767</f>
        <v>0</v>
      </c>
      <c r="AR767" s="19" t="s">
        <v>141</v>
      </c>
      <c r="AT767" s="19" t="s">
        <v>136</v>
      </c>
      <c r="AU767" s="19" t="s">
        <v>87</v>
      </c>
      <c r="AY767" s="19" t="s">
        <v>134</v>
      </c>
      <c r="BE767" s="206">
        <f>IF(N767="základní",J767,0)</f>
        <v>0</v>
      </c>
      <c r="BF767" s="206">
        <f>IF(N767="snížená",J767,0)</f>
        <v>0</v>
      </c>
      <c r="BG767" s="206">
        <f>IF(N767="zákl. přenesená",J767,0)</f>
        <v>0</v>
      </c>
      <c r="BH767" s="206">
        <f>IF(N767="sníž. přenesená",J767,0)</f>
        <v>0</v>
      </c>
      <c r="BI767" s="206">
        <f>IF(N767="nulová",J767,0)</f>
        <v>0</v>
      </c>
      <c r="BJ767" s="19" t="s">
        <v>23</v>
      </c>
      <c r="BK767" s="206">
        <f>ROUND(I767*H767,2)</f>
        <v>0</v>
      </c>
      <c r="BL767" s="19" t="s">
        <v>141</v>
      </c>
      <c r="BM767" s="19" t="s">
        <v>861</v>
      </c>
    </row>
    <row r="768" spans="2:65" s="1" customFormat="1" ht="67.5" x14ac:dyDescent="0.3">
      <c r="B768" s="36"/>
      <c r="C768" s="58"/>
      <c r="D768" s="207" t="s">
        <v>143</v>
      </c>
      <c r="E768" s="58"/>
      <c r="F768" s="208" t="s">
        <v>856</v>
      </c>
      <c r="G768" s="58"/>
      <c r="H768" s="58"/>
      <c r="I768" s="163"/>
      <c r="J768" s="58"/>
      <c r="K768" s="58"/>
      <c r="L768" s="56"/>
      <c r="M768" s="73"/>
      <c r="N768" s="37"/>
      <c r="O768" s="37"/>
      <c r="P768" s="37"/>
      <c r="Q768" s="37"/>
      <c r="R768" s="37"/>
      <c r="S768" s="37"/>
      <c r="T768" s="74"/>
      <c r="AT768" s="19" t="s">
        <v>143</v>
      </c>
      <c r="AU768" s="19" t="s">
        <v>87</v>
      </c>
    </row>
    <row r="769" spans="2:65" s="13" customFormat="1" ht="13.5" x14ac:dyDescent="0.3">
      <c r="B769" s="220"/>
      <c r="C769" s="221"/>
      <c r="D769" s="207" t="s">
        <v>145</v>
      </c>
      <c r="E769" s="222" t="s">
        <v>22</v>
      </c>
      <c r="F769" s="223" t="s">
        <v>862</v>
      </c>
      <c r="G769" s="221"/>
      <c r="H769" s="224">
        <v>555.05600000000004</v>
      </c>
      <c r="I769" s="225"/>
      <c r="J769" s="221"/>
      <c r="K769" s="221"/>
      <c r="L769" s="226"/>
      <c r="M769" s="227"/>
      <c r="N769" s="228"/>
      <c r="O769" s="228"/>
      <c r="P769" s="228"/>
      <c r="Q769" s="228"/>
      <c r="R769" s="228"/>
      <c r="S769" s="228"/>
      <c r="T769" s="229"/>
      <c r="AT769" s="230" t="s">
        <v>145</v>
      </c>
      <c r="AU769" s="230" t="s">
        <v>87</v>
      </c>
      <c r="AV769" s="13" t="s">
        <v>87</v>
      </c>
      <c r="AW769" s="13" t="s">
        <v>42</v>
      </c>
      <c r="AX769" s="13" t="s">
        <v>78</v>
      </c>
      <c r="AY769" s="230" t="s">
        <v>134</v>
      </c>
    </row>
    <row r="770" spans="2:65" s="14" customFormat="1" ht="13.5" x14ac:dyDescent="0.3">
      <c r="B770" s="231"/>
      <c r="C770" s="232"/>
      <c r="D770" s="233" t="s">
        <v>145</v>
      </c>
      <c r="E770" s="234" t="s">
        <v>22</v>
      </c>
      <c r="F770" s="235" t="s">
        <v>156</v>
      </c>
      <c r="G770" s="232"/>
      <c r="H770" s="236">
        <v>555.05600000000004</v>
      </c>
      <c r="I770" s="237"/>
      <c r="J770" s="232"/>
      <c r="K770" s="232"/>
      <c r="L770" s="238"/>
      <c r="M770" s="239"/>
      <c r="N770" s="240"/>
      <c r="O770" s="240"/>
      <c r="P770" s="240"/>
      <c r="Q770" s="240"/>
      <c r="R770" s="240"/>
      <c r="S770" s="240"/>
      <c r="T770" s="241"/>
      <c r="AT770" s="242" t="s">
        <v>145</v>
      </c>
      <c r="AU770" s="242" t="s">
        <v>87</v>
      </c>
      <c r="AV770" s="14" t="s">
        <v>141</v>
      </c>
      <c r="AW770" s="14" t="s">
        <v>42</v>
      </c>
      <c r="AX770" s="14" t="s">
        <v>23</v>
      </c>
      <c r="AY770" s="242" t="s">
        <v>134</v>
      </c>
    </row>
    <row r="771" spans="2:65" s="1" customFormat="1" ht="31.5" customHeight="1" x14ac:dyDescent="0.3">
      <c r="B771" s="36"/>
      <c r="C771" s="195" t="s">
        <v>863</v>
      </c>
      <c r="D771" s="195" t="s">
        <v>136</v>
      </c>
      <c r="E771" s="196" t="s">
        <v>864</v>
      </c>
      <c r="F771" s="197" t="s">
        <v>865</v>
      </c>
      <c r="G771" s="198" t="s">
        <v>329</v>
      </c>
      <c r="H771" s="199">
        <v>138.76400000000001</v>
      </c>
      <c r="I771" s="200"/>
      <c r="J771" s="201">
        <f>ROUND(I771*H771,2)</f>
        <v>0</v>
      </c>
      <c r="K771" s="197" t="s">
        <v>140</v>
      </c>
      <c r="L771" s="56"/>
      <c r="M771" s="202" t="s">
        <v>22</v>
      </c>
      <c r="N771" s="203" t="s">
        <v>49</v>
      </c>
      <c r="O771" s="37"/>
      <c r="P771" s="204">
        <f>O771*H771</f>
        <v>0</v>
      </c>
      <c r="Q771" s="204">
        <v>0</v>
      </c>
      <c r="R771" s="204">
        <f>Q771*H771</f>
        <v>0</v>
      </c>
      <c r="S771" s="204">
        <v>0</v>
      </c>
      <c r="T771" s="205">
        <f>S771*H771</f>
        <v>0</v>
      </c>
      <c r="AR771" s="19" t="s">
        <v>141</v>
      </c>
      <c r="AT771" s="19" t="s">
        <v>136</v>
      </c>
      <c r="AU771" s="19" t="s">
        <v>87</v>
      </c>
      <c r="AY771" s="19" t="s">
        <v>134</v>
      </c>
      <c r="BE771" s="206">
        <f>IF(N771="základní",J771,0)</f>
        <v>0</v>
      </c>
      <c r="BF771" s="206">
        <f>IF(N771="snížená",J771,0)</f>
        <v>0</v>
      </c>
      <c r="BG771" s="206">
        <f>IF(N771="zákl. přenesená",J771,0)</f>
        <v>0</v>
      </c>
      <c r="BH771" s="206">
        <f>IF(N771="sníž. přenesená",J771,0)</f>
        <v>0</v>
      </c>
      <c r="BI771" s="206">
        <f>IF(N771="nulová",J771,0)</f>
        <v>0</v>
      </c>
      <c r="BJ771" s="19" t="s">
        <v>23</v>
      </c>
      <c r="BK771" s="206">
        <f>ROUND(I771*H771,2)</f>
        <v>0</v>
      </c>
      <c r="BL771" s="19" t="s">
        <v>141</v>
      </c>
      <c r="BM771" s="19" t="s">
        <v>866</v>
      </c>
    </row>
    <row r="772" spans="2:65" s="13" customFormat="1" ht="13.5" x14ac:dyDescent="0.3">
      <c r="B772" s="220"/>
      <c r="C772" s="221"/>
      <c r="D772" s="207" t="s">
        <v>145</v>
      </c>
      <c r="E772" s="222" t="s">
        <v>22</v>
      </c>
      <c r="F772" s="223" t="s">
        <v>857</v>
      </c>
      <c r="G772" s="221"/>
      <c r="H772" s="224">
        <v>138.76400000000001</v>
      </c>
      <c r="I772" s="225"/>
      <c r="J772" s="221"/>
      <c r="K772" s="221"/>
      <c r="L772" s="226"/>
      <c r="M772" s="227"/>
      <c r="N772" s="228"/>
      <c r="O772" s="228"/>
      <c r="P772" s="228"/>
      <c r="Q772" s="228"/>
      <c r="R772" s="228"/>
      <c r="S772" s="228"/>
      <c r="T772" s="229"/>
      <c r="AT772" s="230" t="s">
        <v>145</v>
      </c>
      <c r="AU772" s="230" t="s">
        <v>87</v>
      </c>
      <c r="AV772" s="13" t="s">
        <v>87</v>
      </c>
      <c r="AW772" s="13" t="s">
        <v>42</v>
      </c>
      <c r="AX772" s="13" t="s">
        <v>78</v>
      </c>
      <c r="AY772" s="230" t="s">
        <v>134</v>
      </c>
    </row>
    <row r="773" spans="2:65" s="14" customFormat="1" ht="13.5" x14ac:dyDescent="0.3">
      <c r="B773" s="231"/>
      <c r="C773" s="232"/>
      <c r="D773" s="233" t="s">
        <v>145</v>
      </c>
      <c r="E773" s="234" t="s">
        <v>22</v>
      </c>
      <c r="F773" s="235" t="s">
        <v>156</v>
      </c>
      <c r="G773" s="232"/>
      <c r="H773" s="236">
        <v>138.76400000000001</v>
      </c>
      <c r="I773" s="237"/>
      <c r="J773" s="232"/>
      <c r="K773" s="232"/>
      <c r="L773" s="238"/>
      <c r="M773" s="239"/>
      <c r="N773" s="240"/>
      <c r="O773" s="240"/>
      <c r="P773" s="240"/>
      <c r="Q773" s="240"/>
      <c r="R773" s="240"/>
      <c r="S773" s="240"/>
      <c r="T773" s="241"/>
      <c r="AT773" s="242" t="s">
        <v>145</v>
      </c>
      <c r="AU773" s="242" t="s">
        <v>87</v>
      </c>
      <c r="AV773" s="14" t="s">
        <v>141</v>
      </c>
      <c r="AW773" s="14" t="s">
        <v>42</v>
      </c>
      <c r="AX773" s="14" t="s">
        <v>23</v>
      </c>
      <c r="AY773" s="242" t="s">
        <v>134</v>
      </c>
    </row>
    <row r="774" spans="2:65" s="1" customFormat="1" ht="22.5" customHeight="1" x14ac:dyDescent="0.3">
      <c r="B774" s="36"/>
      <c r="C774" s="195" t="s">
        <v>867</v>
      </c>
      <c r="D774" s="195" t="s">
        <v>136</v>
      </c>
      <c r="E774" s="196" t="s">
        <v>868</v>
      </c>
      <c r="F774" s="197" t="s">
        <v>869</v>
      </c>
      <c r="G774" s="198" t="s">
        <v>329</v>
      </c>
      <c r="H774" s="199">
        <v>40.838000000000001</v>
      </c>
      <c r="I774" s="200"/>
      <c r="J774" s="201">
        <f>ROUND(I774*H774,2)</f>
        <v>0</v>
      </c>
      <c r="K774" s="197" t="s">
        <v>140</v>
      </c>
      <c r="L774" s="56"/>
      <c r="M774" s="202" t="s">
        <v>22</v>
      </c>
      <c r="N774" s="203" t="s">
        <v>49</v>
      </c>
      <c r="O774" s="37"/>
      <c r="P774" s="204">
        <f>O774*H774</f>
        <v>0</v>
      </c>
      <c r="Q774" s="204">
        <v>0</v>
      </c>
      <c r="R774" s="204">
        <f>Q774*H774</f>
        <v>0</v>
      </c>
      <c r="S774" s="204">
        <v>0</v>
      </c>
      <c r="T774" s="205">
        <f>S774*H774</f>
        <v>0</v>
      </c>
      <c r="AR774" s="19" t="s">
        <v>141</v>
      </c>
      <c r="AT774" s="19" t="s">
        <v>136</v>
      </c>
      <c r="AU774" s="19" t="s">
        <v>87</v>
      </c>
      <c r="AY774" s="19" t="s">
        <v>134</v>
      </c>
      <c r="BE774" s="206">
        <f>IF(N774="základní",J774,0)</f>
        <v>0</v>
      </c>
      <c r="BF774" s="206">
        <f>IF(N774="snížená",J774,0)</f>
        <v>0</v>
      </c>
      <c r="BG774" s="206">
        <f>IF(N774="zákl. přenesená",J774,0)</f>
        <v>0</v>
      </c>
      <c r="BH774" s="206">
        <f>IF(N774="sníž. přenesená",J774,0)</f>
        <v>0</v>
      </c>
      <c r="BI774" s="206">
        <f>IF(N774="nulová",J774,0)</f>
        <v>0</v>
      </c>
      <c r="BJ774" s="19" t="s">
        <v>23</v>
      </c>
      <c r="BK774" s="206">
        <f>ROUND(I774*H774,2)</f>
        <v>0</v>
      </c>
      <c r="BL774" s="19" t="s">
        <v>141</v>
      </c>
      <c r="BM774" s="19" t="s">
        <v>870</v>
      </c>
    </row>
    <row r="775" spans="2:65" s="1" customFormat="1" ht="67.5" x14ac:dyDescent="0.3">
      <c r="B775" s="36"/>
      <c r="C775" s="58"/>
      <c r="D775" s="207" t="s">
        <v>143</v>
      </c>
      <c r="E775" s="58"/>
      <c r="F775" s="208" t="s">
        <v>871</v>
      </c>
      <c r="G775" s="58"/>
      <c r="H775" s="58"/>
      <c r="I775" s="163"/>
      <c r="J775" s="58"/>
      <c r="K775" s="58"/>
      <c r="L775" s="56"/>
      <c r="M775" s="73"/>
      <c r="N775" s="37"/>
      <c r="O775" s="37"/>
      <c r="P775" s="37"/>
      <c r="Q775" s="37"/>
      <c r="R775" s="37"/>
      <c r="S775" s="37"/>
      <c r="T775" s="74"/>
      <c r="AT775" s="19" t="s">
        <v>143</v>
      </c>
      <c r="AU775" s="19" t="s">
        <v>87</v>
      </c>
    </row>
    <row r="776" spans="2:65" s="13" customFormat="1" ht="13.5" x14ac:dyDescent="0.3">
      <c r="B776" s="220"/>
      <c r="C776" s="221"/>
      <c r="D776" s="207" t="s">
        <v>145</v>
      </c>
      <c r="E776" s="222" t="s">
        <v>22</v>
      </c>
      <c r="F776" s="223" t="s">
        <v>872</v>
      </c>
      <c r="G776" s="221"/>
      <c r="H776" s="224">
        <v>40.838000000000001</v>
      </c>
      <c r="I776" s="225"/>
      <c r="J776" s="221"/>
      <c r="K776" s="221"/>
      <c r="L776" s="226"/>
      <c r="M776" s="227"/>
      <c r="N776" s="228"/>
      <c r="O776" s="228"/>
      <c r="P776" s="228"/>
      <c r="Q776" s="228"/>
      <c r="R776" s="228"/>
      <c r="S776" s="228"/>
      <c r="T776" s="229"/>
      <c r="AT776" s="230" t="s">
        <v>145</v>
      </c>
      <c r="AU776" s="230" t="s">
        <v>87</v>
      </c>
      <c r="AV776" s="13" t="s">
        <v>87</v>
      </c>
      <c r="AW776" s="13" t="s">
        <v>42</v>
      </c>
      <c r="AX776" s="13" t="s">
        <v>78</v>
      </c>
      <c r="AY776" s="230" t="s">
        <v>134</v>
      </c>
    </row>
    <row r="777" spans="2:65" s="14" customFormat="1" ht="13.5" x14ac:dyDescent="0.3">
      <c r="B777" s="231"/>
      <c r="C777" s="232"/>
      <c r="D777" s="233" t="s">
        <v>145</v>
      </c>
      <c r="E777" s="234" t="s">
        <v>22</v>
      </c>
      <c r="F777" s="235" t="s">
        <v>156</v>
      </c>
      <c r="G777" s="232"/>
      <c r="H777" s="236">
        <v>40.838000000000001</v>
      </c>
      <c r="I777" s="237"/>
      <c r="J777" s="232"/>
      <c r="K777" s="232"/>
      <c r="L777" s="238"/>
      <c r="M777" s="239"/>
      <c r="N777" s="240"/>
      <c r="O777" s="240"/>
      <c r="P777" s="240"/>
      <c r="Q777" s="240"/>
      <c r="R777" s="240"/>
      <c r="S777" s="240"/>
      <c r="T777" s="241"/>
      <c r="AT777" s="242" t="s">
        <v>145</v>
      </c>
      <c r="AU777" s="242" t="s">
        <v>87</v>
      </c>
      <c r="AV777" s="14" t="s">
        <v>141</v>
      </c>
      <c r="AW777" s="14" t="s">
        <v>42</v>
      </c>
      <c r="AX777" s="14" t="s">
        <v>23</v>
      </c>
      <c r="AY777" s="242" t="s">
        <v>134</v>
      </c>
    </row>
    <row r="778" spans="2:65" s="1" customFormat="1" ht="22.5" customHeight="1" x14ac:dyDescent="0.3">
      <c r="B778" s="36"/>
      <c r="C778" s="195" t="s">
        <v>873</v>
      </c>
      <c r="D778" s="195" t="s">
        <v>136</v>
      </c>
      <c r="E778" s="196" t="s">
        <v>874</v>
      </c>
      <c r="F778" s="197" t="s">
        <v>875</v>
      </c>
      <c r="G778" s="198" t="s">
        <v>329</v>
      </c>
      <c r="H778" s="199">
        <v>97.926000000000002</v>
      </c>
      <c r="I778" s="200"/>
      <c r="J778" s="201">
        <f>ROUND(I778*H778,2)</f>
        <v>0</v>
      </c>
      <c r="K778" s="197" t="s">
        <v>140</v>
      </c>
      <c r="L778" s="56"/>
      <c r="M778" s="202" t="s">
        <v>22</v>
      </c>
      <c r="N778" s="203" t="s">
        <v>49</v>
      </c>
      <c r="O778" s="37"/>
      <c r="P778" s="204">
        <f>O778*H778</f>
        <v>0</v>
      </c>
      <c r="Q778" s="204">
        <v>0</v>
      </c>
      <c r="R778" s="204">
        <f>Q778*H778</f>
        <v>0</v>
      </c>
      <c r="S778" s="204">
        <v>0</v>
      </c>
      <c r="T778" s="205">
        <f>S778*H778</f>
        <v>0</v>
      </c>
      <c r="AR778" s="19" t="s">
        <v>141</v>
      </c>
      <c r="AT778" s="19" t="s">
        <v>136</v>
      </c>
      <c r="AU778" s="19" t="s">
        <v>87</v>
      </c>
      <c r="AY778" s="19" t="s">
        <v>134</v>
      </c>
      <c r="BE778" s="206">
        <f>IF(N778="základní",J778,0)</f>
        <v>0</v>
      </c>
      <c r="BF778" s="206">
        <f>IF(N778="snížená",J778,0)</f>
        <v>0</v>
      </c>
      <c r="BG778" s="206">
        <f>IF(N778="zákl. přenesená",J778,0)</f>
        <v>0</v>
      </c>
      <c r="BH778" s="206">
        <f>IF(N778="sníž. přenesená",J778,0)</f>
        <v>0</v>
      </c>
      <c r="BI778" s="206">
        <f>IF(N778="nulová",J778,0)</f>
        <v>0</v>
      </c>
      <c r="BJ778" s="19" t="s">
        <v>23</v>
      </c>
      <c r="BK778" s="206">
        <f>ROUND(I778*H778,2)</f>
        <v>0</v>
      </c>
      <c r="BL778" s="19" t="s">
        <v>141</v>
      </c>
      <c r="BM778" s="19" t="s">
        <v>876</v>
      </c>
    </row>
    <row r="779" spans="2:65" s="1" customFormat="1" ht="67.5" x14ac:dyDescent="0.3">
      <c r="B779" s="36"/>
      <c r="C779" s="58"/>
      <c r="D779" s="207" t="s">
        <v>143</v>
      </c>
      <c r="E779" s="58"/>
      <c r="F779" s="208" t="s">
        <v>871</v>
      </c>
      <c r="G779" s="58"/>
      <c r="H779" s="58"/>
      <c r="I779" s="163"/>
      <c r="J779" s="58"/>
      <c r="K779" s="58"/>
      <c r="L779" s="56"/>
      <c r="M779" s="73"/>
      <c r="N779" s="37"/>
      <c r="O779" s="37"/>
      <c r="P779" s="37"/>
      <c r="Q779" s="37"/>
      <c r="R779" s="37"/>
      <c r="S779" s="37"/>
      <c r="T779" s="74"/>
      <c r="AT779" s="19" t="s">
        <v>143</v>
      </c>
      <c r="AU779" s="19" t="s">
        <v>87</v>
      </c>
    </row>
    <row r="780" spans="2:65" s="13" customFormat="1" ht="13.5" x14ac:dyDescent="0.3">
      <c r="B780" s="220"/>
      <c r="C780" s="221"/>
      <c r="D780" s="207" t="s">
        <v>145</v>
      </c>
      <c r="E780" s="222" t="s">
        <v>22</v>
      </c>
      <c r="F780" s="223" t="s">
        <v>877</v>
      </c>
      <c r="G780" s="221"/>
      <c r="H780" s="224">
        <v>97.926000000000002</v>
      </c>
      <c r="I780" s="225"/>
      <c r="J780" s="221"/>
      <c r="K780" s="221"/>
      <c r="L780" s="226"/>
      <c r="M780" s="227"/>
      <c r="N780" s="228"/>
      <c r="O780" s="228"/>
      <c r="P780" s="228"/>
      <c r="Q780" s="228"/>
      <c r="R780" s="228"/>
      <c r="S780" s="228"/>
      <c r="T780" s="229"/>
      <c r="AT780" s="230" t="s">
        <v>145</v>
      </c>
      <c r="AU780" s="230" t="s">
        <v>87</v>
      </c>
      <c r="AV780" s="13" t="s">
        <v>87</v>
      </c>
      <c r="AW780" s="13" t="s">
        <v>42</v>
      </c>
      <c r="AX780" s="13" t="s">
        <v>78</v>
      </c>
      <c r="AY780" s="230" t="s">
        <v>134</v>
      </c>
    </row>
    <row r="781" spans="2:65" s="14" customFormat="1" ht="13.5" x14ac:dyDescent="0.3">
      <c r="B781" s="231"/>
      <c r="C781" s="232"/>
      <c r="D781" s="207" t="s">
        <v>145</v>
      </c>
      <c r="E781" s="264" t="s">
        <v>22</v>
      </c>
      <c r="F781" s="265" t="s">
        <v>156</v>
      </c>
      <c r="G781" s="232"/>
      <c r="H781" s="266">
        <v>97.926000000000002</v>
      </c>
      <c r="I781" s="237"/>
      <c r="J781" s="232"/>
      <c r="K781" s="232"/>
      <c r="L781" s="238"/>
      <c r="M781" s="239"/>
      <c r="N781" s="240"/>
      <c r="O781" s="240"/>
      <c r="P781" s="240"/>
      <c r="Q781" s="240"/>
      <c r="R781" s="240"/>
      <c r="S781" s="240"/>
      <c r="T781" s="241"/>
      <c r="AT781" s="242" t="s">
        <v>145</v>
      </c>
      <c r="AU781" s="242" t="s">
        <v>87</v>
      </c>
      <c r="AV781" s="14" t="s">
        <v>141</v>
      </c>
      <c r="AW781" s="14" t="s">
        <v>42</v>
      </c>
      <c r="AX781" s="14" t="s">
        <v>23</v>
      </c>
      <c r="AY781" s="242" t="s">
        <v>134</v>
      </c>
    </row>
    <row r="782" spans="2:65" s="11" customFormat="1" ht="29.85" customHeight="1" x14ac:dyDescent="0.3">
      <c r="B782" s="178"/>
      <c r="C782" s="179"/>
      <c r="D782" s="192" t="s">
        <v>77</v>
      </c>
      <c r="E782" s="193" t="s">
        <v>878</v>
      </c>
      <c r="F782" s="193" t="s">
        <v>879</v>
      </c>
      <c r="G782" s="179"/>
      <c r="H782" s="179"/>
      <c r="I782" s="182"/>
      <c r="J782" s="194">
        <f>BK782</f>
        <v>0</v>
      </c>
      <c r="K782" s="179"/>
      <c r="L782" s="184"/>
      <c r="M782" s="185"/>
      <c r="N782" s="186"/>
      <c r="O782" s="186"/>
      <c r="P782" s="187">
        <f>SUM(P783:P790)</f>
        <v>0</v>
      </c>
      <c r="Q782" s="186"/>
      <c r="R782" s="187">
        <f>SUM(R783:R790)</f>
        <v>0</v>
      </c>
      <c r="S782" s="186"/>
      <c r="T782" s="188">
        <f>SUM(T783:T790)</f>
        <v>0</v>
      </c>
      <c r="AR782" s="189" t="s">
        <v>23</v>
      </c>
      <c r="AT782" s="190" t="s">
        <v>77</v>
      </c>
      <c r="AU782" s="190" t="s">
        <v>23</v>
      </c>
      <c r="AY782" s="189" t="s">
        <v>134</v>
      </c>
      <c r="BK782" s="191">
        <f>SUM(BK783:BK790)</f>
        <v>0</v>
      </c>
    </row>
    <row r="783" spans="2:65" s="1" customFormat="1" ht="31.5" customHeight="1" x14ac:dyDescent="0.3">
      <c r="B783" s="36"/>
      <c r="C783" s="195" t="s">
        <v>880</v>
      </c>
      <c r="D783" s="195" t="s">
        <v>136</v>
      </c>
      <c r="E783" s="196" t="s">
        <v>881</v>
      </c>
      <c r="F783" s="197" t="s">
        <v>882</v>
      </c>
      <c r="G783" s="198" t="s">
        <v>329</v>
      </c>
      <c r="H783" s="199">
        <v>27.625</v>
      </c>
      <c r="I783" s="200"/>
      <c r="J783" s="201">
        <f>ROUND(I783*H783,2)</f>
        <v>0</v>
      </c>
      <c r="K783" s="197" t="s">
        <v>140</v>
      </c>
      <c r="L783" s="56"/>
      <c r="M783" s="202" t="s">
        <v>22</v>
      </c>
      <c r="N783" s="203" t="s">
        <v>49</v>
      </c>
      <c r="O783" s="37"/>
      <c r="P783" s="204">
        <f>O783*H783</f>
        <v>0</v>
      </c>
      <c r="Q783" s="204">
        <v>0</v>
      </c>
      <c r="R783" s="204">
        <f>Q783*H783</f>
        <v>0</v>
      </c>
      <c r="S783" s="204">
        <v>0</v>
      </c>
      <c r="T783" s="205">
        <f>S783*H783</f>
        <v>0</v>
      </c>
      <c r="AR783" s="19" t="s">
        <v>141</v>
      </c>
      <c r="AT783" s="19" t="s">
        <v>136</v>
      </c>
      <c r="AU783" s="19" t="s">
        <v>87</v>
      </c>
      <c r="AY783" s="19" t="s">
        <v>134</v>
      </c>
      <c r="BE783" s="206">
        <f>IF(N783="základní",J783,0)</f>
        <v>0</v>
      </c>
      <c r="BF783" s="206">
        <f>IF(N783="snížená",J783,0)</f>
        <v>0</v>
      </c>
      <c r="BG783" s="206">
        <f>IF(N783="zákl. přenesená",J783,0)</f>
        <v>0</v>
      </c>
      <c r="BH783" s="206">
        <f>IF(N783="sníž. přenesená",J783,0)</f>
        <v>0</v>
      </c>
      <c r="BI783" s="206">
        <f>IF(N783="nulová",J783,0)</f>
        <v>0</v>
      </c>
      <c r="BJ783" s="19" t="s">
        <v>23</v>
      </c>
      <c r="BK783" s="206">
        <f>ROUND(I783*H783,2)</f>
        <v>0</v>
      </c>
      <c r="BL783" s="19" t="s">
        <v>141</v>
      </c>
      <c r="BM783" s="19" t="s">
        <v>883</v>
      </c>
    </row>
    <row r="784" spans="2:65" s="1" customFormat="1" ht="54" x14ac:dyDescent="0.3">
      <c r="B784" s="36"/>
      <c r="C784" s="58"/>
      <c r="D784" s="207" t="s">
        <v>143</v>
      </c>
      <c r="E784" s="58"/>
      <c r="F784" s="208" t="s">
        <v>884</v>
      </c>
      <c r="G784" s="58"/>
      <c r="H784" s="58"/>
      <c r="I784" s="163"/>
      <c r="J784" s="58"/>
      <c r="K784" s="58"/>
      <c r="L784" s="56"/>
      <c r="M784" s="73"/>
      <c r="N784" s="37"/>
      <c r="O784" s="37"/>
      <c r="P784" s="37"/>
      <c r="Q784" s="37"/>
      <c r="R784" s="37"/>
      <c r="S784" s="37"/>
      <c r="T784" s="74"/>
      <c r="AT784" s="19" t="s">
        <v>143</v>
      </c>
      <c r="AU784" s="19" t="s">
        <v>87</v>
      </c>
    </row>
    <row r="785" spans="2:65" s="13" customFormat="1" ht="13.5" x14ac:dyDescent="0.3">
      <c r="B785" s="220"/>
      <c r="C785" s="221"/>
      <c r="D785" s="207" t="s">
        <v>145</v>
      </c>
      <c r="E785" s="222" t="s">
        <v>22</v>
      </c>
      <c r="F785" s="223" t="s">
        <v>885</v>
      </c>
      <c r="G785" s="221"/>
      <c r="H785" s="224">
        <v>27.625</v>
      </c>
      <c r="I785" s="225"/>
      <c r="J785" s="221"/>
      <c r="K785" s="221"/>
      <c r="L785" s="226"/>
      <c r="M785" s="227"/>
      <c r="N785" s="228"/>
      <c r="O785" s="228"/>
      <c r="P785" s="228"/>
      <c r="Q785" s="228"/>
      <c r="R785" s="228"/>
      <c r="S785" s="228"/>
      <c r="T785" s="229"/>
      <c r="AT785" s="230" t="s">
        <v>145</v>
      </c>
      <c r="AU785" s="230" t="s">
        <v>87</v>
      </c>
      <c r="AV785" s="13" t="s">
        <v>87</v>
      </c>
      <c r="AW785" s="13" t="s">
        <v>42</v>
      </c>
      <c r="AX785" s="13" t="s">
        <v>78</v>
      </c>
      <c r="AY785" s="230" t="s">
        <v>134</v>
      </c>
    </row>
    <row r="786" spans="2:65" s="14" customFormat="1" ht="13.5" x14ac:dyDescent="0.3">
      <c r="B786" s="231"/>
      <c r="C786" s="232"/>
      <c r="D786" s="233" t="s">
        <v>145</v>
      </c>
      <c r="E786" s="234" t="s">
        <v>22</v>
      </c>
      <c r="F786" s="235" t="s">
        <v>156</v>
      </c>
      <c r="G786" s="232"/>
      <c r="H786" s="236">
        <v>27.625</v>
      </c>
      <c r="I786" s="237"/>
      <c r="J786" s="232"/>
      <c r="K786" s="232"/>
      <c r="L786" s="238"/>
      <c r="M786" s="239"/>
      <c r="N786" s="240"/>
      <c r="O786" s="240"/>
      <c r="P786" s="240"/>
      <c r="Q786" s="240"/>
      <c r="R786" s="240"/>
      <c r="S786" s="240"/>
      <c r="T786" s="241"/>
      <c r="AT786" s="242" t="s">
        <v>145</v>
      </c>
      <c r="AU786" s="242" t="s">
        <v>87</v>
      </c>
      <c r="AV786" s="14" t="s">
        <v>141</v>
      </c>
      <c r="AW786" s="14" t="s">
        <v>42</v>
      </c>
      <c r="AX786" s="14" t="s">
        <v>23</v>
      </c>
      <c r="AY786" s="242" t="s">
        <v>134</v>
      </c>
    </row>
    <row r="787" spans="2:65" s="1" customFormat="1" ht="31.5" customHeight="1" x14ac:dyDescent="0.3">
      <c r="B787" s="36"/>
      <c r="C787" s="195" t="s">
        <v>886</v>
      </c>
      <c r="D787" s="195" t="s">
        <v>136</v>
      </c>
      <c r="E787" s="196" t="s">
        <v>887</v>
      </c>
      <c r="F787" s="197" t="s">
        <v>888</v>
      </c>
      <c r="G787" s="198" t="s">
        <v>329</v>
      </c>
      <c r="H787" s="199">
        <v>27.625</v>
      </c>
      <c r="I787" s="200"/>
      <c r="J787" s="201">
        <f>ROUND(I787*H787,2)</f>
        <v>0</v>
      </c>
      <c r="K787" s="197" t="s">
        <v>140</v>
      </c>
      <c r="L787" s="56"/>
      <c r="M787" s="202" t="s">
        <v>22</v>
      </c>
      <c r="N787" s="203" t="s">
        <v>49</v>
      </c>
      <c r="O787" s="37"/>
      <c r="P787" s="204">
        <f>O787*H787</f>
        <v>0</v>
      </c>
      <c r="Q787" s="204">
        <v>0</v>
      </c>
      <c r="R787" s="204">
        <f>Q787*H787</f>
        <v>0</v>
      </c>
      <c r="S787" s="204">
        <v>0</v>
      </c>
      <c r="T787" s="205">
        <f>S787*H787</f>
        <v>0</v>
      </c>
      <c r="AR787" s="19" t="s">
        <v>141</v>
      </c>
      <c r="AT787" s="19" t="s">
        <v>136</v>
      </c>
      <c r="AU787" s="19" t="s">
        <v>87</v>
      </c>
      <c r="AY787" s="19" t="s">
        <v>134</v>
      </c>
      <c r="BE787" s="206">
        <f>IF(N787="základní",J787,0)</f>
        <v>0</v>
      </c>
      <c r="BF787" s="206">
        <f>IF(N787="snížená",J787,0)</f>
        <v>0</v>
      </c>
      <c r="BG787" s="206">
        <f>IF(N787="zákl. přenesená",J787,0)</f>
        <v>0</v>
      </c>
      <c r="BH787" s="206">
        <f>IF(N787="sníž. přenesená",J787,0)</f>
        <v>0</v>
      </c>
      <c r="BI787" s="206">
        <f>IF(N787="nulová",J787,0)</f>
        <v>0</v>
      </c>
      <c r="BJ787" s="19" t="s">
        <v>23</v>
      </c>
      <c r="BK787" s="206">
        <f>ROUND(I787*H787,2)</f>
        <v>0</v>
      </c>
      <c r="BL787" s="19" t="s">
        <v>141</v>
      </c>
      <c r="BM787" s="19" t="s">
        <v>889</v>
      </c>
    </row>
    <row r="788" spans="2:65" s="1" customFormat="1" ht="54" x14ac:dyDescent="0.3">
      <c r="B788" s="36"/>
      <c r="C788" s="58"/>
      <c r="D788" s="207" t="s">
        <v>143</v>
      </c>
      <c r="E788" s="58"/>
      <c r="F788" s="208" t="s">
        <v>884</v>
      </c>
      <c r="G788" s="58"/>
      <c r="H788" s="58"/>
      <c r="I788" s="163"/>
      <c r="J788" s="58"/>
      <c r="K788" s="58"/>
      <c r="L788" s="56"/>
      <c r="M788" s="73"/>
      <c r="N788" s="37"/>
      <c r="O788" s="37"/>
      <c r="P788" s="37"/>
      <c r="Q788" s="37"/>
      <c r="R788" s="37"/>
      <c r="S788" s="37"/>
      <c r="T788" s="74"/>
      <c r="AT788" s="19" t="s">
        <v>143</v>
      </c>
      <c r="AU788" s="19" t="s">
        <v>87</v>
      </c>
    </row>
    <row r="789" spans="2:65" s="13" customFormat="1" ht="13.5" x14ac:dyDescent="0.3">
      <c r="B789" s="220"/>
      <c r="C789" s="221"/>
      <c r="D789" s="207" t="s">
        <v>145</v>
      </c>
      <c r="E789" s="222" t="s">
        <v>22</v>
      </c>
      <c r="F789" s="223" t="s">
        <v>885</v>
      </c>
      <c r="G789" s="221"/>
      <c r="H789" s="224">
        <v>27.625</v>
      </c>
      <c r="I789" s="225"/>
      <c r="J789" s="221"/>
      <c r="K789" s="221"/>
      <c r="L789" s="226"/>
      <c r="M789" s="227"/>
      <c r="N789" s="228"/>
      <c r="O789" s="228"/>
      <c r="P789" s="228"/>
      <c r="Q789" s="228"/>
      <c r="R789" s="228"/>
      <c r="S789" s="228"/>
      <c r="T789" s="229"/>
      <c r="AT789" s="230" t="s">
        <v>145</v>
      </c>
      <c r="AU789" s="230" t="s">
        <v>87</v>
      </c>
      <c r="AV789" s="13" t="s">
        <v>87</v>
      </c>
      <c r="AW789" s="13" t="s">
        <v>42</v>
      </c>
      <c r="AX789" s="13" t="s">
        <v>78</v>
      </c>
      <c r="AY789" s="230" t="s">
        <v>134</v>
      </c>
    </row>
    <row r="790" spans="2:65" s="14" customFormat="1" ht="13.5" x14ac:dyDescent="0.3">
      <c r="B790" s="231"/>
      <c r="C790" s="232"/>
      <c r="D790" s="207" t="s">
        <v>145</v>
      </c>
      <c r="E790" s="264" t="s">
        <v>22</v>
      </c>
      <c r="F790" s="265" t="s">
        <v>156</v>
      </c>
      <c r="G790" s="232"/>
      <c r="H790" s="266">
        <v>27.625</v>
      </c>
      <c r="I790" s="237"/>
      <c r="J790" s="232"/>
      <c r="K790" s="232"/>
      <c r="L790" s="238"/>
      <c r="M790" s="269"/>
      <c r="N790" s="270"/>
      <c r="O790" s="270"/>
      <c r="P790" s="270"/>
      <c r="Q790" s="270"/>
      <c r="R790" s="270"/>
      <c r="S790" s="270"/>
      <c r="T790" s="271"/>
      <c r="AT790" s="242" t="s">
        <v>145</v>
      </c>
      <c r="AU790" s="242" t="s">
        <v>87</v>
      </c>
      <c r="AV790" s="14" t="s">
        <v>141</v>
      </c>
      <c r="AW790" s="14" t="s">
        <v>42</v>
      </c>
      <c r="AX790" s="14" t="s">
        <v>23</v>
      </c>
      <c r="AY790" s="242" t="s">
        <v>134</v>
      </c>
    </row>
    <row r="791" spans="2:65" s="1" customFormat="1" ht="6.95" customHeight="1" x14ac:dyDescent="0.3">
      <c r="B791" s="51"/>
      <c r="C791" s="52"/>
      <c r="D791" s="52"/>
      <c r="E791" s="52"/>
      <c r="F791" s="52"/>
      <c r="G791" s="52"/>
      <c r="H791" s="52"/>
      <c r="I791" s="139"/>
      <c r="J791" s="52"/>
      <c r="K791" s="52"/>
      <c r="L791" s="56"/>
    </row>
  </sheetData>
  <sheetProtection algorithmName="SHA-512" hashValue="B1KoN0JZx8khZAzyUlvHY5itn7SVlUu82uC/LCw5/D/CL17zH3oweFtuzK/km1kLc68KG3TGgqHoNnQI2YIDRg==" saltValue="vxiz/p90DrWYewt1l9IO5A==" spinCount="100000" sheet="1" objects="1" scenarios="1" formatColumns="0" formatRows="0" sort="0" autoFilter="0"/>
  <autoFilter ref="C89:K89"/>
  <mergeCells count="12">
    <mergeCell ref="G1:H1"/>
    <mergeCell ref="L2:V2"/>
    <mergeCell ref="E49:H49"/>
    <mergeCell ref="E51:H51"/>
    <mergeCell ref="E78:H78"/>
    <mergeCell ref="E80:H80"/>
    <mergeCell ref="E82:H82"/>
    <mergeCell ref="E7:H7"/>
    <mergeCell ref="E9:H9"/>
    <mergeCell ref="E11:H11"/>
    <mergeCell ref="E26:H26"/>
    <mergeCell ref="E47:H47"/>
  </mergeCells>
  <hyperlinks>
    <hyperlink ref="F1:G1" location="C2" tooltip="Krycí list soupisu" display="1) Krycí list soupisu"/>
    <hyperlink ref="G1:H1" location="C58" tooltip="Rekapitulace" display="2) Rekapitulace"/>
    <hyperlink ref="J1" location="C89"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73"/>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7"/>
      <c r="B1" s="322"/>
      <c r="C1" s="322"/>
      <c r="D1" s="321" t="s">
        <v>1</v>
      </c>
      <c r="E1" s="322"/>
      <c r="F1" s="323" t="s">
        <v>1489</v>
      </c>
      <c r="G1" s="328" t="s">
        <v>1490</v>
      </c>
      <c r="H1" s="328"/>
      <c r="I1" s="329"/>
      <c r="J1" s="323" t="s">
        <v>1491</v>
      </c>
      <c r="K1" s="321" t="s">
        <v>100</v>
      </c>
      <c r="L1" s="323" t="s">
        <v>1492</v>
      </c>
      <c r="M1" s="323"/>
      <c r="N1" s="323"/>
      <c r="O1" s="323"/>
      <c r="P1" s="323"/>
      <c r="Q1" s="323"/>
      <c r="R1" s="323"/>
      <c r="S1" s="323"/>
      <c r="T1" s="323"/>
      <c r="U1" s="319"/>
      <c r="V1" s="319"/>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x14ac:dyDescent="0.3">
      <c r="L2" s="273"/>
      <c r="M2" s="273"/>
      <c r="N2" s="273"/>
      <c r="O2" s="273"/>
      <c r="P2" s="273"/>
      <c r="Q2" s="273"/>
      <c r="R2" s="273"/>
      <c r="S2" s="273"/>
      <c r="T2" s="273"/>
      <c r="U2" s="273"/>
      <c r="V2" s="273"/>
      <c r="AT2" s="19" t="s">
        <v>94</v>
      </c>
    </row>
    <row r="3" spans="1:70" ht="6.95" customHeight="1" x14ac:dyDescent="0.3">
      <c r="B3" s="20"/>
      <c r="C3" s="21"/>
      <c r="D3" s="21"/>
      <c r="E3" s="21"/>
      <c r="F3" s="21"/>
      <c r="G3" s="21"/>
      <c r="H3" s="21"/>
      <c r="I3" s="116"/>
      <c r="J3" s="21"/>
      <c r="K3" s="22"/>
      <c r="AT3" s="19" t="s">
        <v>87</v>
      </c>
    </row>
    <row r="4" spans="1:70" ht="36.950000000000003" customHeight="1" x14ac:dyDescent="0.3">
      <c r="B4" s="23"/>
      <c r="C4" s="24"/>
      <c r="D4" s="25" t="s">
        <v>101</v>
      </c>
      <c r="E4" s="24"/>
      <c r="F4" s="24"/>
      <c r="G4" s="24"/>
      <c r="H4" s="24"/>
      <c r="I4" s="117"/>
      <c r="J4" s="24"/>
      <c r="K4" s="26"/>
      <c r="M4" s="27" t="s">
        <v>10</v>
      </c>
      <c r="AT4" s="19" t="s">
        <v>4</v>
      </c>
    </row>
    <row r="5" spans="1:70" ht="6.95" customHeight="1" x14ac:dyDescent="0.3">
      <c r="B5" s="23"/>
      <c r="C5" s="24"/>
      <c r="D5" s="24"/>
      <c r="E5" s="24"/>
      <c r="F5" s="24"/>
      <c r="G5" s="24"/>
      <c r="H5" s="24"/>
      <c r="I5" s="117"/>
      <c r="J5" s="24"/>
      <c r="K5" s="26"/>
    </row>
    <row r="6" spans="1:70" x14ac:dyDescent="0.3">
      <c r="B6" s="23"/>
      <c r="C6" s="24"/>
      <c r="D6" s="32" t="s">
        <v>16</v>
      </c>
      <c r="E6" s="24"/>
      <c r="F6" s="24"/>
      <c r="G6" s="24"/>
      <c r="H6" s="24"/>
      <c r="I6" s="117"/>
      <c r="J6" s="24"/>
      <c r="K6" s="26"/>
    </row>
    <row r="7" spans="1:70" ht="22.5" customHeight="1" x14ac:dyDescent="0.3">
      <c r="B7" s="23"/>
      <c r="C7" s="24"/>
      <c r="D7" s="24"/>
      <c r="E7" s="315" t="str">
        <f>'Rekapitulace stavby'!K6</f>
        <v>Troubelice - rekonstrukce vodovodních řadů a stoky B</v>
      </c>
      <c r="F7" s="277"/>
      <c r="G7" s="277"/>
      <c r="H7" s="277"/>
      <c r="I7" s="117"/>
      <c r="J7" s="24"/>
      <c r="K7" s="26"/>
    </row>
    <row r="8" spans="1:70" x14ac:dyDescent="0.3">
      <c r="B8" s="23"/>
      <c r="C8" s="24"/>
      <c r="D8" s="32" t="s">
        <v>102</v>
      </c>
      <c r="E8" s="24"/>
      <c r="F8" s="24"/>
      <c r="G8" s="24"/>
      <c r="H8" s="24"/>
      <c r="I8" s="117"/>
      <c r="J8" s="24"/>
      <c r="K8" s="26"/>
    </row>
    <row r="9" spans="1:70" s="1" customFormat="1" ht="22.5" customHeight="1" x14ac:dyDescent="0.3">
      <c r="B9" s="36"/>
      <c r="C9" s="37"/>
      <c r="D9" s="37"/>
      <c r="E9" s="315" t="s">
        <v>890</v>
      </c>
      <c r="F9" s="284"/>
      <c r="G9" s="284"/>
      <c r="H9" s="284"/>
      <c r="I9" s="118"/>
      <c r="J9" s="37"/>
      <c r="K9" s="40"/>
    </row>
    <row r="10" spans="1:70" s="1" customFormat="1" x14ac:dyDescent="0.3">
      <c r="B10" s="36"/>
      <c r="C10" s="37"/>
      <c r="D10" s="32" t="s">
        <v>104</v>
      </c>
      <c r="E10" s="37"/>
      <c r="F10" s="37"/>
      <c r="G10" s="37"/>
      <c r="H10" s="37"/>
      <c r="I10" s="118"/>
      <c r="J10" s="37"/>
      <c r="K10" s="40"/>
    </row>
    <row r="11" spans="1:70" s="1" customFormat="1" ht="36.950000000000003" customHeight="1" x14ac:dyDescent="0.3">
      <c r="B11" s="36"/>
      <c r="C11" s="37"/>
      <c r="D11" s="37"/>
      <c r="E11" s="316" t="s">
        <v>890</v>
      </c>
      <c r="F11" s="284"/>
      <c r="G11" s="284"/>
      <c r="H11" s="284"/>
      <c r="I11" s="118"/>
      <c r="J11" s="37"/>
      <c r="K11" s="40"/>
    </row>
    <row r="12" spans="1:70" s="1" customFormat="1" ht="13.5" x14ac:dyDescent="0.3">
      <c r="B12" s="36"/>
      <c r="C12" s="37"/>
      <c r="D12" s="37"/>
      <c r="E12" s="37"/>
      <c r="F12" s="37"/>
      <c r="G12" s="37"/>
      <c r="H12" s="37"/>
      <c r="I12" s="118"/>
      <c r="J12" s="37"/>
      <c r="K12" s="40"/>
    </row>
    <row r="13" spans="1:70" s="1" customFormat="1" ht="14.45" customHeight="1" x14ac:dyDescent="0.3">
      <c r="B13" s="36"/>
      <c r="C13" s="37"/>
      <c r="D13" s="32" t="s">
        <v>19</v>
      </c>
      <c r="E13" s="37"/>
      <c r="F13" s="30" t="s">
        <v>93</v>
      </c>
      <c r="G13" s="37"/>
      <c r="H13" s="37"/>
      <c r="I13" s="119" t="s">
        <v>21</v>
      </c>
      <c r="J13" s="30" t="s">
        <v>22</v>
      </c>
      <c r="K13" s="40"/>
    </row>
    <row r="14" spans="1:70" s="1" customFormat="1" ht="14.45" customHeight="1" x14ac:dyDescent="0.3">
      <c r="B14" s="36"/>
      <c r="C14" s="37"/>
      <c r="D14" s="32" t="s">
        <v>24</v>
      </c>
      <c r="E14" s="37"/>
      <c r="F14" s="30" t="s">
        <v>25</v>
      </c>
      <c r="G14" s="37"/>
      <c r="H14" s="37"/>
      <c r="I14" s="119" t="s">
        <v>26</v>
      </c>
      <c r="J14" s="120" t="str">
        <f>'Rekapitulace stavby'!AN8</f>
        <v>27.6.2016</v>
      </c>
      <c r="K14" s="40"/>
    </row>
    <row r="15" spans="1:70" s="1" customFormat="1" ht="10.9" customHeight="1" x14ac:dyDescent="0.3">
      <c r="B15" s="36"/>
      <c r="C15" s="37"/>
      <c r="D15" s="37"/>
      <c r="E15" s="37"/>
      <c r="F15" s="37"/>
      <c r="G15" s="37"/>
      <c r="H15" s="37"/>
      <c r="I15" s="118"/>
      <c r="J15" s="37"/>
      <c r="K15" s="40"/>
    </row>
    <row r="16" spans="1:70" s="1" customFormat="1" ht="14.45" customHeight="1" x14ac:dyDescent="0.3">
      <c r="B16" s="36"/>
      <c r="C16" s="37"/>
      <c r="D16" s="32" t="s">
        <v>30</v>
      </c>
      <c r="E16" s="37"/>
      <c r="F16" s="37"/>
      <c r="G16" s="37"/>
      <c r="H16" s="37"/>
      <c r="I16" s="119" t="s">
        <v>31</v>
      </c>
      <c r="J16" s="30" t="s">
        <v>32</v>
      </c>
      <c r="K16" s="40"/>
    </row>
    <row r="17" spans="2:11" s="1" customFormat="1" ht="18" customHeight="1" x14ac:dyDescent="0.3">
      <c r="B17" s="36"/>
      <c r="C17" s="37"/>
      <c r="D17" s="37"/>
      <c r="E17" s="30" t="s">
        <v>33</v>
      </c>
      <c r="F17" s="37"/>
      <c r="G17" s="37"/>
      <c r="H17" s="37"/>
      <c r="I17" s="119" t="s">
        <v>34</v>
      </c>
      <c r="J17" s="30" t="s">
        <v>35</v>
      </c>
      <c r="K17" s="40"/>
    </row>
    <row r="18" spans="2:11" s="1" customFormat="1" ht="6.95" customHeight="1" x14ac:dyDescent="0.3">
      <c r="B18" s="36"/>
      <c r="C18" s="37"/>
      <c r="D18" s="37"/>
      <c r="E18" s="37"/>
      <c r="F18" s="37"/>
      <c r="G18" s="37"/>
      <c r="H18" s="37"/>
      <c r="I18" s="118"/>
      <c r="J18" s="37"/>
      <c r="K18" s="40"/>
    </row>
    <row r="19" spans="2:11" s="1" customFormat="1" ht="14.45" customHeight="1" x14ac:dyDescent="0.3">
      <c r="B19" s="36"/>
      <c r="C19" s="37"/>
      <c r="D19" s="32" t="s">
        <v>36</v>
      </c>
      <c r="E19" s="37"/>
      <c r="F19" s="37"/>
      <c r="G19" s="37"/>
      <c r="H19" s="37"/>
      <c r="I19" s="119" t="s">
        <v>31</v>
      </c>
      <c r="J19" s="30" t="str">
        <f>IF('Rekapitulace stavby'!AN13="Vyplň údaj","",IF('Rekapitulace stavby'!AN13="","",'Rekapitulace stavby'!AN13))</f>
        <v/>
      </c>
      <c r="K19" s="40"/>
    </row>
    <row r="20" spans="2:11" s="1" customFormat="1" ht="18" customHeight="1" x14ac:dyDescent="0.3">
      <c r="B20" s="36"/>
      <c r="C20" s="37"/>
      <c r="D20" s="37"/>
      <c r="E20" s="30" t="str">
        <f>IF('Rekapitulace stavby'!E14="Vyplň údaj","",IF('Rekapitulace stavby'!E14="","",'Rekapitulace stavby'!E14))</f>
        <v/>
      </c>
      <c r="F20" s="37"/>
      <c r="G20" s="37"/>
      <c r="H20" s="37"/>
      <c r="I20" s="119" t="s">
        <v>34</v>
      </c>
      <c r="J20" s="30" t="str">
        <f>IF('Rekapitulace stavby'!AN14="Vyplň údaj","",IF('Rekapitulace stavby'!AN14="","",'Rekapitulace stavby'!AN14))</f>
        <v/>
      </c>
      <c r="K20" s="40"/>
    </row>
    <row r="21" spans="2:11" s="1" customFormat="1" ht="6.95" customHeight="1" x14ac:dyDescent="0.3">
      <c r="B21" s="36"/>
      <c r="C21" s="37"/>
      <c r="D21" s="37"/>
      <c r="E21" s="37"/>
      <c r="F21" s="37"/>
      <c r="G21" s="37"/>
      <c r="H21" s="37"/>
      <c r="I21" s="118"/>
      <c r="J21" s="37"/>
      <c r="K21" s="40"/>
    </row>
    <row r="22" spans="2:11" s="1" customFormat="1" ht="14.45" customHeight="1" x14ac:dyDescent="0.3">
      <c r="B22" s="36"/>
      <c r="C22" s="37"/>
      <c r="D22" s="32" t="s">
        <v>38</v>
      </c>
      <c r="E22" s="37"/>
      <c r="F22" s="37"/>
      <c r="G22" s="37"/>
      <c r="H22" s="37"/>
      <c r="I22" s="119" t="s">
        <v>31</v>
      </c>
      <c r="J22" s="30" t="s">
        <v>39</v>
      </c>
      <c r="K22" s="40"/>
    </row>
    <row r="23" spans="2:11" s="1" customFormat="1" ht="18" customHeight="1" x14ac:dyDescent="0.3">
      <c r="B23" s="36"/>
      <c r="C23" s="37"/>
      <c r="D23" s="37"/>
      <c r="E23" s="30" t="s">
        <v>40</v>
      </c>
      <c r="F23" s="37"/>
      <c r="G23" s="37"/>
      <c r="H23" s="37"/>
      <c r="I23" s="119" t="s">
        <v>34</v>
      </c>
      <c r="J23" s="30" t="s">
        <v>41</v>
      </c>
      <c r="K23" s="40"/>
    </row>
    <row r="24" spans="2:11" s="1" customFormat="1" ht="6.95" customHeight="1" x14ac:dyDescent="0.3">
      <c r="B24" s="36"/>
      <c r="C24" s="37"/>
      <c r="D24" s="37"/>
      <c r="E24" s="37"/>
      <c r="F24" s="37"/>
      <c r="G24" s="37"/>
      <c r="H24" s="37"/>
      <c r="I24" s="118"/>
      <c r="J24" s="37"/>
      <c r="K24" s="40"/>
    </row>
    <row r="25" spans="2:11" s="1" customFormat="1" ht="14.45" customHeight="1" x14ac:dyDescent="0.3">
      <c r="B25" s="36"/>
      <c r="C25" s="37"/>
      <c r="D25" s="32" t="s">
        <v>43</v>
      </c>
      <c r="E25" s="37"/>
      <c r="F25" s="37"/>
      <c r="G25" s="37"/>
      <c r="H25" s="37"/>
      <c r="I25" s="118"/>
      <c r="J25" s="37"/>
      <c r="K25" s="40"/>
    </row>
    <row r="26" spans="2:11" s="7" customFormat="1" ht="22.5" customHeight="1" x14ac:dyDescent="0.3">
      <c r="B26" s="121"/>
      <c r="C26" s="122"/>
      <c r="D26" s="122"/>
      <c r="E26" s="280" t="s">
        <v>22</v>
      </c>
      <c r="F26" s="317"/>
      <c r="G26" s="317"/>
      <c r="H26" s="317"/>
      <c r="I26" s="123"/>
      <c r="J26" s="122"/>
      <c r="K26" s="124"/>
    </row>
    <row r="27" spans="2:11" s="1" customFormat="1" ht="6.95" customHeight="1" x14ac:dyDescent="0.3">
      <c r="B27" s="36"/>
      <c r="C27" s="37"/>
      <c r="D27" s="37"/>
      <c r="E27" s="37"/>
      <c r="F27" s="37"/>
      <c r="G27" s="37"/>
      <c r="H27" s="37"/>
      <c r="I27" s="118"/>
      <c r="J27" s="37"/>
      <c r="K27" s="40"/>
    </row>
    <row r="28" spans="2:11" s="1" customFormat="1" ht="6.95" customHeight="1" x14ac:dyDescent="0.3">
      <c r="B28" s="36"/>
      <c r="C28" s="37"/>
      <c r="D28" s="81"/>
      <c r="E28" s="81"/>
      <c r="F28" s="81"/>
      <c r="G28" s="81"/>
      <c r="H28" s="81"/>
      <c r="I28" s="125"/>
      <c r="J28" s="81"/>
      <c r="K28" s="126"/>
    </row>
    <row r="29" spans="2:11" s="1" customFormat="1" ht="25.35" customHeight="1" x14ac:dyDescent="0.3">
      <c r="B29" s="36"/>
      <c r="C29" s="37"/>
      <c r="D29" s="127" t="s">
        <v>44</v>
      </c>
      <c r="E29" s="37"/>
      <c r="F29" s="37"/>
      <c r="G29" s="37"/>
      <c r="H29" s="37"/>
      <c r="I29" s="118"/>
      <c r="J29" s="128">
        <f>ROUND(J90,2)</f>
        <v>0</v>
      </c>
      <c r="K29" s="40"/>
    </row>
    <row r="30" spans="2:11" s="1" customFormat="1" ht="6.95" customHeight="1" x14ac:dyDescent="0.3">
      <c r="B30" s="36"/>
      <c r="C30" s="37"/>
      <c r="D30" s="81"/>
      <c r="E30" s="81"/>
      <c r="F30" s="81"/>
      <c r="G30" s="81"/>
      <c r="H30" s="81"/>
      <c r="I30" s="125"/>
      <c r="J30" s="81"/>
      <c r="K30" s="126"/>
    </row>
    <row r="31" spans="2:11" s="1" customFormat="1" ht="14.45" customHeight="1" x14ac:dyDescent="0.3">
      <c r="B31" s="36"/>
      <c r="C31" s="37"/>
      <c r="D31" s="37"/>
      <c r="E31" s="37"/>
      <c r="F31" s="41" t="s">
        <v>46</v>
      </c>
      <c r="G31" s="37"/>
      <c r="H31" s="37"/>
      <c r="I31" s="129" t="s">
        <v>45</v>
      </c>
      <c r="J31" s="41" t="s">
        <v>47</v>
      </c>
      <c r="K31" s="40"/>
    </row>
    <row r="32" spans="2:11" s="1" customFormat="1" ht="14.45" customHeight="1" x14ac:dyDescent="0.3">
      <c r="B32" s="36"/>
      <c r="C32" s="37"/>
      <c r="D32" s="44" t="s">
        <v>48</v>
      </c>
      <c r="E32" s="44" t="s">
        <v>49</v>
      </c>
      <c r="F32" s="130">
        <f>ROUND(SUM(BE90:BE772), 2)</f>
        <v>0</v>
      </c>
      <c r="G32" s="37"/>
      <c r="H32" s="37"/>
      <c r="I32" s="131">
        <v>0.21</v>
      </c>
      <c r="J32" s="130">
        <f>ROUND(ROUND((SUM(BE90:BE772)), 2)*I32, 2)</f>
        <v>0</v>
      </c>
      <c r="K32" s="40"/>
    </row>
    <row r="33" spans="2:11" s="1" customFormat="1" ht="14.45" customHeight="1" x14ac:dyDescent="0.3">
      <c r="B33" s="36"/>
      <c r="C33" s="37"/>
      <c r="D33" s="37"/>
      <c r="E33" s="44" t="s">
        <v>50</v>
      </c>
      <c r="F33" s="130">
        <f>ROUND(SUM(BF90:BF772), 2)</f>
        <v>0</v>
      </c>
      <c r="G33" s="37"/>
      <c r="H33" s="37"/>
      <c r="I33" s="131">
        <v>0.15</v>
      </c>
      <c r="J33" s="130">
        <f>ROUND(ROUND((SUM(BF90:BF772)), 2)*I33, 2)</f>
        <v>0</v>
      </c>
      <c r="K33" s="40"/>
    </row>
    <row r="34" spans="2:11" s="1" customFormat="1" ht="14.45" hidden="1" customHeight="1" x14ac:dyDescent="0.3">
      <c r="B34" s="36"/>
      <c r="C34" s="37"/>
      <c r="D34" s="37"/>
      <c r="E34" s="44" t="s">
        <v>51</v>
      </c>
      <c r="F34" s="130">
        <f>ROUND(SUM(BG90:BG772), 2)</f>
        <v>0</v>
      </c>
      <c r="G34" s="37"/>
      <c r="H34" s="37"/>
      <c r="I34" s="131">
        <v>0.21</v>
      </c>
      <c r="J34" s="130">
        <v>0</v>
      </c>
      <c r="K34" s="40"/>
    </row>
    <row r="35" spans="2:11" s="1" customFormat="1" ht="14.45" hidden="1" customHeight="1" x14ac:dyDescent="0.3">
      <c r="B35" s="36"/>
      <c r="C35" s="37"/>
      <c r="D35" s="37"/>
      <c r="E35" s="44" t="s">
        <v>52</v>
      </c>
      <c r="F35" s="130">
        <f>ROUND(SUM(BH90:BH772), 2)</f>
        <v>0</v>
      </c>
      <c r="G35" s="37"/>
      <c r="H35" s="37"/>
      <c r="I35" s="131">
        <v>0.15</v>
      </c>
      <c r="J35" s="130">
        <v>0</v>
      </c>
      <c r="K35" s="40"/>
    </row>
    <row r="36" spans="2:11" s="1" customFormat="1" ht="14.45" hidden="1" customHeight="1" x14ac:dyDescent="0.3">
      <c r="B36" s="36"/>
      <c r="C36" s="37"/>
      <c r="D36" s="37"/>
      <c r="E36" s="44" t="s">
        <v>53</v>
      </c>
      <c r="F36" s="130">
        <f>ROUND(SUM(BI90:BI772), 2)</f>
        <v>0</v>
      </c>
      <c r="G36" s="37"/>
      <c r="H36" s="37"/>
      <c r="I36" s="131">
        <v>0</v>
      </c>
      <c r="J36" s="130">
        <v>0</v>
      </c>
      <c r="K36" s="40"/>
    </row>
    <row r="37" spans="2:11" s="1" customFormat="1" ht="6.95" customHeight="1" x14ac:dyDescent="0.3">
      <c r="B37" s="36"/>
      <c r="C37" s="37"/>
      <c r="D37" s="37"/>
      <c r="E37" s="37"/>
      <c r="F37" s="37"/>
      <c r="G37" s="37"/>
      <c r="H37" s="37"/>
      <c r="I37" s="118"/>
      <c r="J37" s="37"/>
      <c r="K37" s="40"/>
    </row>
    <row r="38" spans="2:11" s="1" customFormat="1" ht="25.35" customHeight="1" x14ac:dyDescent="0.3">
      <c r="B38" s="36"/>
      <c r="C38" s="132"/>
      <c r="D38" s="133" t="s">
        <v>54</v>
      </c>
      <c r="E38" s="75"/>
      <c r="F38" s="75"/>
      <c r="G38" s="134" t="s">
        <v>55</v>
      </c>
      <c r="H38" s="135" t="s">
        <v>56</v>
      </c>
      <c r="I38" s="136"/>
      <c r="J38" s="137">
        <f>SUM(J29:J36)</f>
        <v>0</v>
      </c>
      <c r="K38" s="138"/>
    </row>
    <row r="39" spans="2:11" s="1" customFormat="1" ht="14.45" customHeight="1" x14ac:dyDescent="0.3">
      <c r="B39" s="51"/>
      <c r="C39" s="52"/>
      <c r="D39" s="52"/>
      <c r="E39" s="52"/>
      <c r="F39" s="52"/>
      <c r="G39" s="52"/>
      <c r="H39" s="52"/>
      <c r="I39" s="139"/>
      <c r="J39" s="52"/>
      <c r="K39" s="53"/>
    </row>
    <row r="43" spans="2:11" s="1" customFormat="1" ht="6.95" customHeight="1" x14ac:dyDescent="0.3">
      <c r="B43" s="140"/>
      <c r="C43" s="141"/>
      <c r="D43" s="141"/>
      <c r="E43" s="141"/>
      <c r="F43" s="141"/>
      <c r="G43" s="141"/>
      <c r="H43" s="141"/>
      <c r="I43" s="142"/>
      <c r="J43" s="141"/>
      <c r="K43" s="143"/>
    </row>
    <row r="44" spans="2:11" s="1" customFormat="1" ht="36.950000000000003" customHeight="1" x14ac:dyDescent="0.3">
      <c r="B44" s="36"/>
      <c r="C44" s="25" t="s">
        <v>105</v>
      </c>
      <c r="D44" s="37"/>
      <c r="E44" s="37"/>
      <c r="F44" s="37"/>
      <c r="G44" s="37"/>
      <c r="H44" s="37"/>
      <c r="I44" s="118"/>
      <c r="J44" s="37"/>
      <c r="K44" s="40"/>
    </row>
    <row r="45" spans="2:11" s="1" customFormat="1" ht="6.95" customHeight="1" x14ac:dyDescent="0.3">
      <c r="B45" s="36"/>
      <c r="C45" s="37"/>
      <c r="D45" s="37"/>
      <c r="E45" s="37"/>
      <c r="F45" s="37"/>
      <c r="G45" s="37"/>
      <c r="H45" s="37"/>
      <c r="I45" s="118"/>
      <c r="J45" s="37"/>
      <c r="K45" s="40"/>
    </row>
    <row r="46" spans="2:11" s="1" customFormat="1" ht="14.45" customHeight="1" x14ac:dyDescent="0.3">
      <c r="B46" s="36"/>
      <c r="C46" s="32" t="s">
        <v>16</v>
      </c>
      <c r="D46" s="37"/>
      <c r="E46" s="37"/>
      <c r="F46" s="37"/>
      <c r="G46" s="37"/>
      <c r="H46" s="37"/>
      <c r="I46" s="118"/>
      <c r="J46" s="37"/>
      <c r="K46" s="40"/>
    </row>
    <row r="47" spans="2:11" s="1" customFormat="1" ht="22.5" customHeight="1" x14ac:dyDescent="0.3">
      <c r="B47" s="36"/>
      <c r="C47" s="37"/>
      <c r="D47" s="37"/>
      <c r="E47" s="315" t="str">
        <f>E7</f>
        <v>Troubelice - rekonstrukce vodovodních řadů a stoky B</v>
      </c>
      <c r="F47" s="284"/>
      <c r="G47" s="284"/>
      <c r="H47" s="284"/>
      <c r="I47" s="118"/>
      <c r="J47" s="37"/>
      <c r="K47" s="40"/>
    </row>
    <row r="48" spans="2:11" x14ac:dyDescent="0.3">
      <c r="B48" s="23"/>
      <c r="C48" s="32" t="s">
        <v>102</v>
      </c>
      <c r="D48" s="24"/>
      <c r="E48" s="24"/>
      <c r="F48" s="24"/>
      <c r="G48" s="24"/>
      <c r="H48" s="24"/>
      <c r="I48" s="117"/>
      <c r="J48" s="24"/>
      <c r="K48" s="26"/>
    </row>
    <row r="49" spans="2:47" s="1" customFormat="1" ht="22.5" customHeight="1" x14ac:dyDescent="0.3">
      <c r="B49" s="36"/>
      <c r="C49" s="37"/>
      <c r="D49" s="37"/>
      <c r="E49" s="315" t="s">
        <v>890</v>
      </c>
      <c r="F49" s="284"/>
      <c r="G49" s="284"/>
      <c r="H49" s="284"/>
      <c r="I49" s="118"/>
      <c r="J49" s="37"/>
      <c r="K49" s="40"/>
    </row>
    <row r="50" spans="2:47" s="1" customFormat="1" ht="14.45" customHeight="1" x14ac:dyDescent="0.3">
      <c r="B50" s="36"/>
      <c r="C50" s="32" t="s">
        <v>104</v>
      </c>
      <c r="D50" s="37"/>
      <c r="E50" s="37"/>
      <c r="F50" s="37"/>
      <c r="G50" s="37"/>
      <c r="H50" s="37"/>
      <c r="I50" s="118"/>
      <c r="J50" s="37"/>
      <c r="K50" s="40"/>
    </row>
    <row r="51" spans="2:47" s="1" customFormat="1" ht="23.25" customHeight="1" x14ac:dyDescent="0.3">
      <c r="B51" s="36"/>
      <c r="C51" s="37"/>
      <c r="D51" s="37"/>
      <c r="E51" s="316" t="str">
        <f>E11</f>
        <v>IO 02 - Rekonstrukce stok B, B.1, B.2</v>
      </c>
      <c r="F51" s="284"/>
      <c r="G51" s="284"/>
      <c r="H51" s="284"/>
      <c r="I51" s="118"/>
      <c r="J51" s="37"/>
      <c r="K51" s="40"/>
    </row>
    <row r="52" spans="2:47" s="1" customFormat="1" ht="6.95" customHeight="1" x14ac:dyDescent="0.3">
      <c r="B52" s="36"/>
      <c r="C52" s="37"/>
      <c r="D52" s="37"/>
      <c r="E52" s="37"/>
      <c r="F52" s="37"/>
      <c r="G52" s="37"/>
      <c r="H52" s="37"/>
      <c r="I52" s="118"/>
      <c r="J52" s="37"/>
      <c r="K52" s="40"/>
    </row>
    <row r="53" spans="2:47" s="1" customFormat="1" ht="18" customHeight="1" x14ac:dyDescent="0.3">
      <c r="B53" s="36"/>
      <c r="C53" s="32" t="s">
        <v>24</v>
      </c>
      <c r="D53" s="37"/>
      <c r="E53" s="37"/>
      <c r="F53" s="30" t="str">
        <f>F14</f>
        <v>Troubelice - Sídliště</v>
      </c>
      <c r="G53" s="37"/>
      <c r="H53" s="37"/>
      <c r="I53" s="119" t="s">
        <v>26</v>
      </c>
      <c r="J53" s="120" t="str">
        <f>IF(J14="","",J14)</f>
        <v>27.6.2016</v>
      </c>
      <c r="K53" s="40"/>
    </row>
    <row r="54" spans="2:47" s="1" customFormat="1" ht="6.95" customHeight="1" x14ac:dyDescent="0.3">
      <c r="B54" s="36"/>
      <c r="C54" s="37"/>
      <c r="D54" s="37"/>
      <c r="E54" s="37"/>
      <c r="F54" s="37"/>
      <c r="G54" s="37"/>
      <c r="H54" s="37"/>
      <c r="I54" s="118"/>
      <c r="J54" s="37"/>
      <c r="K54" s="40"/>
    </row>
    <row r="55" spans="2:47" s="1" customFormat="1" x14ac:dyDescent="0.3">
      <c r="B55" s="36"/>
      <c r="C55" s="32" t="s">
        <v>30</v>
      </c>
      <c r="D55" s="37"/>
      <c r="E55" s="37"/>
      <c r="F55" s="30" t="str">
        <f>E17</f>
        <v>Vodohospodářská společnost Olomouc, a.s.</v>
      </c>
      <c r="G55" s="37"/>
      <c r="H55" s="37"/>
      <c r="I55" s="119" t="s">
        <v>38</v>
      </c>
      <c r="J55" s="30" t="str">
        <f>E23</f>
        <v>Ing. Petr Poštulka</v>
      </c>
      <c r="K55" s="40"/>
    </row>
    <row r="56" spans="2:47" s="1" customFormat="1" ht="14.45" customHeight="1" x14ac:dyDescent="0.3">
      <c r="B56" s="36"/>
      <c r="C56" s="32" t="s">
        <v>36</v>
      </c>
      <c r="D56" s="37"/>
      <c r="E56" s="37"/>
      <c r="F56" s="30" t="str">
        <f>IF(E20="","",E20)</f>
        <v/>
      </c>
      <c r="G56" s="37"/>
      <c r="H56" s="37"/>
      <c r="I56" s="118"/>
      <c r="J56" s="37"/>
      <c r="K56" s="40"/>
    </row>
    <row r="57" spans="2:47" s="1" customFormat="1" ht="10.35" customHeight="1" x14ac:dyDescent="0.3">
      <c r="B57" s="36"/>
      <c r="C57" s="37"/>
      <c r="D57" s="37"/>
      <c r="E57" s="37"/>
      <c r="F57" s="37"/>
      <c r="G57" s="37"/>
      <c r="H57" s="37"/>
      <c r="I57" s="118"/>
      <c r="J57" s="37"/>
      <c r="K57" s="40"/>
    </row>
    <row r="58" spans="2:47" s="1" customFormat="1" ht="29.25" customHeight="1" x14ac:dyDescent="0.3">
      <c r="B58" s="36"/>
      <c r="C58" s="144" t="s">
        <v>106</v>
      </c>
      <c r="D58" s="132"/>
      <c r="E58" s="132"/>
      <c r="F58" s="132"/>
      <c r="G58" s="132"/>
      <c r="H58" s="132"/>
      <c r="I58" s="145"/>
      <c r="J58" s="146" t="s">
        <v>107</v>
      </c>
      <c r="K58" s="147"/>
    </row>
    <row r="59" spans="2:47" s="1" customFormat="1" ht="10.35" customHeight="1" x14ac:dyDescent="0.3">
      <c r="B59" s="36"/>
      <c r="C59" s="37"/>
      <c r="D59" s="37"/>
      <c r="E59" s="37"/>
      <c r="F59" s="37"/>
      <c r="G59" s="37"/>
      <c r="H59" s="37"/>
      <c r="I59" s="118"/>
      <c r="J59" s="37"/>
      <c r="K59" s="40"/>
    </row>
    <row r="60" spans="2:47" s="1" customFormat="1" ht="29.25" customHeight="1" x14ac:dyDescent="0.3">
      <c r="B60" s="36"/>
      <c r="C60" s="148" t="s">
        <v>108</v>
      </c>
      <c r="D60" s="37"/>
      <c r="E60" s="37"/>
      <c r="F60" s="37"/>
      <c r="G60" s="37"/>
      <c r="H60" s="37"/>
      <c r="I60" s="118"/>
      <c r="J60" s="128">
        <f>J90</f>
        <v>0</v>
      </c>
      <c r="K60" s="40"/>
      <c r="AU60" s="19" t="s">
        <v>109</v>
      </c>
    </row>
    <row r="61" spans="2:47" s="8" customFormat="1" ht="24.95" customHeight="1" x14ac:dyDescent="0.3">
      <c r="B61" s="149"/>
      <c r="C61" s="150"/>
      <c r="D61" s="151" t="s">
        <v>110</v>
      </c>
      <c r="E61" s="152"/>
      <c r="F61" s="152"/>
      <c r="G61" s="152"/>
      <c r="H61" s="152"/>
      <c r="I61" s="153"/>
      <c r="J61" s="154">
        <f>J91</f>
        <v>0</v>
      </c>
      <c r="K61" s="155"/>
    </row>
    <row r="62" spans="2:47" s="9" customFormat="1" ht="19.899999999999999" customHeight="1" x14ac:dyDescent="0.3">
      <c r="B62" s="156"/>
      <c r="C62" s="157"/>
      <c r="D62" s="158" t="s">
        <v>111</v>
      </c>
      <c r="E62" s="159"/>
      <c r="F62" s="159"/>
      <c r="G62" s="159"/>
      <c r="H62" s="159"/>
      <c r="I62" s="160"/>
      <c r="J62" s="161">
        <f>J92</f>
        <v>0</v>
      </c>
      <c r="K62" s="162"/>
    </row>
    <row r="63" spans="2:47" s="9" customFormat="1" ht="19.899999999999999" customHeight="1" x14ac:dyDescent="0.3">
      <c r="B63" s="156"/>
      <c r="C63" s="157"/>
      <c r="D63" s="158" t="s">
        <v>112</v>
      </c>
      <c r="E63" s="159"/>
      <c r="F63" s="159"/>
      <c r="G63" s="159"/>
      <c r="H63" s="159"/>
      <c r="I63" s="160"/>
      <c r="J63" s="161">
        <f>J463</f>
        <v>0</v>
      </c>
      <c r="K63" s="162"/>
    </row>
    <row r="64" spans="2:47" s="9" customFormat="1" ht="19.899999999999999" customHeight="1" x14ac:dyDescent="0.3">
      <c r="B64" s="156"/>
      <c r="C64" s="157"/>
      <c r="D64" s="158" t="s">
        <v>113</v>
      </c>
      <c r="E64" s="159"/>
      <c r="F64" s="159"/>
      <c r="G64" s="159"/>
      <c r="H64" s="159"/>
      <c r="I64" s="160"/>
      <c r="J64" s="161">
        <f>J483</f>
        <v>0</v>
      </c>
      <c r="K64" s="162"/>
    </row>
    <row r="65" spans="2:12" s="9" customFormat="1" ht="19.899999999999999" customHeight="1" x14ac:dyDescent="0.3">
      <c r="B65" s="156"/>
      <c r="C65" s="157"/>
      <c r="D65" s="158" t="s">
        <v>114</v>
      </c>
      <c r="E65" s="159"/>
      <c r="F65" s="159"/>
      <c r="G65" s="159"/>
      <c r="H65" s="159"/>
      <c r="I65" s="160"/>
      <c r="J65" s="161">
        <f>J500</f>
        <v>0</v>
      </c>
      <c r="K65" s="162"/>
    </row>
    <row r="66" spans="2:12" s="9" customFormat="1" ht="19.899999999999999" customHeight="1" x14ac:dyDescent="0.3">
      <c r="B66" s="156"/>
      <c r="C66" s="157"/>
      <c r="D66" s="158" t="s">
        <v>115</v>
      </c>
      <c r="E66" s="159"/>
      <c r="F66" s="159"/>
      <c r="G66" s="159"/>
      <c r="H66" s="159"/>
      <c r="I66" s="160"/>
      <c r="J66" s="161">
        <f>J710</f>
        <v>0</v>
      </c>
      <c r="K66" s="162"/>
    </row>
    <row r="67" spans="2:12" s="9" customFormat="1" ht="19.899999999999999" customHeight="1" x14ac:dyDescent="0.3">
      <c r="B67" s="156"/>
      <c r="C67" s="157"/>
      <c r="D67" s="158" t="s">
        <v>116</v>
      </c>
      <c r="E67" s="159"/>
      <c r="F67" s="159"/>
      <c r="G67" s="159"/>
      <c r="H67" s="159"/>
      <c r="I67" s="160"/>
      <c r="J67" s="161">
        <f>J744</f>
        <v>0</v>
      </c>
      <c r="K67" s="162"/>
    </row>
    <row r="68" spans="2:12" s="9" customFormat="1" ht="19.899999999999999" customHeight="1" x14ac:dyDescent="0.3">
      <c r="B68" s="156"/>
      <c r="C68" s="157"/>
      <c r="D68" s="158" t="s">
        <v>117</v>
      </c>
      <c r="E68" s="159"/>
      <c r="F68" s="159"/>
      <c r="G68" s="159"/>
      <c r="H68" s="159"/>
      <c r="I68" s="160"/>
      <c r="J68" s="161">
        <f>J764</f>
        <v>0</v>
      </c>
      <c r="K68" s="162"/>
    </row>
    <row r="69" spans="2:12" s="1" customFormat="1" ht="21.75" customHeight="1" x14ac:dyDescent="0.3">
      <c r="B69" s="36"/>
      <c r="C69" s="37"/>
      <c r="D69" s="37"/>
      <c r="E69" s="37"/>
      <c r="F69" s="37"/>
      <c r="G69" s="37"/>
      <c r="H69" s="37"/>
      <c r="I69" s="118"/>
      <c r="J69" s="37"/>
      <c r="K69" s="40"/>
    </row>
    <row r="70" spans="2:12" s="1" customFormat="1" ht="6.95" customHeight="1" x14ac:dyDescent="0.3">
      <c r="B70" s="51"/>
      <c r="C70" s="52"/>
      <c r="D70" s="52"/>
      <c r="E70" s="52"/>
      <c r="F70" s="52"/>
      <c r="G70" s="52"/>
      <c r="H70" s="52"/>
      <c r="I70" s="139"/>
      <c r="J70" s="52"/>
      <c r="K70" s="53"/>
    </row>
    <row r="74" spans="2:12" s="1" customFormat="1" ht="6.95" customHeight="1" x14ac:dyDescent="0.3">
      <c r="B74" s="54"/>
      <c r="C74" s="55"/>
      <c r="D74" s="55"/>
      <c r="E74" s="55"/>
      <c r="F74" s="55"/>
      <c r="G74" s="55"/>
      <c r="H74" s="55"/>
      <c r="I74" s="142"/>
      <c r="J74" s="55"/>
      <c r="K74" s="55"/>
      <c r="L74" s="56"/>
    </row>
    <row r="75" spans="2:12" s="1" customFormat="1" ht="36.950000000000003" customHeight="1" x14ac:dyDescent="0.3">
      <c r="B75" s="36"/>
      <c r="C75" s="57" t="s">
        <v>118</v>
      </c>
      <c r="D75" s="58"/>
      <c r="E75" s="58"/>
      <c r="F75" s="58"/>
      <c r="G75" s="58"/>
      <c r="H75" s="58"/>
      <c r="I75" s="163"/>
      <c r="J75" s="58"/>
      <c r="K75" s="58"/>
      <c r="L75" s="56"/>
    </row>
    <row r="76" spans="2:12" s="1" customFormat="1" ht="6.95" customHeight="1" x14ac:dyDescent="0.3">
      <c r="B76" s="36"/>
      <c r="C76" s="58"/>
      <c r="D76" s="58"/>
      <c r="E76" s="58"/>
      <c r="F76" s="58"/>
      <c r="G76" s="58"/>
      <c r="H76" s="58"/>
      <c r="I76" s="163"/>
      <c r="J76" s="58"/>
      <c r="K76" s="58"/>
      <c r="L76" s="56"/>
    </row>
    <row r="77" spans="2:12" s="1" customFormat="1" ht="14.45" customHeight="1" x14ac:dyDescent="0.3">
      <c r="B77" s="36"/>
      <c r="C77" s="60" t="s">
        <v>16</v>
      </c>
      <c r="D77" s="58"/>
      <c r="E77" s="58"/>
      <c r="F77" s="58"/>
      <c r="G77" s="58"/>
      <c r="H77" s="58"/>
      <c r="I77" s="163"/>
      <c r="J77" s="58"/>
      <c r="K77" s="58"/>
      <c r="L77" s="56"/>
    </row>
    <row r="78" spans="2:12" s="1" customFormat="1" ht="22.5" customHeight="1" x14ac:dyDescent="0.3">
      <c r="B78" s="36"/>
      <c r="C78" s="58"/>
      <c r="D78" s="58"/>
      <c r="E78" s="318" t="str">
        <f>E7</f>
        <v>Troubelice - rekonstrukce vodovodních řadů a stoky B</v>
      </c>
      <c r="F78" s="295"/>
      <c r="G78" s="295"/>
      <c r="H78" s="295"/>
      <c r="I78" s="163"/>
      <c r="J78" s="58"/>
      <c r="K78" s="58"/>
      <c r="L78" s="56"/>
    </row>
    <row r="79" spans="2:12" x14ac:dyDescent="0.3">
      <c r="B79" s="23"/>
      <c r="C79" s="60" t="s">
        <v>102</v>
      </c>
      <c r="D79" s="164"/>
      <c r="E79" s="164"/>
      <c r="F79" s="164"/>
      <c r="G79" s="164"/>
      <c r="H79" s="164"/>
      <c r="J79" s="164"/>
      <c r="K79" s="164"/>
      <c r="L79" s="165"/>
    </row>
    <row r="80" spans="2:12" s="1" customFormat="1" ht="22.5" customHeight="1" x14ac:dyDescent="0.3">
      <c r="B80" s="36"/>
      <c r="C80" s="58"/>
      <c r="D80" s="58"/>
      <c r="E80" s="318" t="s">
        <v>890</v>
      </c>
      <c r="F80" s="295"/>
      <c r="G80" s="295"/>
      <c r="H80" s="295"/>
      <c r="I80" s="163"/>
      <c r="J80" s="58"/>
      <c r="K80" s="58"/>
      <c r="L80" s="56"/>
    </row>
    <row r="81" spans="2:65" s="1" customFormat="1" ht="14.45" customHeight="1" x14ac:dyDescent="0.3">
      <c r="B81" s="36"/>
      <c r="C81" s="60" t="s">
        <v>104</v>
      </c>
      <c r="D81" s="58"/>
      <c r="E81" s="58"/>
      <c r="F81" s="58"/>
      <c r="G81" s="58"/>
      <c r="H81" s="58"/>
      <c r="I81" s="163"/>
      <c r="J81" s="58"/>
      <c r="K81" s="58"/>
      <c r="L81" s="56"/>
    </row>
    <row r="82" spans="2:65" s="1" customFormat="1" ht="23.25" customHeight="1" x14ac:dyDescent="0.3">
      <c r="B82" s="36"/>
      <c r="C82" s="58"/>
      <c r="D82" s="58"/>
      <c r="E82" s="292" t="str">
        <f>E11</f>
        <v>IO 02 - Rekonstrukce stok B, B.1, B.2</v>
      </c>
      <c r="F82" s="295"/>
      <c r="G82" s="295"/>
      <c r="H82" s="295"/>
      <c r="I82" s="163"/>
      <c r="J82" s="58"/>
      <c r="K82" s="58"/>
      <c r="L82" s="56"/>
    </row>
    <row r="83" spans="2:65" s="1" customFormat="1" ht="6.95" customHeight="1" x14ac:dyDescent="0.3">
      <c r="B83" s="36"/>
      <c r="C83" s="58"/>
      <c r="D83" s="58"/>
      <c r="E83" s="58"/>
      <c r="F83" s="58"/>
      <c r="G83" s="58"/>
      <c r="H83" s="58"/>
      <c r="I83" s="163"/>
      <c r="J83" s="58"/>
      <c r="K83" s="58"/>
      <c r="L83" s="56"/>
    </row>
    <row r="84" spans="2:65" s="1" customFormat="1" ht="18" customHeight="1" x14ac:dyDescent="0.3">
      <c r="B84" s="36"/>
      <c r="C84" s="60" t="s">
        <v>24</v>
      </c>
      <c r="D84" s="58"/>
      <c r="E84" s="58"/>
      <c r="F84" s="166" t="str">
        <f>F14</f>
        <v>Troubelice - Sídliště</v>
      </c>
      <c r="G84" s="58"/>
      <c r="H84" s="58"/>
      <c r="I84" s="167" t="s">
        <v>26</v>
      </c>
      <c r="J84" s="68" t="str">
        <f>IF(J14="","",J14)</f>
        <v>27.6.2016</v>
      </c>
      <c r="K84" s="58"/>
      <c r="L84" s="56"/>
    </row>
    <row r="85" spans="2:65" s="1" customFormat="1" ht="6.95" customHeight="1" x14ac:dyDescent="0.3">
      <c r="B85" s="36"/>
      <c r="C85" s="58"/>
      <c r="D85" s="58"/>
      <c r="E85" s="58"/>
      <c r="F85" s="58"/>
      <c r="G85" s="58"/>
      <c r="H85" s="58"/>
      <c r="I85" s="163"/>
      <c r="J85" s="58"/>
      <c r="K85" s="58"/>
      <c r="L85" s="56"/>
    </row>
    <row r="86" spans="2:65" s="1" customFormat="1" x14ac:dyDescent="0.3">
      <c r="B86" s="36"/>
      <c r="C86" s="60" t="s">
        <v>30</v>
      </c>
      <c r="D86" s="58"/>
      <c r="E86" s="58"/>
      <c r="F86" s="166" t="str">
        <f>E17</f>
        <v>Vodohospodářská společnost Olomouc, a.s.</v>
      </c>
      <c r="G86" s="58"/>
      <c r="H86" s="58"/>
      <c r="I86" s="167" t="s">
        <v>38</v>
      </c>
      <c r="J86" s="166" t="str">
        <f>E23</f>
        <v>Ing. Petr Poštulka</v>
      </c>
      <c r="K86" s="58"/>
      <c r="L86" s="56"/>
    </row>
    <row r="87" spans="2:65" s="1" customFormat="1" ht="14.45" customHeight="1" x14ac:dyDescent="0.3">
      <c r="B87" s="36"/>
      <c r="C87" s="60" t="s">
        <v>36</v>
      </c>
      <c r="D87" s="58"/>
      <c r="E87" s="58"/>
      <c r="F87" s="166" t="str">
        <f>IF(E20="","",E20)</f>
        <v/>
      </c>
      <c r="G87" s="58"/>
      <c r="H87" s="58"/>
      <c r="I87" s="163"/>
      <c r="J87" s="58"/>
      <c r="K87" s="58"/>
      <c r="L87" s="56"/>
    </row>
    <row r="88" spans="2:65" s="1" customFormat="1" ht="10.35" customHeight="1" x14ac:dyDescent="0.3">
      <c r="B88" s="36"/>
      <c r="C88" s="58"/>
      <c r="D88" s="58"/>
      <c r="E88" s="58"/>
      <c r="F88" s="58"/>
      <c r="G88" s="58"/>
      <c r="H88" s="58"/>
      <c r="I88" s="163"/>
      <c r="J88" s="58"/>
      <c r="K88" s="58"/>
      <c r="L88" s="56"/>
    </row>
    <row r="89" spans="2:65" s="10" customFormat="1" ht="29.25" customHeight="1" x14ac:dyDescent="0.3">
      <c r="B89" s="168"/>
      <c r="C89" s="169" t="s">
        <v>119</v>
      </c>
      <c r="D89" s="170" t="s">
        <v>63</v>
      </c>
      <c r="E89" s="170" t="s">
        <v>59</v>
      </c>
      <c r="F89" s="170" t="s">
        <v>120</v>
      </c>
      <c r="G89" s="170" t="s">
        <v>121</v>
      </c>
      <c r="H89" s="170" t="s">
        <v>122</v>
      </c>
      <c r="I89" s="171" t="s">
        <v>123</v>
      </c>
      <c r="J89" s="170" t="s">
        <v>107</v>
      </c>
      <c r="K89" s="172" t="s">
        <v>124</v>
      </c>
      <c r="L89" s="173"/>
      <c r="M89" s="77" t="s">
        <v>125</v>
      </c>
      <c r="N89" s="78" t="s">
        <v>48</v>
      </c>
      <c r="O89" s="78" t="s">
        <v>126</v>
      </c>
      <c r="P89" s="78" t="s">
        <v>127</v>
      </c>
      <c r="Q89" s="78" t="s">
        <v>128</v>
      </c>
      <c r="R89" s="78" t="s">
        <v>129</v>
      </c>
      <c r="S89" s="78" t="s">
        <v>130</v>
      </c>
      <c r="T89" s="79" t="s">
        <v>131</v>
      </c>
    </row>
    <row r="90" spans="2:65" s="1" customFormat="1" ht="29.25" customHeight="1" x14ac:dyDescent="0.35">
      <c r="B90" s="36"/>
      <c r="C90" s="83" t="s">
        <v>108</v>
      </c>
      <c r="D90" s="58"/>
      <c r="E90" s="58"/>
      <c r="F90" s="58"/>
      <c r="G90" s="58"/>
      <c r="H90" s="58"/>
      <c r="I90" s="163"/>
      <c r="J90" s="174">
        <f>BK90</f>
        <v>0</v>
      </c>
      <c r="K90" s="58"/>
      <c r="L90" s="56"/>
      <c r="M90" s="80"/>
      <c r="N90" s="81"/>
      <c r="O90" s="81"/>
      <c r="P90" s="175">
        <f>P91</f>
        <v>0</v>
      </c>
      <c r="Q90" s="81"/>
      <c r="R90" s="175">
        <f>R91</f>
        <v>2512.9751988400003</v>
      </c>
      <c r="S90" s="81"/>
      <c r="T90" s="176">
        <f>T91</f>
        <v>212.06309999999999</v>
      </c>
      <c r="AT90" s="19" t="s">
        <v>77</v>
      </c>
      <c r="AU90" s="19" t="s">
        <v>109</v>
      </c>
      <c r="BK90" s="177">
        <f>BK91</f>
        <v>0</v>
      </c>
    </row>
    <row r="91" spans="2:65" s="11" customFormat="1" ht="37.35" customHeight="1" x14ac:dyDescent="0.35">
      <c r="B91" s="178"/>
      <c r="C91" s="179"/>
      <c r="D91" s="180" t="s">
        <v>77</v>
      </c>
      <c r="E91" s="181" t="s">
        <v>132</v>
      </c>
      <c r="F91" s="181" t="s">
        <v>133</v>
      </c>
      <c r="G91" s="179"/>
      <c r="H91" s="179"/>
      <c r="I91" s="182"/>
      <c r="J91" s="183">
        <f>BK91</f>
        <v>0</v>
      </c>
      <c r="K91" s="179"/>
      <c r="L91" s="184"/>
      <c r="M91" s="185"/>
      <c r="N91" s="186"/>
      <c r="O91" s="186"/>
      <c r="P91" s="187">
        <f>P92+P463+P483+P500+P710+P744+P764</f>
        <v>0</v>
      </c>
      <c r="Q91" s="186"/>
      <c r="R91" s="187">
        <f>R92+R463+R483+R500+R710+R744+R764</f>
        <v>2512.9751988400003</v>
      </c>
      <c r="S91" s="186"/>
      <c r="T91" s="188">
        <f>T92+T463+T483+T500+T710+T744+T764</f>
        <v>212.06309999999999</v>
      </c>
      <c r="AR91" s="189" t="s">
        <v>23</v>
      </c>
      <c r="AT91" s="190" t="s">
        <v>77</v>
      </c>
      <c r="AU91" s="190" t="s">
        <v>78</v>
      </c>
      <c r="AY91" s="189" t="s">
        <v>134</v>
      </c>
      <c r="BK91" s="191">
        <f>BK92+BK463+BK483+BK500+BK710+BK744+BK764</f>
        <v>0</v>
      </c>
    </row>
    <row r="92" spans="2:65" s="11" customFormat="1" ht="19.899999999999999" customHeight="1" x14ac:dyDescent="0.3">
      <c r="B92" s="178"/>
      <c r="C92" s="179"/>
      <c r="D92" s="192" t="s">
        <v>77</v>
      </c>
      <c r="E92" s="193" t="s">
        <v>23</v>
      </c>
      <c r="F92" s="193" t="s">
        <v>135</v>
      </c>
      <c r="G92" s="179"/>
      <c r="H92" s="179"/>
      <c r="I92" s="182"/>
      <c r="J92" s="194">
        <f>BK92</f>
        <v>0</v>
      </c>
      <c r="K92" s="179"/>
      <c r="L92" s="184"/>
      <c r="M92" s="185"/>
      <c r="N92" s="186"/>
      <c r="O92" s="186"/>
      <c r="P92" s="187">
        <f>SUM(P93:P462)</f>
        <v>0</v>
      </c>
      <c r="Q92" s="186"/>
      <c r="R92" s="187">
        <f>SUM(R93:R462)</f>
        <v>2328.6253036000003</v>
      </c>
      <c r="S92" s="186"/>
      <c r="T92" s="188">
        <f>SUM(T93:T462)</f>
        <v>212.06309999999999</v>
      </c>
      <c r="AR92" s="189" t="s">
        <v>23</v>
      </c>
      <c r="AT92" s="190" t="s">
        <v>77</v>
      </c>
      <c r="AU92" s="190" t="s">
        <v>23</v>
      </c>
      <c r="AY92" s="189" t="s">
        <v>134</v>
      </c>
      <c r="BK92" s="191">
        <f>SUM(BK93:BK462)</f>
        <v>0</v>
      </c>
    </row>
    <row r="93" spans="2:65" s="1" customFormat="1" ht="22.5" customHeight="1" x14ac:dyDescent="0.3">
      <c r="B93" s="36"/>
      <c r="C93" s="195" t="s">
        <v>23</v>
      </c>
      <c r="D93" s="195" t="s">
        <v>136</v>
      </c>
      <c r="E93" s="196" t="s">
        <v>137</v>
      </c>
      <c r="F93" s="197" t="s">
        <v>138</v>
      </c>
      <c r="G93" s="198" t="s">
        <v>139</v>
      </c>
      <c r="H93" s="199">
        <v>51.84</v>
      </c>
      <c r="I93" s="200"/>
      <c r="J93" s="201">
        <f>ROUND(I93*H93,2)</f>
        <v>0</v>
      </c>
      <c r="K93" s="197" t="s">
        <v>140</v>
      </c>
      <c r="L93" s="56"/>
      <c r="M93" s="202" t="s">
        <v>22</v>
      </c>
      <c r="N93" s="203" t="s">
        <v>49</v>
      </c>
      <c r="O93" s="37"/>
      <c r="P93" s="204">
        <f>O93*H93</f>
        <v>0</v>
      </c>
      <c r="Q93" s="204">
        <v>0</v>
      </c>
      <c r="R93" s="204">
        <f>Q93*H93</f>
        <v>0</v>
      </c>
      <c r="S93" s="204">
        <v>0</v>
      </c>
      <c r="T93" s="205">
        <f>S93*H93</f>
        <v>0</v>
      </c>
      <c r="AR93" s="19" t="s">
        <v>141</v>
      </c>
      <c r="AT93" s="19" t="s">
        <v>136</v>
      </c>
      <c r="AU93" s="19" t="s">
        <v>87</v>
      </c>
      <c r="AY93" s="19" t="s">
        <v>134</v>
      </c>
      <c r="BE93" s="206">
        <f>IF(N93="základní",J93,0)</f>
        <v>0</v>
      </c>
      <c r="BF93" s="206">
        <f>IF(N93="snížená",J93,0)</f>
        <v>0</v>
      </c>
      <c r="BG93" s="206">
        <f>IF(N93="zákl. přenesená",J93,0)</f>
        <v>0</v>
      </c>
      <c r="BH93" s="206">
        <f>IF(N93="sníž. přenesená",J93,0)</f>
        <v>0</v>
      </c>
      <c r="BI93" s="206">
        <f>IF(N93="nulová",J93,0)</f>
        <v>0</v>
      </c>
      <c r="BJ93" s="19" t="s">
        <v>23</v>
      </c>
      <c r="BK93" s="206">
        <f>ROUND(I93*H93,2)</f>
        <v>0</v>
      </c>
      <c r="BL93" s="19" t="s">
        <v>141</v>
      </c>
      <c r="BM93" s="19" t="s">
        <v>891</v>
      </c>
    </row>
    <row r="94" spans="2:65" s="1" customFormat="1" ht="121.5" x14ac:dyDescent="0.3">
      <c r="B94" s="36"/>
      <c r="C94" s="58"/>
      <c r="D94" s="207" t="s">
        <v>143</v>
      </c>
      <c r="E94" s="58"/>
      <c r="F94" s="208" t="s">
        <v>144</v>
      </c>
      <c r="G94" s="58"/>
      <c r="H94" s="58"/>
      <c r="I94" s="163"/>
      <c r="J94" s="58"/>
      <c r="K94" s="58"/>
      <c r="L94" s="56"/>
      <c r="M94" s="73"/>
      <c r="N94" s="37"/>
      <c r="O94" s="37"/>
      <c r="P94" s="37"/>
      <c r="Q94" s="37"/>
      <c r="R94" s="37"/>
      <c r="S94" s="37"/>
      <c r="T94" s="74"/>
      <c r="AT94" s="19" t="s">
        <v>143</v>
      </c>
      <c r="AU94" s="19" t="s">
        <v>87</v>
      </c>
    </row>
    <row r="95" spans="2:65" s="12" customFormat="1" ht="13.5" x14ac:dyDescent="0.3">
      <c r="B95" s="209"/>
      <c r="C95" s="210"/>
      <c r="D95" s="207" t="s">
        <v>145</v>
      </c>
      <c r="E95" s="211" t="s">
        <v>22</v>
      </c>
      <c r="F95" s="212" t="s">
        <v>146</v>
      </c>
      <c r="G95" s="210"/>
      <c r="H95" s="213" t="s">
        <v>22</v>
      </c>
      <c r="I95" s="214"/>
      <c r="J95" s="210"/>
      <c r="K95" s="210"/>
      <c r="L95" s="215"/>
      <c r="M95" s="216"/>
      <c r="N95" s="217"/>
      <c r="O95" s="217"/>
      <c r="P95" s="217"/>
      <c r="Q95" s="217"/>
      <c r="R95" s="217"/>
      <c r="S95" s="217"/>
      <c r="T95" s="218"/>
      <c r="AT95" s="219" t="s">
        <v>145</v>
      </c>
      <c r="AU95" s="219" t="s">
        <v>87</v>
      </c>
      <c r="AV95" s="12" t="s">
        <v>23</v>
      </c>
      <c r="AW95" s="12" t="s">
        <v>42</v>
      </c>
      <c r="AX95" s="12" t="s">
        <v>78</v>
      </c>
      <c r="AY95" s="219" t="s">
        <v>134</v>
      </c>
    </row>
    <row r="96" spans="2:65" s="12" customFormat="1" ht="13.5" x14ac:dyDescent="0.3">
      <c r="B96" s="209"/>
      <c r="C96" s="210"/>
      <c r="D96" s="207" t="s">
        <v>145</v>
      </c>
      <c r="E96" s="211" t="s">
        <v>22</v>
      </c>
      <c r="F96" s="212" t="s">
        <v>892</v>
      </c>
      <c r="G96" s="210"/>
      <c r="H96" s="213" t="s">
        <v>22</v>
      </c>
      <c r="I96" s="214"/>
      <c r="J96" s="210"/>
      <c r="K96" s="210"/>
      <c r="L96" s="215"/>
      <c r="M96" s="216"/>
      <c r="N96" s="217"/>
      <c r="O96" s="217"/>
      <c r="P96" s="217"/>
      <c r="Q96" s="217"/>
      <c r="R96" s="217"/>
      <c r="S96" s="217"/>
      <c r="T96" s="218"/>
      <c r="AT96" s="219" t="s">
        <v>145</v>
      </c>
      <c r="AU96" s="219" t="s">
        <v>87</v>
      </c>
      <c r="AV96" s="12" t="s">
        <v>23</v>
      </c>
      <c r="AW96" s="12" t="s">
        <v>42</v>
      </c>
      <c r="AX96" s="12" t="s">
        <v>78</v>
      </c>
      <c r="AY96" s="219" t="s">
        <v>134</v>
      </c>
    </row>
    <row r="97" spans="2:65" s="13" customFormat="1" ht="13.5" x14ac:dyDescent="0.3">
      <c r="B97" s="220"/>
      <c r="C97" s="221"/>
      <c r="D97" s="207" t="s">
        <v>145</v>
      </c>
      <c r="E97" s="222" t="s">
        <v>22</v>
      </c>
      <c r="F97" s="223" t="s">
        <v>893</v>
      </c>
      <c r="G97" s="221"/>
      <c r="H97" s="224">
        <v>15.84</v>
      </c>
      <c r="I97" s="225"/>
      <c r="J97" s="221"/>
      <c r="K97" s="221"/>
      <c r="L97" s="226"/>
      <c r="M97" s="227"/>
      <c r="N97" s="228"/>
      <c r="O97" s="228"/>
      <c r="P97" s="228"/>
      <c r="Q97" s="228"/>
      <c r="R97" s="228"/>
      <c r="S97" s="228"/>
      <c r="T97" s="229"/>
      <c r="AT97" s="230" t="s">
        <v>145</v>
      </c>
      <c r="AU97" s="230" t="s">
        <v>87</v>
      </c>
      <c r="AV97" s="13" t="s">
        <v>87</v>
      </c>
      <c r="AW97" s="13" t="s">
        <v>42</v>
      </c>
      <c r="AX97" s="13" t="s">
        <v>78</v>
      </c>
      <c r="AY97" s="230" t="s">
        <v>134</v>
      </c>
    </row>
    <row r="98" spans="2:65" s="12" customFormat="1" ht="13.5" x14ac:dyDescent="0.3">
      <c r="B98" s="209"/>
      <c r="C98" s="210"/>
      <c r="D98" s="207" t="s">
        <v>145</v>
      </c>
      <c r="E98" s="211" t="s">
        <v>22</v>
      </c>
      <c r="F98" s="212" t="s">
        <v>894</v>
      </c>
      <c r="G98" s="210"/>
      <c r="H98" s="213" t="s">
        <v>22</v>
      </c>
      <c r="I98" s="214"/>
      <c r="J98" s="210"/>
      <c r="K98" s="210"/>
      <c r="L98" s="215"/>
      <c r="M98" s="216"/>
      <c r="N98" s="217"/>
      <c r="O98" s="217"/>
      <c r="P98" s="217"/>
      <c r="Q98" s="217"/>
      <c r="R98" s="217"/>
      <c r="S98" s="217"/>
      <c r="T98" s="218"/>
      <c r="AT98" s="219" t="s">
        <v>145</v>
      </c>
      <c r="AU98" s="219" t="s">
        <v>87</v>
      </c>
      <c r="AV98" s="12" t="s">
        <v>23</v>
      </c>
      <c r="AW98" s="12" t="s">
        <v>42</v>
      </c>
      <c r="AX98" s="12" t="s">
        <v>78</v>
      </c>
      <c r="AY98" s="219" t="s">
        <v>134</v>
      </c>
    </row>
    <row r="99" spans="2:65" s="13" customFormat="1" ht="13.5" x14ac:dyDescent="0.3">
      <c r="B99" s="220"/>
      <c r="C99" s="221"/>
      <c r="D99" s="207" t="s">
        <v>145</v>
      </c>
      <c r="E99" s="222" t="s">
        <v>22</v>
      </c>
      <c r="F99" s="223" t="s">
        <v>895</v>
      </c>
      <c r="G99" s="221"/>
      <c r="H99" s="224">
        <v>24</v>
      </c>
      <c r="I99" s="225"/>
      <c r="J99" s="221"/>
      <c r="K99" s="221"/>
      <c r="L99" s="226"/>
      <c r="M99" s="227"/>
      <c r="N99" s="228"/>
      <c r="O99" s="228"/>
      <c r="P99" s="228"/>
      <c r="Q99" s="228"/>
      <c r="R99" s="228"/>
      <c r="S99" s="228"/>
      <c r="T99" s="229"/>
      <c r="AT99" s="230" t="s">
        <v>145</v>
      </c>
      <c r="AU99" s="230" t="s">
        <v>87</v>
      </c>
      <c r="AV99" s="13" t="s">
        <v>87</v>
      </c>
      <c r="AW99" s="13" t="s">
        <v>42</v>
      </c>
      <c r="AX99" s="13" t="s">
        <v>78</v>
      </c>
      <c r="AY99" s="230" t="s">
        <v>134</v>
      </c>
    </row>
    <row r="100" spans="2:65" s="15" customFormat="1" ht="13.5" x14ac:dyDescent="0.3">
      <c r="B100" s="243"/>
      <c r="C100" s="244"/>
      <c r="D100" s="207" t="s">
        <v>145</v>
      </c>
      <c r="E100" s="245" t="s">
        <v>22</v>
      </c>
      <c r="F100" s="246" t="s">
        <v>168</v>
      </c>
      <c r="G100" s="244"/>
      <c r="H100" s="247">
        <v>39.840000000000003</v>
      </c>
      <c r="I100" s="248"/>
      <c r="J100" s="244"/>
      <c r="K100" s="244"/>
      <c r="L100" s="249"/>
      <c r="M100" s="250"/>
      <c r="N100" s="251"/>
      <c r="O100" s="251"/>
      <c r="P100" s="251"/>
      <c r="Q100" s="251"/>
      <c r="R100" s="251"/>
      <c r="S100" s="251"/>
      <c r="T100" s="252"/>
      <c r="AT100" s="253" t="s">
        <v>145</v>
      </c>
      <c r="AU100" s="253" t="s">
        <v>87</v>
      </c>
      <c r="AV100" s="15" t="s">
        <v>169</v>
      </c>
      <c r="AW100" s="15" t="s">
        <v>42</v>
      </c>
      <c r="AX100" s="15" t="s">
        <v>78</v>
      </c>
      <c r="AY100" s="253" t="s">
        <v>134</v>
      </c>
    </row>
    <row r="101" spans="2:65" s="12" customFormat="1" ht="13.5" x14ac:dyDescent="0.3">
      <c r="B101" s="209"/>
      <c r="C101" s="210"/>
      <c r="D101" s="207" t="s">
        <v>145</v>
      </c>
      <c r="E101" s="211" t="s">
        <v>22</v>
      </c>
      <c r="F101" s="212" t="s">
        <v>896</v>
      </c>
      <c r="G101" s="210"/>
      <c r="H101" s="213" t="s">
        <v>22</v>
      </c>
      <c r="I101" s="214"/>
      <c r="J101" s="210"/>
      <c r="K101" s="210"/>
      <c r="L101" s="215"/>
      <c r="M101" s="216"/>
      <c r="N101" s="217"/>
      <c r="O101" s="217"/>
      <c r="P101" s="217"/>
      <c r="Q101" s="217"/>
      <c r="R101" s="217"/>
      <c r="S101" s="217"/>
      <c r="T101" s="218"/>
      <c r="AT101" s="219" t="s">
        <v>145</v>
      </c>
      <c r="AU101" s="219" t="s">
        <v>87</v>
      </c>
      <c r="AV101" s="12" t="s">
        <v>23</v>
      </c>
      <c r="AW101" s="12" t="s">
        <v>42</v>
      </c>
      <c r="AX101" s="12" t="s">
        <v>78</v>
      </c>
      <c r="AY101" s="219" t="s">
        <v>134</v>
      </c>
    </row>
    <row r="102" spans="2:65" s="13" customFormat="1" ht="13.5" x14ac:dyDescent="0.3">
      <c r="B102" s="220"/>
      <c r="C102" s="221"/>
      <c r="D102" s="207" t="s">
        <v>145</v>
      </c>
      <c r="E102" s="222" t="s">
        <v>22</v>
      </c>
      <c r="F102" s="223" t="s">
        <v>897</v>
      </c>
      <c r="G102" s="221"/>
      <c r="H102" s="224">
        <v>1.3</v>
      </c>
      <c r="I102" s="225"/>
      <c r="J102" s="221"/>
      <c r="K102" s="221"/>
      <c r="L102" s="226"/>
      <c r="M102" s="227"/>
      <c r="N102" s="228"/>
      <c r="O102" s="228"/>
      <c r="P102" s="228"/>
      <c r="Q102" s="228"/>
      <c r="R102" s="228"/>
      <c r="S102" s="228"/>
      <c r="T102" s="229"/>
      <c r="AT102" s="230" t="s">
        <v>145</v>
      </c>
      <c r="AU102" s="230" t="s">
        <v>87</v>
      </c>
      <c r="AV102" s="13" t="s">
        <v>87</v>
      </c>
      <c r="AW102" s="13" t="s">
        <v>42</v>
      </c>
      <c r="AX102" s="13" t="s">
        <v>78</v>
      </c>
      <c r="AY102" s="230" t="s">
        <v>134</v>
      </c>
    </row>
    <row r="103" spans="2:65" s="15" customFormat="1" ht="13.5" x14ac:dyDescent="0.3">
      <c r="B103" s="243"/>
      <c r="C103" s="244"/>
      <c r="D103" s="207" t="s">
        <v>145</v>
      </c>
      <c r="E103" s="245" t="s">
        <v>22</v>
      </c>
      <c r="F103" s="246" t="s">
        <v>168</v>
      </c>
      <c r="G103" s="244"/>
      <c r="H103" s="247">
        <v>1.3</v>
      </c>
      <c r="I103" s="248"/>
      <c r="J103" s="244"/>
      <c r="K103" s="244"/>
      <c r="L103" s="249"/>
      <c r="M103" s="250"/>
      <c r="N103" s="251"/>
      <c r="O103" s="251"/>
      <c r="P103" s="251"/>
      <c r="Q103" s="251"/>
      <c r="R103" s="251"/>
      <c r="S103" s="251"/>
      <c r="T103" s="252"/>
      <c r="AT103" s="253" t="s">
        <v>145</v>
      </c>
      <c r="AU103" s="253" t="s">
        <v>87</v>
      </c>
      <c r="AV103" s="15" t="s">
        <v>169</v>
      </c>
      <c r="AW103" s="15" t="s">
        <v>42</v>
      </c>
      <c r="AX103" s="15" t="s">
        <v>78</v>
      </c>
      <c r="AY103" s="253" t="s">
        <v>134</v>
      </c>
    </row>
    <row r="104" spans="2:65" s="12" customFormat="1" ht="13.5" x14ac:dyDescent="0.3">
      <c r="B104" s="209"/>
      <c r="C104" s="210"/>
      <c r="D104" s="207" t="s">
        <v>145</v>
      </c>
      <c r="E104" s="211" t="s">
        <v>22</v>
      </c>
      <c r="F104" s="212" t="s">
        <v>898</v>
      </c>
      <c r="G104" s="210"/>
      <c r="H104" s="213" t="s">
        <v>22</v>
      </c>
      <c r="I104" s="214"/>
      <c r="J104" s="210"/>
      <c r="K104" s="210"/>
      <c r="L104" s="215"/>
      <c r="M104" s="216"/>
      <c r="N104" s="217"/>
      <c r="O104" s="217"/>
      <c r="P104" s="217"/>
      <c r="Q104" s="217"/>
      <c r="R104" s="217"/>
      <c r="S104" s="217"/>
      <c r="T104" s="218"/>
      <c r="AT104" s="219" t="s">
        <v>145</v>
      </c>
      <c r="AU104" s="219" t="s">
        <v>87</v>
      </c>
      <c r="AV104" s="12" t="s">
        <v>23</v>
      </c>
      <c r="AW104" s="12" t="s">
        <v>42</v>
      </c>
      <c r="AX104" s="12" t="s">
        <v>78</v>
      </c>
      <c r="AY104" s="219" t="s">
        <v>134</v>
      </c>
    </row>
    <row r="105" spans="2:65" s="13" customFormat="1" ht="13.5" x14ac:dyDescent="0.3">
      <c r="B105" s="220"/>
      <c r="C105" s="221"/>
      <c r="D105" s="207" t="s">
        <v>145</v>
      </c>
      <c r="E105" s="222" t="s">
        <v>22</v>
      </c>
      <c r="F105" s="223" t="s">
        <v>899</v>
      </c>
      <c r="G105" s="221"/>
      <c r="H105" s="224">
        <v>10.7</v>
      </c>
      <c r="I105" s="225"/>
      <c r="J105" s="221"/>
      <c r="K105" s="221"/>
      <c r="L105" s="226"/>
      <c r="M105" s="227"/>
      <c r="N105" s="228"/>
      <c r="O105" s="228"/>
      <c r="P105" s="228"/>
      <c r="Q105" s="228"/>
      <c r="R105" s="228"/>
      <c r="S105" s="228"/>
      <c r="T105" s="229"/>
      <c r="AT105" s="230" t="s">
        <v>145</v>
      </c>
      <c r="AU105" s="230" t="s">
        <v>87</v>
      </c>
      <c r="AV105" s="13" t="s">
        <v>87</v>
      </c>
      <c r="AW105" s="13" t="s">
        <v>42</v>
      </c>
      <c r="AX105" s="13" t="s">
        <v>78</v>
      </c>
      <c r="AY105" s="230" t="s">
        <v>134</v>
      </c>
    </row>
    <row r="106" spans="2:65" s="15" customFormat="1" ht="13.5" x14ac:dyDescent="0.3">
      <c r="B106" s="243"/>
      <c r="C106" s="244"/>
      <c r="D106" s="207" t="s">
        <v>145</v>
      </c>
      <c r="E106" s="245" t="s">
        <v>22</v>
      </c>
      <c r="F106" s="246" t="s">
        <v>168</v>
      </c>
      <c r="G106" s="244"/>
      <c r="H106" s="247">
        <v>10.7</v>
      </c>
      <c r="I106" s="248"/>
      <c r="J106" s="244"/>
      <c r="K106" s="244"/>
      <c r="L106" s="249"/>
      <c r="M106" s="250"/>
      <c r="N106" s="251"/>
      <c r="O106" s="251"/>
      <c r="P106" s="251"/>
      <c r="Q106" s="251"/>
      <c r="R106" s="251"/>
      <c r="S106" s="251"/>
      <c r="T106" s="252"/>
      <c r="AT106" s="253" t="s">
        <v>145</v>
      </c>
      <c r="AU106" s="253" t="s">
        <v>87</v>
      </c>
      <c r="AV106" s="15" t="s">
        <v>169</v>
      </c>
      <c r="AW106" s="15" t="s">
        <v>42</v>
      </c>
      <c r="AX106" s="15" t="s">
        <v>78</v>
      </c>
      <c r="AY106" s="253" t="s">
        <v>134</v>
      </c>
    </row>
    <row r="107" spans="2:65" s="14" customFormat="1" ht="13.5" x14ac:dyDescent="0.3">
      <c r="B107" s="231"/>
      <c r="C107" s="232"/>
      <c r="D107" s="233" t="s">
        <v>145</v>
      </c>
      <c r="E107" s="234" t="s">
        <v>22</v>
      </c>
      <c r="F107" s="235" t="s">
        <v>156</v>
      </c>
      <c r="G107" s="232"/>
      <c r="H107" s="236">
        <v>51.84</v>
      </c>
      <c r="I107" s="237"/>
      <c r="J107" s="232"/>
      <c r="K107" s="232"/>
      <c r="L107" s="238"/>
      <c r="M107" s="239"/>
      <c r="N107" s="240"/>
      <c r="O107" s="240"/>
      <c r="P107" s="240"/>
      <c r="Q107" s="240"/>
      <c r="R107" s="240"/>
      <c r="S107" s="240"/>
      <c r="T107" s="241"/>
      <c r="AT107" s="242" t="s">
        <v>145</v>
      </c>
      <c r="AU107" s="242" t="s">
        <v>87</v>
      </c>
      <c r="AV107" s="14" t="s">
        <v>141</v>
      </c>
      <c r="AW107" s="14" t="s">
        <v>42</v>
      </c>
      <c r="AX107" s="14" t="s">
        <v>23</v>
      </c>
      <c r="AY107" s="242" t="s">
        <v>134</v>
      </c>
    </row>
    <row r="108" spans="2:65" s="1" customFormat="1" ht="44.25" customHeight="1" x14ac:dyDescent="0.3">
      <c r="B108" s="36"/>
      <c r="C108" s="195" t="s">
        <v>87</v>
      </c>
      <c r="D108" s="195" t="s">
        <v>136</v>
      </c>
      <c r="E108" s="196" t="s">
        <v>157</v>
      </c>
      <c r="F108" s="197" t="s">
        <v>158</v>
      </c>
      <c r="G108" s="198" t="s">
        <v>139</v>
      </c>
      <c r="H108" s="199">
        <v>608.20000000000005</v>
      </c>
      <c r="I108" s="200"/>
      <c r="J108" s="201">
        <f>ROUND(I108*H108,2)</f>
        <v>0</v>
      </c>
      <c r="K108" s="197" t="s">
        <v>140</v>
      </c>
      <c r="L108" s="56"/>
      <c r="M108" s="202" t="s">
        <v>22</v>
      </c>
      <c r="N108" s="203" t="s">
        <v>49</v>
      </c>
      <c r="O108" s="37"/>
      <c r="P108" s="204">
        <f>O108*H108</f>
        <v>0</v>
      </c>
      <c r="Q108" s="204">
        <v>0</v>
      </c>
      <c r="R108" s="204">
        <f>Q108*H108</f>
        <v>0</v>
      </c>
      <c r="S108" s="204">
        <v>0.23499999999999999</v>
      </c>
      <c r="T108" s="205">
        <f>S108*H108</f>
        <v>142.92699999999999</v>
      </c>
      <c r="AR108" s="19" t="s">
        <v>141</v>
      </c>
      <c r="AT108" s="19" t="s">
        <v>136</v>
      </c>
      <c r="AU108" s="19" t="s">
        <v>87</v>
      </c>
      <c r="AY108" s="19" t="s">
        <v>134</v>
      </c>
      <c r="BE108" s="206">
        <f>IF(N108="základní",J108,0)</f>
        <v>0</v>
      </c>
      <c r="BF108" s="206">
        <f>IF(N108="snížená",J108,0)</f>
        <v>0</v>
      </c>
      <c r="BG108" s="206">
        <f>IF(N108="zákl. přenesená",J108,0)</f>
        <v>0</v>
      </c>
      <c r="BH108" s="206">
        <f>IF(N108="sníž. přenesená",J108,0)</f>
        <v>0</v>
      </c>
      <c r="BI108" s="206">
        <f>IF(N108="nulová",J108,0)</f>
        <v>0</v>
      </c>
      <c r="BJ108" s="19" t="s">
        <v>23</v>
      </c>
      <c r="BK108" s="206">
        <f>ROUND(I108*H108,2)</f>
        <v>0</v>
      </c>
      <c r="BL108" s="19" t="s">
        <v>141</v>
      </c>
      <c r="BM108" s="19" t="s">
        <v>900</v>
      </c>
    </row>
    <row r="109" spans="2:65" s="1" customFormat="1" ht="256.5" x14ac:dyDescent="0.3">
      <c r="B109" s="36"/>
      <c r="C109" s="58"/>
      <c r="D109" s="207" t="s">
        <v>143</v>
      </c>
      <c r="E109" s="58"/>
      <c r="F109" s="208" t="s">
        <v>160</v>
      </c>
      <c r="G109" s="58"/>
      <c r="H109" s="58"/>
      <c r="I109" s="163"/>
      <c r="J109" s="58"/>
      <c r="K109" s="58"/>
      <c r="L109" s="56"/>
      <c r="M109" s="73"/>
      <c r="N109" s="37"/>
      <c r="O109" s="37"/>
      <c r="P109" s="37"/>
      <c r="Q109" s="37"/>
      <c r="R109" s="37"/>
      <c r="S109" s="37"/>
      <c r="T109" s="74"/>
      <c r="AT109" s="19" t="s">
        <v>143</v>
      </c>
      <c r="AU109" s="19" t="s">
        <v>87</v>
      </c>
    </row>
    <row r="110" spans="2:65" s="12" customFormat="1" ht="13.5" x14ac:dyDescent="0.3">
      <c r="B110" s="209"/>
      <c r="C110" s="210"/>
      <c r="D110" s="207" t="s">
        <v>145</v>
      </c>
      <c r="E110" s="211" t="s">
        <v>22</v>
      </c>
      <c r="F110" s="212" t="s">
        <v>161</v>
      </c>
      <c r="G110" s="210"/>
      <c r="H110" s="213" t="s">
        <v>22</v>
      </c>
      <c r="I110" s="214"/>
      <c r="J110" s="210"/>
      <c r="K110" s="210"/>
      <c r="L110" s="215"/>
      <c r="M110" s="216"/>
      <c r="N110" s="217"/>
      <c r="O110" s="217"/>
      <c r="P110" s="217"/>
      <c r="Q110" s="217"/>
      <c r="R110" s="217"/>
      <c r="S110" s="217"/>
      <c r="T110" s="218"/>
      <c r="AT110" s="219" t="s">
        <v>145</v>
      </c>
      <c r="AU110" s="219" t="s">
        <v>87</v>
      </c>
      <c r="AV110" s="12" t="s">
        <v>23</v>
      </c>
      <c r="AW110" s="12" t="s">
        <v>42</v>
      </c>
      <c r="AX110" s="12" t="s">
        <v>78</v>
      </c>
      <c r="AY110" s="219" t="s">
        <v>134</v>
      </c>
    </row>
    <row r="111" spans="2:65" s="12" customFormat="1" ht="13.5" x14ac:dyDescent="0.3">
      <c r="B111" s="209"/>
      <c r="C111" s="210"/>
      <c r="D111" s="207" t="s">
        <v>145</v>
      </c>
      <c r="E111" s="211" t="s">
        <v>22</v>
      </c>
      <c r="F111" s="212" t="s">
        <v>901</v>
      </c>
      <c r="G111" s="210"/>
      <c r="H111" s="213" t="s">
        <v>22</v>
      </c>
      <c r="I111" s="214"/>
      <c r="J111" s="210"/>
      <c r="K111" s="210"/>
      <c r="L111" s="215"/>
      <c r="M111" s="216"/>
      <c r="N111" s="217"/>
      <c r="O111" s="217"/>
      <c r="P111" s="217"/>
      <c r="Q111" s="217"/>
      <c r="R111" s="217"/>
      <c r="S111" s="217"/>
      <c r="T111" s="218"/>
      <c r="AT111" s="219" t="s">
        <v>145</v>
      </c>
      <c r="AU111" s="219" t="s">
        <v>87</v>
      </c>
      <c r="AV111" s="12" t="s">
        <v>23</v>
      </c>
      <c r="AW111" s="12" t="s">
        <v>42</v>
      </c>
      <c r="AX111" s="12" t="s">
        <v>78</v>
      </c>
      <c r="AY111" s="219" t="s">
        <v>134</v>
      </c>
    </row>
    <row r="112" spans="2:65" s="13" customFormat="1" ht="13.5" x14ac:dyDescent="0.3">
      <c r="B112" s="220"/>
      <c r="C112" s="221"/>
      <c r="D112" s="207" t="s">
        <v>145</v>
      </c>
      <c r="E112" s="222" t="s">
        <v>22</v>
      </c>
      <c r="F112" s="223" t="s">
        <v>902</v>
      </c>
      <c r="G112" s="221"/>
      <c r="H112" s="224">
        <v>318.08</v>
      </c>
      <c r="I112" s="225"/>
      <c r="J112" s="221"/>
      <c r="K112" s="221"/>
      <c r="L112" s="226"/>
      <c r="M112" s="227"/>
      <c r="N112" s="228"/>
      <c r="O112" s="228"/>
      <c r="P112" s="228"/>
      <c r="Q112" s="228"/>
      <c r="R112" s="228"/>
      <c r="S112" s="228"/>
      <c r="T112" s="229"/>
      <c r="AT112" s="230" t="s">
        <v>145</v>
      </c>
      <c r="AU112" s="230" t="s">
        <v>87</v>
      </c>
      <c r="AV112" s="13" t="s">
        <v>87</v>
      </c>
      <c r="AW112" s="13" t="s">
        <v>42</v>
      </c>
      <c r="AX112" s="13" t="s">
        <v>78</v>
      </c>
      <c r="AY112" s="230" t="s">
        <v>134</v>
      </c>
    </row>
    <row r="113" spans="2:51" s="12" customFormat="1" ht="13.5" x14ac:dyDescent="0.3">
      <c r="B113" s="209"/>
      <c r="C113" s="210"/>
      <c r="D113" s="207" t="s">
        <v>145</v>
      </c>
      <c r="E113" s="211" t="s">
        <v>22</v>
      </c>
      <c r="F113" s="212" t="s">
        <v>903</v>
      </c>
      <c r="G113" s="210"/>
      <c r="H113" s="213" t="s">
        <v>22</v>
      </c>
      <c r="I113" s="214"/>
      <c r="J113" s="210"/>
      <c r="K113" s="210"/>
      <c r="L113" s="215"/>
      <c r="M113" s="216"/>
      <c r="N113" s="217"/>
      <c r="O113" s="217"/>
      <c r="P113" s="217"/>
      <c r="Q113" s="217"/>
      <c r="R113" s="217"/>
      <c r="S113" s="217"/>
      <c r="T113" s="218"/>
      <c r="AT113" s="219" t="s">
        <v>145</v>
      </c>
      <c r="AU113" s="219" t="s">
        <v>87</v>
      </c>
      <c r="AV113" s="12" t="s">
        <v>23</v>
      </c>
      <c r="AW113" s="12" t="s">
        <v>42</v>
      </c>
      <c r="AX113" s="12" t="s">
        <v>78</v>
      </c>
      <c r="AY113" s="219" t="s">
        <v>134</v>
      </c>
    </row>
    <row r="114" spans="2:51" s="13" customFormat="1" ht="13.5" x14ac:dyDescent="0.3">
      <c r="B114" s="220"/>
      <c r="C114" s="221"/>
      <c r="D114" s="207" t="s">
        <v>145</v>
      </c>
      <c r="E114" s="222" t="s">
        <v>22</v>
      </c>
      <c r="F114" s="223" t="s">
        <v>904</v>
      </c>
      <c r="G114" s="221"/>
      <c r="H114" s="224">
        <v>10.92</v>
      </c>
      <c r="I114" s="225"/>
      <c r="J114" s="221"/>
      <c r="K114" s="221"/>
      <c r="L114" s="226"/>
      <c r="M114" s="227"/>
      <c r="N114" s="228"/>
      <c r="O114" s="228"/>
      <c r="P114" s="228"/>
      <c r="Q114" s="228"/>
      <c r="R114" s="228"/>
      <c r="S114" s="228"/>
      <c r="T114" s="229"/>
      <c r="AT114" s="230" t="s">
        <v>145</v>
      </c>
      <c r="AU114" s="230" t="s">
        <v>87</v>
      </c>
      <c r="AV114" s="13" t="s">
        <v>87</v>
      </c>
      <c r="AW114" s="13" t="s">
        <v>42</v>
      </c>
      <c r="AX114" s="13" t="s">
        <v>78</v>
      </c>
      <c r="AY114" s="230" t="s">
        <v>134</v>
      </c>
    </row>
    <row r="115" spans="2:51" s="13" customFormat="1" ht="13.5" x14ac:dyDescent="0.3">
      <c r="B115" s="220"/>
      <c r="C115" s="221"/>
      <c r="D115" s="207" t="s">
        <v>145</v>
      </c>
      <c r="E115" s="222" t="s">
        <v>22</v>
      </c>
      <c r="F115" s="223" t="s">
        <v>905</v>
      </c>
      <c r="G115" s="221"/>
      <c r="H115" s="224">
        <v>6.24</v>
      </c>
      <c r="I115" s="225"/>
      <c r="J115" s="221"/>
      <c r="K115" s="221"/>
      <c r="L115" s="226"/>
      <c r="M115" s="227"/>
      <c r="N115" s="228"/>
      <c r="O115" s="228"/>
      <c r="P115" s="228"/>
      <c r="Q115" s="228"/>
      <c r="R115" s="228"/>
      <c r="S115" s="228"/>
      <c r="T115" s="229"/>
      <c r="AT115" s="230" t="s">
        <v>145</v>
      </c>
      <c r="AU115" s="230" t="s">
        <v>87</v>
      </c>
      <c r="AV115" s="13" t="s">
        <v>87</v>
      </c>
      <c r="AW115" s="13" t="s">
        <v>42</v>
      </c>
      <c r="AX115" s="13" t="s">
        <v>78</v>
      </c>
      <c r="AY115" s="230" t="s">
        <v>134</v>
      </c>
    </row>
    <row r="116" spans="2:51" s="12" customFormat="1" ht="13.5" x14ac:dyDescent="0.3">
      <c r="B116" s="209"/>
      <c r="C116" s="210"/>
      <c r="D116" s="207" t="s">
        <v>145</v>
      </c>
      <c r="E116" s="211" t="s">
        <v>22</v>
      </c>
      <c r="F116" s="212" t="s">
        <v>894</v>
      </c>
      <c r="G116" s="210"/>
      <c r="H116" s="213" t="s">
        <v>22</v>
      </c>
      <c r="I116" s="214"/>
      <c r="J116" s="210"/>
      <c r="K116" s="210"/>
      <c r="L116" s="215"/>
      <c r="M116" s="216"/>
      <c r="N116" s="217"/>
      <c r="O116" s="217"/>
      <c r="P116" s="217"/>
      <c r="Q116" s="217"/>
      <c r="R116" s="217"/>
      <c r="S116" s="217"/>
      <c r="T116" s="218"/>
      <c r="AT116" s="219" t="s">
        <v>145</v>
      </c>
      <c r="AU116" s="219" t="s">
        <v>87</v>
      </c>
      <c r="AV116" s="12" t="s">
        <v>23</v>
      </c>
      <c r="AW116" s="12" t="s">
        <v>42</v>
      </c>
      <c r="AX116" s="12" t="s">
        <v>78</v>
      </c>
      <c r="AY116" s="219" t="s">
        <v>134</v>
      </c>
    </row>
    <row r="117" spans="2:51" s="13" customFormat="1" ht="13.5" x14ac:dyDescent="0.3">
      <c r="B117" s="220"/>
      <c r="C117" s="221"/>
      <c r="D117" s="207" t="s">
        <v>145</v>
      </c>
      <c r="E117" s="222" t="s">
        <v>22</v>
      </c>
      <c r="F117" s="223" t="s">
        <v>906</v>
      </c>
      <c r="G117" s="221"/>
      <c r="H117" s="224">
        <v>30</v>
      </c>
      <c r="I117" s="225"/>
      <c r="J117" s="221"/>
      <c r="K117" s="221"/>
      <c r="L117" s="226"/>
      <c r="M117" s="227"/>
      <c r="N117" s="228"/>
      <c r="O117" s="228"/>
      <c r="P117" s="228"/>
      <c r="Q117" s="228"/>
      <c r="R117" s="228"/>
      <c r="S117" s="228"/>
      <c r="T117" s="229"/>
      <c r="AT117" s="230" t="s">
        <v>145</v>
      </c>
      <c r="AU117" s="230" t="s">
        <v>87</v>
      </c>
      <c r="AV117" s="13" t="s">
        <v>87</v>
      </c>
      <c r="AW117" s="13" t="s">
        <v>42</v>
      </c>
      <c r="AX117" s="13" t="s">
        <v>78</v>
      </c>
      <c r="AY117" s="230" t="s">
        <v>134</v>
      </c>
    </row>
    <row r="118" spans="2:51" s="13" customFormat="1" ht="13.5" x14ac:dyDescent="0.3">
      <c r="B118" s="220"/>
      <c r="C118" s="221"/>
      <c r="D118" s="207" t="s">
        <v>145</v>
      </c>
      <c r="E118" s="222" t="s">
        <v>22</v>
      </c>
      <c r="F118" s="223" t="s">
        <v>907</v>
      </c>
      <c r="G118" s="221"/>
      <c r="H118" s="224">
        <v>20.100000000000001</v>
      </c>
      <c r="I118" s="225"/>
      <c r="J118" s="221"/>
      <c r="K118" s="221"/>
      <c r="L118" s="226"/>
      <c r="M118" s="227"/>
      <c r="N118" s="228"/>
      <c r="O118" s="228"/>
      <c r="P118" s="228"/>
      <c r="Q118" s="228"/>
      <c r="R118" s="228"/>
      <c r="S118" s="228"/>
      <c r="T118" s="229"/>
      <c r="AT118" s="230" t="s">
        <v>145</v>
      </c>
      <c r="AU118" s="230" t="s">
        <v>87</v>
      </c>
      <c r="AV118" s="13" t="s">
        <v>87</v>
      </c>
      <c r="AW118" s="13" t="s">
        <v>42</v>
      </c>
      <c r="AX118" s="13" t="s">
        <v>78</v>
      </c>
      <c r="AY118" s="230" t="s">
        <v>134</v>
      </c>
    </row>
    <row r="119" spans="2:51" s="15" customFormat="1" ht="13.5" x14ac:dyDescent="0.3">
      <c r="B119" s="243"/>
      <c r="C119" s="244"/>
      <c r="D119" s="207" t="s">
        <v>145</v>
      </c>
      <c r="E119" s="245" t="s">
        <v>22</v>
      </c>
      <c r="F119" s="246" t="s">
        <v>168</v>
      </c>
      <c r="G119" s="244"/>
      <c r="H119" s="247">
        <v>385.34</v>
      </c>
      <c r="I119" s="248"/>
      <c r="J119" s="244"/>
      <c r="K119" s="244"/>
      <c r="L119" s="249"/>
      <c r="M119" s="250"/>
      <c r="N119" s="251"/>
      <c r="O119" s="251"/>
      <c r="P119" s="251"/>
      <c r="Q119" s="251"/>
      <c r="R119" s="251"/>
      <c r="S119" s="251"/>
      <c r="T119" s="252"/>
      <c r="AT119" s="253" t="s">
        <v>145</v>
      </c>
      <c r="AU119" s="253" t="s">
        <v>87</v>
      </c>
      <c r="AV119" s="15" t="s">
        <v>169</v>
      </c>
      <c r="AW119" s="15" t="s">
        <v>42</v>
      </c>
      <c r="AX119" s="15" t="s">
        <v>78</v>
      </c>
      <c r="AY119" s="253" t="s">
        <v>134</v>
      </c>
    </row>
    <row r="120" spans="2:51" s="12" customFormat="1" ht="13.5" x14ac:dyDescent="0.3">
      <c r="B120" s="209"/>
      <c r="C120" s="210"/>
      <c r="D120" s="207" t="s">
        <v>145</v>
      </c>
      <c r="E120" s="211" t="s">
        <v>22</v>
      </c>
      <c r="F120" s="212" t="s">
        <v>908</v>
      </c>
      <c r="G120" s="210"/>
      <c r="H120" s="213" t="s">
        <v>22</v>
      </c>
      <c r="I120" s="214"/>
      <c r="J120" s="210"/>
      <c r="K120" s="210"/>
      <c r="L120" s="215"/>
      <c r="M120" s="216"/>
      <c r="N120" s="217"/>
      <c r="O120" s="217"/>
      <c r="P120" s="217"/>
      <c r="Q120" s="217"/>
      <c r="R120" s="217"/>
      <c r="S120" s="217"/>
      <c r="T120" s="218"/>
      <c r="AT120" s="219" t="s">
        <v>145</v>
      </c>
      <c r="AU120" s="219" t="s">
        <v>87</v>
      </c>
      <c r="AV120" s="12" t="s">
        <v>23</v>
      </c>
      <c r="AW120" s="12" t="s">
        <v>42</v>
      </c>
      <c r="AX120" s="12" t="s">
        <v>78</v>
      </c>
      <c r="AY120" s="219" t="s">
        <v>134</v>
      </c>
    </row>
    <row r="121" spans="2:51" s="13" customFormat="1" ht="13.5" x14ac:dyDescent="0.3">
      <c r="B121" s="220"/>
      <c r="C121" s="221"/>
      <c r="D121" s="207" t="s">
        <v>145</v>
      </c>
      <c r="E121" s="222" t="s">
        <v>22</v>
      </c>
      <c r="F121" s="223" t="s">
        <v>909</v>
      </c>
      <c r="G121" s="221"/>
      <c r="H121" s="224">
        <v>78.12</v>
      </c>
      <c r="I121" s="225"/>
      <c r="J121" s="221"/>
      <c r="K121" s="221"/>
      <c r="L121" s="226"/>
      <c r="M121" s="227"/>
      <c r="N121" s="228"/>
      <c r="O121" s="228"/>
      <c r="P121" s="228"/>
      <c r="Q121" s="228"/>
      <c r="R121" s="228"/>
      <c r="S121" s="228"/>
      <c r="T121" s="229"/>
      <c r="AT121" s="230" t="s">
        <v>145</v>
      </c>
      <c r="AU121" s="230" t="s">
        <v>87</v>
      </c>
      <c r="AV121" s="13" t="s">
        <v>87</v>
      </c>
      <c r="AW121" s="13" t="s">
        <v>42</v>
      </c>
      <c r="AX121" s="13" t="s">
        <v>78</v>
      </c>
      <c r="AY121" s="230" t="s">
        <v>134</v>
      </c>
    </row>
    <row r="122" spans="2:51" s="12" customFormat="1" ht="13.5" x14ac:dyDescent="0.3">
      <c r="B122" s="209"/>
      <c r="C122" s="210"/>
      <c r="D122" s="207" t="s">
        <v>145</v>
      </c>
      <c r="E122" s="211" t="s">
        <v>22</v>
      </c>
      <c r="F122" s="212" t="s">
        <v>903</v>
      </c>
      <c r="G122" s="210"/>
      <c r="H122" s="213" t="s">
        <v>22</v>
      </c>
      <c r="I122" s="214"/>
      <c r="J122" s="210"/>
      <c r="K122" s="210"/>
      <c r="L122" s="215"/>
      <c r="M122" s="216"/>
      <c r="N122" s="217"/>
      <c r="O122" s="217"/>
      <c r="P122" s="217"/>
      <c r="Q122" s="217"/>
      <c r="R122" s="217"/>
      <c r="S122" s="217"/>
      <c r="T122" s="218"/>
      <c r="AT122" s="219" t="s">
        <v>145</v>
      </c>
      <c r="AU122" s="219" t="s">
        <v>87</v>
      </c>
      <c r="AV122" s="12" t="s">
        <v>23</v>
      </c>
      <c r="AW122" s="12" t="s">
        <v>42</v>
      </c>
      <c r="AX122" s="12" t="s">
        <v>78</v>
      </c>
      <c r="AY122" s="219" t="s">
        <v>134</v>
      </c>
    </row>
    <row r="123" spans="2:51" s="13" customFormat="1" ht="13.5" x14ac:dyDescent="0.3">
      <c r="B123" s="220"/>
      <c r="C123" s="221"/>
      <c r="D123" s="207" t="s">
        <v>145</v>
      </c>
      <c r="E123" s="222" t="s">
        <v>22</v>
      </c>
      <c r="F123" s="223" t="s">
        <v>910</v>
      </c>
      <c r="G123" s="221"/>
      <c r="H123" s="224">
        <v>3.12</v>
      </c>
      <c r="I123" s="225"/>
      <c r="J123" s="221"/>
      <c r="K123" s="221"/>
      <c r="L123" s="226"/>
      <c r="M123" s="227"/>
      <c r="N123" s="228"/>
      <c r="O123" s="228"/>
      <c r="P123" s="228"/>
      <c r="Q123" s="228"/>
      <c r="R123" s="228"/>
      <c r="S123" s="228"/>
      <c r="T123" s="229"/>
      <c r="AT123" s="230" t="s">
        <v>145</v>
      </c>
      <c r="AU123" s="230" t="s">
        <v>87</v>
      </c>
      <c r="AV123" s="13" t="s">
        <v>87</v>
      </c>
      <c r="AW123" s="13" t="s">
        <v>42</v>
      </c>
      <c r="AX123" s="13" t="s">
        <v>78</v>
      </c>
      <c r="AY123" s="230" t="s">
        <v>134</v>
      </c>
    </row>
    <row r="124" spans="2:51" s="12" customFormat="1" ht="13.5" x14ac:dyDescent="0.3">
      <c r="B124" s="209"/>
      <c r="C124" s="210"/>
      <c r="D124" s="207" t="s">
        <v>145</v>
      </c>
      <c r="E124" s="211" t="s">
        <v>22</v>
      </c>
      <c r="F124" s="212" t="s">
        <v>894</v>
      </c>
      <c r="G124" s="210"/>
      <c r="H124" s="213" t="s">
        <v>22</v>
      </c>
      <c r="I124" s="214"/>
      <c r="J124" s="210"/>
      <c r="K124" s="210"/>
      <c r="L124" s="215"/>
      <c r="M124" s="216"/>
      <c r="N124" s="217"/>
      <c r="O124" s="217"/>
      <c r="P124" s="217"/>
      <c r="Q124" s="217"/>
      <c r="R124" s="217"/>
      <c r="S124" s="217"/>
      <c r="T124" s="218"/>
      <c r="AT124" s="219" t="s">
        <v>145</v>
      </c>
      <c r="AU124" s="219" t="s">
        <v>87</v>
      </c>
      <c r="AV124" s="12" t="s">
        <v>23</v>
      </c>
      <c r="AW124" s="12" t="s">
        <v>42</v>
      </c>
      <c r="AX124" s="12" t="s">
        <v>78</v>
      </c>
      <c r="AY124" s="219" t="s">
        <v>134</v>
      </c>
    </row>
    <row r="125" spans="2:51" s="13" customFormat="1" ht="13.5" x14ac:dyDescent="0.3">
      <c r="B125" s="220"/>
      <c r="C125" s="221"/>
      <c r="D125" s="207" t="s">
        <v>145</v>
      </c>
      <c r="E125" s="222" t="s">
        <v>22</v>
      </c>
      <c r="F125" s="223" t="s">
        <v>911</v>
      </c>
      <c r="G125" s="221"/>
      <c r="H125" s="224">
        <v>10.9</v>
      </c>
      <c r="I125" s="225"/>
      <c r="J125" s="221"/>
      <c r="K125" s="221"/>
      <c r="L125" s="226"/>
      <c r="M125" s="227"/>
      <c r="N125" s="228"/>
      <c r="O125" s="228"/>
      <c r="P125" s="228"/>
      <c r="Q125" s="228"/>
      <c r="R125" s="228"/>
      <c r="S125" s="228"/>
      <c r="T125" s="229"/>
      <c r="AT125" s="230" t="s">
        <v>145</v>
      </c>
      <c r="AU125" s="230" t="s">
        <v>87</v>
      </c>
      <c r="AV125" s="13" t="s">
        <v>87</v>
      </c>
      <c r="AW125" s="13" t="s">
        <v>42</v>
      </c>
      <c r="AX125" s="13" t="s">
        <v>78</v>
      </c>
      <c r="AY125" s="230" t="s">
        <v>134</v>
      </c>
    </row>
    <row r="126" spans="2:51" s="15" customFormat="1" ht="13.5" x14ac:dyDescent="0.3">
      <c r="B126" s="243"/>
      <c r="C126" s="244"/>
      <c r="D126" s="207" t="s">
        <v>145</v>
      </c>
      <c r="E126" s="245" t="s">
        <v>22</v>
      </c>
      <c r="F126" s="246" t="s">
        <v>168</v>
      </c>
      <c r="G126" s="244"/>
      <c r="H126" s="247">
        <v>92.14</v>
      </c>
      <c r="I126" s="248"/>
      <c r="J126" s="244"/>
      <c r="K126" s="244"/>
      <c r="L126" s="249"/>
      <c r="M126" s="250"/>
      <c r="N126" s="251"/>
      <c r="O126" s="251"/>
      <c r="P126" s="251"/>
      <c r="Q126" s="251"/>
      <c r="R126" s="251"/>
      <c r="S126" s="251"/>
      <c r="T126" s="252"/>
      <c r="AT126" s="253" t="s">
        <v>145</v>
      </c>
      <c r="AU126" s="253" t="s">
        <v>87</v>
      </c>
      <c r="AV126" s="15" t="s">
        <v>169</v>
      </c>
      <c r="AW126" s="15" t="s">
        <v>42</v>
      </c>
      <c r="AX126" s="15" t="s">
        <v>78</v>
      </c>
      <c r="AY126" s="253" t="s">
        <v>134</v>
      </c>
    </row>
    <row r="127" spans="2:51" s="12" customFormat="1" ht="13.5" x14ac:dyDescent="0.3">
      <c r="B127" s="209"/>
      <c r="C127" s="210"/>
      <c r="D127" s="207" t="s">
        <v>145</v>
      </c>
      <c r="E127" s="211" t="s">
        <v>22</v>
      </c>
      <c r="F127" s="212" t="s">
        <v>912</v>
      </c>
      <c r="G127" s="210"/>
      <c r="H127" s="213" t="s">
        <v>22</v>
      </c>
      <c r="I127" s="214"/>
      <c r="J127" s="210"/>
      <c r="K127" s="210"/>
      <c r="L127" s="215"/>
      <c r="M127" s="216"/>
      <c r="N127" s="217"/>
      <c r="O127" s="217"/>
      <c r="P127" s="217"/>
      <c r="Q127" s="217"/>
      <c r="R127" s="217"/>
      <c r="S127" s="217"/>
      <c r="T127" s="218"/>
      <c r="AT127" s="219" t="s">
        <v>145</v>
      </c>
      <c r="AU127" s="219" t="s">
        <v>87</v>
      </c>
      <c r="AV127" s="12" t="s">
        <v>23</v>
      </c>
      <c r="AW127" s="12" t="s">
        <v>42</v>
      </c>
      <c r="AX127" s="12" t="s">
        <v>78</v>
      </c>
      <c r="AY127" s="219" t="s">
        <v>134</v>
      </c>
    </row>
    <row r="128" spans="2:51" s="13" customFormat="1" ht="13.5" x14ac:dyDescent="0.3">
      <c r="B128" s="220"/>
      <c r="C128" s="221"/>
      <c r="D128" s="207" t="s">
        <v>145</v>
      </c>
      <c r="E128" s="222" t="s">
        <v>22</v>
      </c>
      <c r="F128" s="223" t="s">
        <v>913</v>
      </c>
      <c r="G128" s="221"/>
      <c r="H128" s="224">
        <v>105.6</v>
      </c>
      <c r="I128" s="225"/>
      <c r="J128" s="221"/>
      <c r="K128" s="221"/>
      <c r="L128" s="226"/>
      <c r="M128" s="227"/>
      <c r="N128" s="228"/>
      <c r="O128" s="228"/>
      <c r="P128" s="228"/>
      <c r="Q128" s="228"/>
      <c r="R128" s="228"/>
      <c r="S128" s="228"/>
      <c r="T128" s="229"/>
      <c r="AT128" s="230" t="s">
        <v>145</v>
      </c>
      <c r="AU128" s="230" t="s">
        <v>87</v>
      </c>
      <c r="AV128" s="13" t="s">
        <v>87</v>
      </c>
      <c r="AW128" s="13" t="s">
        <v>42</v>
      </c>
      <c r="AX128" s="13" t="s">
        <v>78</v>
      </c>
      <c r="AY128" s="230" t="s">
        <v>134</v>
      </c>
    </row>
    <row r="129" spans="2:65" s="12" customFormat="1" ht="13.5" x14ac:dyDescent="0.3">
      <c r="B129" s="209"/>
      <c r="C129" s="210"/>
      <c r="D129" s="207" t="s">
        <v>145</v>
      </c>
      <c r="E129" s="211" t="s">
        <v>22</v>
      </c>
      <c r="F129" s="212" t="s">
        <v>903</v>
      </c>
      <c r="G129" s="210"/>
      <c r="H129" s="213" t="s">
        <v>22</v>
      </c>
      <c r="I129" s="214"/>
      <c r="J129" s="210"/>
      <c r="K129" s="210"/>
      <c r="L129" s="215"/>
      <c r="M129" s="216"/>
      <c r="N129" s="217"/>
      <c r="O129" s="217"/>
      <c r="P129" s="217"/>
      <c r="Q129" s="217"/>
      <c r="R129" s="217"/>
      <c r="S129" s="217"/>
      <c r="T129" s="218"/>
      <c r="AT129" s="219" t="s">
        <v>145</v>
      </c>
      <c r="AU129" s="219" t="s">
        <v>87</v>
      </c>
      <c r="AV129" s="12" t="s">
        <v>23</v>
      </c>
      <c r="AW129" s="12" t="s">
        <v>42</v>
      </c>
      <c r="AX129" s="12" t="s">
        <v>78</v>
      </c>
      <c r="AY129" s="219" t="s">
        <v>134</v>
      </c>
    </row>
    <row r="130" spans="2:65" s="13" customFormat="1" ht="13.5" x14ac:dyDescent="0.3">
      <c r="B130" s="220"/>
      <c r="C130" s="221"/>
      <c r="D130" s="207" t="s">
        <v>145</v>
      </c>
      <c r="E130" s="222" t="s">
        <v>22</v>
      </c>
      <c r="F130" s="223" t="s">
        <v>910</v>
      </c>
      <c r="G130" s="221"/>
      <c r="H130" s="224">
        <v>3.12</v>
      </c>
      <c r="I130" s="225"/>
      <c r="J130" s="221"/>
      <c r="K130" s="221"/>
      <c r="L130" s="226"/>
      <c r="M130" s="227"/>
      <c r="N130" s="228"/>
      <c r="O130" s="228"/>
      <c r="P130" s="228"/>
      <c r="Q130" s="228"/>
      <c r="R130" s="228"/>
      <c r="S130" s="228"/>
      <c r="T130" s="229"/>
      <c r="AT130" s="230" t="s">
        <v>145</v>
      </c>
      <c r="AU130" s="230" t="s">
        <v>87</v>
      </c>
      <c r="AV130" s="13" t="s">
        <v>87</v>
      </c>
      <c r="AW130" s="13" t="s">
        <v>42</v>
      </c>
      <c r="AX130" s="13" t="s">
        <v>78</v>
      </c>
      <c r="AY130" s="230" t="s">
        <v>134</v>
      </c>
    </row>
    <row r="131" spans="2:65" s="12" customFormat="1" ht="13.5" x14ac:dyDescent="0.3">
      <c r="B131" s="209"/>
      <c r="C131" s="210"/>
      <c r="D131" s="207" t="s">
        <v>145</v>
      </c>
      <c r="E131" s="211" t="s">
        <v>22</v>
      </c>
      <c r="F131" s="212" t="s">
        <v>894</v>
      </c>
      <c r="G131" s="210"/>
      <c r="H131" s="213" t="s">
        <v>22</v>
      </c>
      <c r="I131" s="214"/>
      <c r="J131" s="210"/>
      <c r="K131" s="210"/>
      <c r="L131" s="215"/>
      <c r="M131" s="216"/>
      <c r="N131" s="217"/>
      <c r="O131" s="217"/>
      <c r="P131" s="217"/>
      <c r="Q131" s="217"/>
      <c r="R131" s="217"/>
      <c r="S131" s="217"/>
      <c r="T131" s="218"/>
      <c r="AT131" s="219" t="s">
        <v>145</v>
      </c>
      <c r="AU131" s="219" t="s">
        <v>87</v>
      </c>
      <c r="AV131" s="12" t="s">
        <v>23</v>
      </c>
      <c r="AW131" s="12" t="s">
        <v>42</v>
      </c>
      <c r="AX131" s="12" t="s">
        <v>78</v>
      </c>
      <c r="AY131" s="219" t="s">
        <v>134</v>
      </c>
    </row>
    <row r="132" spans="2:65" s="13" customFormat="1" ht="13.5" x14ac:dyDescent="0.3">
      <c r="B132" s="220"/>
      <c r="C132" s="221"/>
      <c r="D132" s="207" t="s">
        <v>145</v>
      </c>
      <c r="E132" s="222" t="s">
        <v>22</v>
      </c>
      <c r="F132" s="223" t="s">
        <v>914</v>
      </c>
      <c r="G132" s="221"/>
      <c r="H132" s="224">
        <v>22</v>
      </c>
      <c r="I132" s="225"/>
      <c r="J132" s="221"/>
      <c r="K132" s="221"/>
      <c r="L132" s="226"/>
      <c r="M132" s="227"/>
      <c r="N132" s="228"/>
      <c r="O132" s="228"/>
      <c r="P132" s="228"/>
      <c r="Q132" s="228"/>
      <c r="R132" s="228"/>
      <c r="S132" s="228"/>
      <c r="T132" s="229"/>
      <c r="AT132" s="230" t="s">
        <v>145</v>
      </c>
      <c r="AU132" s="230" t="s">
        <v>87</v>
      </c>
      <c r="AV132" s="13" t="s">
        <v>87</v>
      </c>
      <c r="AW132" s="13" t="s">
        <v>42</v>
      </c>
      <c r="AX132" s="13" t="s">
        <v>78</v>
      </c>
      <c r="AY132" s="230" t="s">
        <v>134</v>
      </c>
    </row>
    <row r="133" spans="2:65" s="15" customFormat="1" ht="13.5" x14ac:dyDescent="0.3">
      <c r="B133" s="243"/>
      <c r="C133" s="244"/>
      <c r="D133" s="207" t="s">
        <v>145</v>
      </c>
      <c r="E133" s="245" t="s">
        <v>22</v>
      </c>
      <c r="F133" s="246" t="s">
        <v>168</v>
      </c>
      <c r="G133" s="244"/>
      <c r="H133" s="247">
        <v>130.72</v>
      </c>
      <c r="I133" s="248"/>
      <c r="J133" s="244"/>
      <c r="K133" s="244"/>
      <c r="L133" s="249"/>
      <c r="M133" s="250"/>
      <c r="N133" s="251"/>
      <c r="O133" s="251"/>
      <c r="P133" s="251"/>
      <c r="Q133" s="251"/>
      <c r="R133" s="251"/>
      <c r="S133" s="251"/>
      <c r="T133" s="252"/>
      <c r="AT133" s="253" t="s">
        <v>145</v>
      </c>
      <c r="AU133" s="253" t="s">
        <v>87</v>
      </c>
      <c r="AV133" s="15" t="s">
        <v>169</v>
      </c>
      <c r="AW133" s="15" t="s">
        <v>42</v>
      </c>
      <c r="AX133" s="15" t="s">
        <v>78</v>
      </c>
      <c r="AY133" s="253" t="s">
        <v>134</v>
      </c>
    </row>
    <row r="134" spans="2:65" s="14" customFormat="1" ht="13.5" x14ac:dyDescent="0.3">
      <c r="B134" s="231"/>
      <c r="C134" s="232"/>
      <c r="D134" s="233" t="s">
        <v>145</v>
      </c>
      <c r="E134" s="234" t="s">
        <v>22</v>
      </c>
      <c r="F134" s="235" t="s">
        <v>156</v>
      </c>
      <c r="G134" s="232"/>
      <c r="H134" s="236">
        <v>608.20000000000005</v>
      </c>
      <c r="I134" s="237"/>
      <c r="J134" s="232"/>
      <c r="K134" s="232"/>
      <c r="L134" s="238"/>
      <c r="M134" s="239"/>
      <c r="N134" s="240"/>
      <c r="O134" s="240"/>
      <c r="P134" s="240"/>
      <c r="Q134" s="240"/>
      <c r="R134" s="240"/>
      <c r="S134" s="240"/>
      <c r="T134" s="241"/>
      <c r="AT134" s="242" t="s">
        <v>145</v>
      </c>
      <c r="AU134" s="242" t="s">
        <v>87</v>
      </c>
      <c r="AV134" s="14" t="s">
        <v>141</v>
      </c>
      <c r="AW134" s="14" t="s">
        <v>42</v>
      </c>
      <c r="AX134" s="14" t="s">
        <v>23</v>
      </c>
      <c r="AY134" s="242" t="s">
        <v>134</v>
      </c>
    </row>
    <row r="135" spans="2:65" s="1" customFormat="1" ht="44.25" customHeight="1" x14ac:dyDescent="0.3">
      <c r="B135" s="36"/>
      <c r="C135" s="195" t="s">
        <v>169</v>
      </c>
      <c r="D135" s="195" t="s">
        <v>136</v>
      </c>
      <c r="E135" s="196" t="s">
        <v>176</v>
      </c>
      <c r="F135" s="197" t="s">
        <v>177</v>
      </c>
      <c r="G135" s="198" t="s">
        <v>139</v>
      </c>
      <c r="H135" s="199">
        <v>608.20000000000005</v>
      </c>
      <c r="I135" s="200"/>
      <c r="J135" s="201">
        <f>ROUND(I135*H135,2)</f>
        <v>0</v>
      </c>
      <c r="K135" s="197" t="s">
        <v>140</v>
      </c>
      <c r="L135" s="56"/>
      <c r="M135" s="202" t="s">
        <v>22</v>
      </c>
      <c r="N135" s="203" t="s">
        <v>49</v>
      </c>
      <c r="O135" s="37"/>
      <c r="P135" s="204">
        <f>O135*H135</f>
        <v>0</v>
      </c>
      <c r="Q135" s="204">
        <v>0</v>
      </c>
      <c r="R135" s="204">
        <f>Q135*H135</f>
        <v>0</v>
      </c>
      <c r="S135" s="204">
        <v>9.8000000000000004E-2</v>
      </c>
      <c r="T135" s="205">
        <f>S135*H135</f>
        <v>59.603600000000007</v>
      </c>
      <c r="AR135" s="19" t="s">
        <v>141</v>
      </c>
      <c r="AT135" s="19" t="s">
        <v>136</v>
      </c>
      <c r="AU135" s="19" t="s">
        <v>87</v>
      </c>
      <c r="AY135" s="19" t="s">
        <v>134</v>
      </c>
      <c r="BE135" s="206">
        <f>IF(N135="základní",J135,0)</f>
        <v>0</v>
      </c>
      <c r="BF135" s="206">
        <f>IF(N135="snížená",J135,0)</f>
        <v>0</v>
      </c>
      <c r="BG135" s="206">
        <f>IF(N135="zákl. přenesená",J135,0)</f>
        <v>0</v>
      </c>
      <c r="BH135" s="206">
        <f>IF(N135="sníž. přenesená",J135,0)</f>
        <v>0</v>
      </c>
      <c r="BI135" s="206">
        <f>IF(N135="nulová",J135,0)</f>
        <v>0</v>
      </c>
      <c r="BJ135" s="19" t="s">
        <v>23</v>
      </c>
      <c r="BK135" s="206">
        <f>ROUND(I135*H135,2)</f>
        <v>0</v>
      </c>
      <c r="BL135" s="19" t="s">
        <v>141</v>
      </c>
      <c r="BM135" s="19" t="s">
        <v>915</v>
      </c>
    </row>
    <row r="136" spans="2:65" s="1" customFormat="1" ht="256.5" x14ac:dyDescent="0.3">
      <c r="B136" s="36"/>
      <c r="C136" s="58"/>
      <c r="D136" s="207" t="s">
        <v>143</v>
      </c>
      <c r="E136" s="58"/>
      <c r="F136" s="208" t="s">
        <v>160</v>
      </c>
      <c r="G136" s="58"/>
      <c r="H136" s="58"/>
      <c r="I136" s="163"/>
      <c r="J136" s="58"/>
      <c r="K136" s="58"/>
      <c r="L136" s="56"/>
      <c r="M136" s="73"/>
      <c r="N136" s="37"/>
      <c r="O136" s="37"/>
      <c r="P136" s="37"/>
      <c r="Q136" s="37"/>
      <c r="R136" s="37"/>
      <c r="S136" s="37"/>
      <c r="T136" s="74"/>
      <c r="AT136" s="19" t="s">
        <v>143</v>
      </c>
      <c r="AU136" s="19" t="s">
        <v>87</v>
      </c>
    </row>
    <row r="137" spans="2:65" s="12" customFormat="1" ht="13.5" x14ac:dyDescent="0.3">
      <c r="B137" s="209"/>
      <c r="C137" s="210"/>
      <c r="D137" s="207" t="s">
        <v>145</v>
      </c>
      <c r="E137" s="211" t="s">
        <v>22</v>
      </c>
      <c r="F137" s="212" t="s">
        <v>916</v>
      </c>
      <c r="G137" s="210"/>
      <c r="H137" s="213" t="s">
        <v>22</v>
      </c>
      <c r="I137" s="214"/>
      <c r="J137" s="210"/>
      <c r="K137" s="210"/>
      <c r="L137" s="215"/>
      <c r="M137" s="216"/>
      <c r="N137" s="217"/>
      <c r="O137" s="217"/>
      <c r="P137" s="217"/>
      <c r="Q137" s="217"/>
      <c r="R137" s="217"/>
      <c r="S137" s="217"/>
      <c r="T137" s="218"/>
      <c r="AT137" s="219" t="s">
        <v>145</v>
      </c>
      <c r="AU137" s="219" t="s">
        <v>87</v>
      </c>
      <c r="AV137" s="12" t="s">
        <v>23</v>
      </c>
      <c r="AW137" s="12" t="s">
        <v>42</v>
      </c>
      <c r="AX137" s="12" t="s">
        <v>78</v>
      </c>
      <c r="AY137" s="219" t="s">
        <v>134</v>
      </c>
    </row>
    <row r="138" spans="2:65" s="13" customFormat="1" ht="13.5" x14ac:dyDescent="0.3">
      <c r="B138" s="220"/>
      <c r="C138" s="221"/>
      <c r="D138" s="207" t="s">
        <v>145</v>
      </c>
      <c r="E138" s="222" t="s">
        <v>22</v>
      </c>
      <c r="F138" s="223" t="s">
        <v>917</v>
      </c>
      <c r="G138" s="221"/>
      <c r="H138" s="224">
        <v>608.20000000000005</v>
      </c>
      <c r="I138" s="225"/>
      <c r="J138" s="221"/>
      <c r="K138" s="221"/>
      <c r="L138" s="226"/>
      <c r="M138" s="227"/>
      <c r="N138" s="228"/>
      <c r="O138" s="228"/>
      <c r="P138" s="228"/>
      <c r="Q138" s="228"/>
      <c r="R138" s="228"/>
      <c r="S138" s="228"/>
      <c r="T138" s="229"/>
      <c r="AT138" s="230" t="s">
        <v>145</v>
      </c>
      <c r="AU138" s="230" t="s">
        <v>87</v>
      </c>
      <c r="AV138" s="13" t="s">
        <v>87</v>
      </c>
      <c r="AW138" s="13" t="s">
        <v>42</v>
      </c>
      <c r="AX138" s="13" t="s">
        <v>78</v>
      </c>
      <c r="AY138" s="230" t="s">
        <v>134</v>
      </c>
    </row>
    <row r="139" spans="2:65" s="14" customFormat="1" ht="13.5" x14ac:dyDescent="0.3">
      <c r="B139" s="231"/>
      <c r="C139" s="232"/>
      <c r="D139" s="233" t="s">
        <v>145</v>
      </c>
      <c r="E139" s="234" t="s">
        <v>22</v>
      </c>
      <c r="F139" s="235" t="s">
        <v>156</v>
      </c>
      <c r="G139" s="232"/>
      <c r="H139" s="236">
        <v>608.20000000000005</v>
      </c>
      <c r="I139" s="237"/>
      <c r="J139" s="232"/>
      <c r="K139" s="232"/>
      <c r="L139" s="238"/>
      <c r="M139" s="239"/>
      <c r="N139" s="240"/>
      <c r="O139" s="240"/>
      <c r="P139" s="240"/>
      <c r="Q139" s="240"/>
      <c r="R139" s="240"/>
      <c r="S139" s="240"/>
      <c r="T139" s="241"/>
      <c r="AT139" s="242" t="s">
        <v>145</v>
      </c>
      <c r="AU139" s="242" t="s">
        <v>87</v>
      </c>
      <c r="AV139" s="14" t="s">
        <v>141</v>
      </c>
      <c r="AW139" s="14" t="s">
        <v>42</v>
      </c>
      <c r="AX139" s="14" t="s">
        <v>23</v>
      </c>
      <c r="AY139" s="242" t="s">
        <v>134</v>
      </c>
    </row>
    <row r="140" spans="2:65" s="1" customFormat="1" ht="31.5" customHeight="1" x14ac:dyDescent="0.3">
      <c r="B140" s="36"/>
      <c r="C140" s="195" t="s">
        <v>141</v>
      </c>
      <c r="D140" s="195" t="s">
        <v>136</v>
      </c>
      <c r="E140" s="196" t="s">
        <v>918</v>
      </c>
      <c r="F140" s="197" t="s">
        <v>919</v>
      </c>
      <c r="G140" s="198" t="s">
        <v>183</v>
      </c>
      <c r="H140" s="199">
        <v>46.5</v>
      </c>
      <c r="I140" s="200"/>
      <c r="J140" s="201">
        <f>ROUND(I140*H140,2)</f>
        <v>0</v>
      </c>
      <c r="K140" s="197" t="s">
        <v>140</v>
      </c>
      <c r="L140" s="56"/>
      <c r="M140" s="202" t="s">
        <v>22</v>
      </c>
      <c r="N140" s="203" t="s">
        <v>49</v>
      </c>
      <c r="O140" s="37"/>
      <c r="P140" s="204">
        <f>O140*H140</f>
        <v>0</v>
      </c>
      <c r="Q140" s="204">
        <v>0</v>
      </c>
      <c r="R140" s="204">
        <f>Q140*H140</f>
        <v>0</v>
      </c>
      <c r="S140" s="204">
        <v>0.20499999999999999</v>
      </c>
      <c r="T140" s="205">
        <f>S140*H140</f>
        <v>9.5324999999999989</v>
      </c>
      <c r="AR140" s="19" t="s">
        <v>141</v>
      </c>
      <c r="AT140" s="19" t="s">
        <v>136</v>
      </c>
      <c r="AU140" s="19" t="s">
        <v>87</v>
      </c>
      <c r="AY140" s="19" t="s">
        <v>134</v>
      </c>
      <c r="BE140" s="206">
        <f>IF(N140="základní",J140,0)</f>
        <v>0</v>
      </c>
      <c r="BF140" s="206">
        <f>IF(N140="snížená",J140,0)</f>
        <v>0</v>
      </c>
      <c r="BG140" s="206">
        <f>IF(N140="zákl. přenesená",J140,0)</f>
        <v>0</v>
      </c>
      <c r="BH140" s="206">
        <f>IF(N140="sníž. přenesená",J140,0)</f>
        <v>0</v>
      </c>
      <c r="BI140" s="206">
        <f>IF(N140="nulová",J140,0)</f>
        <v>0</v>
      </c>
      <c r="BJ140" s="19" t="s">
        <v>23</v>
      </c>
      <c r="BK140" s="206">
        <f>ROUND(I140*H140,2)</f>
        <v>0</v>
      </c>
      <c r="BL140" s="19" t="s">
        <v>141</v>
      </c>
      <c r="BM140" s="19" t="s">
        <v>920</v>
      </c>
    </row>
    <row r="141" spans="2:65" s="1" customFormat="1" ht="148.5" x14ac:dyDescent="0.3">
      <c r="B141" s="36"/>
      <c r="C141" s="58"/>
      <c r="D141" s="207" t="s">
        <v>143</v>
      </c>
      <c r="E141" s="58"/>
      <c r="F141" s="208" t="s">
        <v>921</v>
      </c>
      <c r="G141" s="58"/>
      <c r="H141" s="58"/>
      <c r="I141" s="163"/>
      <c r="J141" s="58"/>
      <c r="K141" s="58"/>
      <c r="L141" s="56"/>
      <c r="M141" s="73"/>
      <c r="N141" s="37"/>
      <c r="O141" s="37"/>
      <c r="P141" s="37"/>
      <c r="Q141" s="37"/>
      <c r="R141" s="37"/>
      <c r="S141" s="37"/>
      <c r="T141" s="74"/>
      <c r="AT141" s="19" t="s">
        <v>143</v>
      </c>
      <c r="AU141" s="19" t="s">
        <v>87</v>
      </c>
    </row>
    <row r="142" spans="2:65" s="13" customFormat="1" ht="13.5" x14ac:dyDescent="0.3">
      <c r="B142" s="220"/>
      <c r="C142" s="221"/>
      <c r="D142" s="207" t="s">
        <v>145</v>
      </c>
      <c r="E142" s="222" t="s">
        <v>22</v>
      </c>
      <c r="F142" s="223" t="s">
        <v>922</v>
      </c>
      <c r="G142" s="221"/>
      <c r="H142" s="224">
        <v>46.5</v>
      </c>
      <c r="I142" s="225"/>
      <c r="J142" s="221"/>
      <c r="K142" s="221"/>
      <c r="L142" s="226"/>
      <c r="M142" s="227"/>
      <c r="N142" s="228"/>
      <c r="O142" s="228"/>
      <c r="P142" s="228"/>
      <c r="Q142" s="228"/>
      <c r="R142" s="228"/>
      <c r="S142" s="228"/>
      <c r="T142" s="229"/>
      <c r="AT142" s="230" t="s">
        <v>145</v>
      </c>
      <c r="AU142" s="230" t="s">
        <v>87</v>
      </c>
      <c r="AV142" s="13" t="s">
        <v>87</v>
      </c>
      <c r="AW142" s="13" t="s">
        <v>42</v>
      </c>
      <c r="AX142" s="13" t="s">
        <v>78</v>
      </c>
      <c r="AY142" s="230" t="s">
        <v>134</v>
      </c>
    </row>
    <row r="143" spans="2:65" s="14" customFormat="1" ht="13.5" x14ac:dyDescent="0.3">
      <c r="B143" s="231"/>
      <c r="C143" s="232"/>
      <c r="D143" s="233" t="s">
        <v>145</v>
      </c>
      <c r="E143" s="234" t="s">
        <v>22</v>
      </c>
      <c r="F143" s="235" t="s">
        <v>156</v>
      </c>
      <c r="G143" s="232"/>
      <c r="H143" s="236">
        <v>46.5</v>
      </c>
      <c r="I143" s="237"/>
      <c r="J143" s="232"/>
      <c r="K143" s="232"/>
      <c r="L143" s="238"/>
      <c r="M143" s="239"/>
      <c r="N143" s="240"/>
      <c r="O143" s="240"/>
      <c r="P143" s="240"/>
      <c r="Q143" s="240"/>
      <c r="R143" s="240"/>
      <c r="S143" s="240"/>
      <c r="T143" s="241"/>
      <c r="AT143" s="242" t="s">
        <v>145</v>
      </c>
      <c r="AU143" s="242" t="s">
        <v>87</v>
      </c>
      <c r="AV143" s="14" t="s">
        <v>141</v>
      </c>
      <c r="AW143" s="14" t="s">
        <v>42</v>
      </c>
      <c r="AX143" s="14" t="s">
        <v>23</v>
      </c>
      <c r="AY143" s="242" t="s">
        <v>134</v>
      </c>
    </row>
    <row r="144" spans="2:65" s="1" customFormat="1" ht="22.5" customHeight="1" x14ac:dyDescent="0.3">
      <c r="B144" s="36"/>
      <c r="C144" s="195" t="s">
        <v>189</v>
      </c>
      <c r="D144" s="195" t="s">
        <v>136</v>
      </c>
      <c r="E144" s="196" t="s">
        <v>181</v>
      </c>
      <c r="F144" s="197" t="s">
        <v>182</v>
      </c>
      <c r="G144" s="198" t="s">
        <v>183</v>
      </c>
      <c r="H144" s="199">
        <v>20</v>
      </c>
      <c r="I144" s="200"/>
      <c r="J144" s="201">
        <f>ROUND(I144*H144,2)</f>
        <v>0</v>
      </c>
      <c r="K144" s="197" t="s">
        <v>140</v>
      </c>
      <c r="L144" s="56"/>
      <c r="M144" s="202" t="s">
        <v>22</v>
      </c>
      <c r="N144" s="203" t="s">
        <v>49</v>
      </c>
      <c r="O144" s="37"/>
      <c r="P144" s="204">
        <f>O144*H144</f>
        <v>0</v>
      </c>
      <c r="Q144" s="204">
        <v>7.2700000000000004E-3</v>
      </c>
      <c r="R144" s="204">
        <f>Q144*H144</f>
        <v>0.1454</v>
      </c>
      <c r="S144" s="204">
        <v>0</v>
      </c>
      <c r="T144" s="205">
        <f>S144*H144</f>
        <v>0</v>
      </c>
      <c r="AR144" s="19" t="s">
        <v>141</v>
      </c>
      <c r="AT144" s="19" t="s">
        <v>136</v>
      </c>
      <c r="AU144" s="19" t="s">
        <v>87</v>
      </c>
      <c r="AY144" s="19" t="s">
        <v>134</v>
      </c>
      <c r="BE144" s="206">
        <f>IF(N144="základní",J144,0)</f>
        <v>0</v>
      </c>
      <c r="BF144" s="206">
        <f>IF(N144="snížená",J144,0)</f>
        <v>0</v>
      </c>
      <c r="BG144" s="206">
        <f>IF(N144="zákl. přenesená",J144,0)</f>
        <v>0</v>
      </c>
      <c r="BH144" s="206">
        <f>IF(N144="sníž. přenesená",J144,0)</f>
        <v>0</v>
      </c>
      <c r="BI144" s="206">
        <f>IF(N144="nulová",J144,0)</f>
        <v>0</v>
      </c>
      <c r="BJ144" s="19" t="s">
        <v>23</v>
      </c>
      <c r="BK144" s="206">
        <f>ROUND(I144*H144,2)</f>
        <v>0</v>
      </c>
      <c r="BL144" s="19" t="s">
        <v>141</v>
      </c>
      <c r="BM144" s="19" t="s">
        <v>923</v>
      </c>
    </row>
    <row r="145" spans="2:65" s="1" customFormat="1" ht="148.5" x14ac:dyDescent="0.3">
      <c r="B145" s="36"/>
      <c r="C145" s="58"/>
      <c r="D145" s="207" t="s">
        <v>143</v>
      </c>
      <c r="E145" s="58"/>
      <c r="F145" s="208" t="s">
        <v>185</v>
      </c>
      <c r="G145" s="58"/>
      <c r="H145" s="58"/>
      <c r="I145" s="163"/>
      <c r="J145" s="58"/>
      <c r="K145" s="58"/>
      <c r="L145" s="56"/>
      <c r="M145" s="73"/>
      <c r="N145" s="37"/>
      <c r="O145" s="37"/>
      <c r="P145" s="37"/>
      <c r="Q145" s="37"/>
      <c r="R145" s="37"/>
      <c r="S145" s="37"/>
      <c r="T145" s="74"/>
      <c r="AT145" s="19" t="s">
        <v>143</v>
      </c>
      <c r="AU145" s="19" t="s">
        <v>87</v>
      </c>
    </row>
    <row r="146" spans="2:65" s="12" customFormat="1" ht="13.5" x14ac:dyDescent="0.3">
      <c r="B146" s="209"/>
      <c r="C146" s="210"/>
      <c r="D146" s="207" t="s">
        <v>145</v>
      </c>
      <c r="E146" s="211" t="s">
        <v>22</v>
      </c>
      <c r="F146" s="212" t="s">
        <v>186</v>
      </c>
      <c r="G146" s="210"/>
      <c r="H146" s="213" t="s">
        <v>22</v>
      </c>
      <c r="I146" s="214"/>
      <c r="J146" s="210"/>
      <c r="K146" s="210"/>
      <c r="L146" s="215"/>
      <c r="M146" s="216"/>
      <c r="N146" s="217"/>
      <c r="O146" s="217"/>
      <c r="P146" s="217"/>
      <c r="Q146" s="217"/>
      <c r="R146" s="217"/>
      <c r="S146" s="217"/>
      <c r="T146" s="218"/>
      <c r="AT146" s="219" t="s">
        <v>145</v>
      </c>
      <c r="AU146" s="219" t="s">
        <v>87</v>
      </c>
      <c r="AV146" s="12" t="s">
        <v>23</v>
      </c>
      <c r="AW146" s="12" t="s">
        <v>42</v>
      </c>
      <c r="AX146" s="12" t="s">
        <v>78</v>
      </c>
      <c r="AY146" s="219" t="s">
        <v>134</v>
      </c>
    </row>
    <row r="147" spans="2:65" s="12" customFormat="1" ht="13.5" x14ac:dyDescent="0.3">
      <c r="B147" s="209"/>
      <c r="C147" s="210"/>
      <c r="D147" s="207" t="s">
        <v>145</v>
      </c>
      <c r="E147" s="211" t="s">
        <v>22</v>
      </c>
      <c r="F147" s="212" t="s">
        <v>187</v>
      </c>
      <c r="G147" s="210"/>
      <c r="H147" s="213" t="s">
        <v>22</v>
      </c>
      <c r="I147" s="214"/>
      <c r="J147" s="210"/>
      <c r="K147" s="210"/>
      <c r="L147" s="215"/>
      <c r="M147" s="216"/>
      <c r="N147" s="217"/>
      <c r="O147" s="217"/>
      <c r="P147" s="217"/>
      <c r="Q147" s="217"/>
      <c r="R147" s="217"/>
      <c r="S147" s="217"/>
      <c r="T147" s="218"/>
      <c r="AT147" s="219" t="s">
        <v>145</v>
      </c>
      <c r="AU147" s="219" t="s">
        <v>87</v>
      </c>
      <c r="AV147" s="12" t="s">
        <v>23</v>
      </c>
      <c r="AW147" s="12" t="s">
        <v>42</v>
      </c>
      <c r="AX147" s="12" t="s">
        <v>78</v>
      </c>
      <c r="AY147" s="219" t="s">
        <v>134</v>
      </c>
    </row>
    <row r="148" spans="2:65" s="13" customFormat="1" ht="13.5" x14ac:dyDescent="0.3">
      <c r="B148" s="220"/>
      <c r="C148" s="221"/>
      <c r="D148" s="207" t="s">
        <v>145</v>
      </c>
      <c r="E148" s="222" t="s">
        <v>22</v>
      </c>
      <c r="F148" s="223" t="s">
        <v>188</v>
      </c>
      <c r="G148" s="221"/>
      <c r="H148" s="224">
        <v>20</v>
      </c>
      <c r="I148" s="225"/>
      <c r="J148" s="221"/>
      <c r="K148" s="221"/>
      <c r="L148" s="226"/>
      <c r="M148" s="227"/>
      <c r="N148" s="228"/>
      <c r="O148" s="228"/>
      <c r="P148" s="228"/>
      <c r="Q148" s="228"/>
      <c r="R148" s="228"/>
      <c r="S148" s="228"/>
      <c r="T148" s="229"/>
      <c r="AT148" s="230" t="s">
        <v>145</v>
      </c>
      <c r="AU148" s="230" t="s">
        <v>87</v>
      </c>
      <c r="AV148" s="13" t="s">
        <v>87</v>
      </c>
      <c r="AW148" s="13" t="s">
        <v>42</v>
      </c>
      <c r="AX148" s="13" t="s">
        <v>78</v>
      </c>
      <c r="AY148" s="230" t="s">
        <v>134</v>
      </c>
    </row>
    <row r="149" spans="2:65" s="14" customFormat="1" ht="13.5" x14ac:dyDescent="0.3">
      <c r="B149" s="231"/>
      <c r="C149" s="232"/>
      <c r="D149" s="233" t="s">
        <v>145</v>
      </c>
      <c r="E149" s="234" t="s">
        <v>22</v>
      </c>
      <c r="F149" s="235" t="s">
        <v>156</v>
      </c>
      <c r="G149" s="232"/>
      <c r="H149" s="236">
        <v>20</v>
      </c>
      <c r="I149" s="237"/>
      <c r="J149" s="232"/>
      <c r="K149" s="232"/>
      <c r="L149" s="238"/>
      <c r="M149" s="239"/>
      <c r="N149" s="240"/>
      <c r="O149" s="240"/>
      <c r="P149" s="240"/>
      <c r="Q149" s="240"/>
      <c r="R149" s="240"/>
      <c r="S149" s="240"/>
      <c r="T149" s="241"/>
      <c r="AT149" s="242" t="s">
        <v>145</v>
      </c>
      <c r="AU149" s="242" t="s">
        <v>87</v>
      </c>
      <c r="AV149" s="14" t="s">
        <v>141</v>
      </c>
      <c r="AW149" s="14" t="s">
        <v>42</v>
      </c>
      <c r="AX149" s="14" t="s">
        <v>23</v>
      </c>
      <c r="AY149" s="242" t="s">
        <v>134</v>
      </c>
    </row>
    <row r="150" spans="2:65" s="1" customFormat="1" ht="31.5" customHeight="1" x14ac:dyDescent="0.3">
      <c r="B150" s="36"/>
      <c r="C150" s="195" t="s">
        <v>196</v>
      </c>
      <c r="D150" s="195" t="s">
        <v>136</v>
      </c>
      <c r="E150" s="196" t="s">
        <v>190</v>
      </c>
      <c r="F150" s="197" t="s">
        <v>191</v>
      </c>
      <c r="G150" s="198" t="s">
        <v>192</v>
      </c>
      <c r="H150" s="199">
        <v>30</v>
      </c>
      <c r="I150" s="200"/>
      <c r="J150" s="201">
        <f>ROUND(I150*H150,2)</f>
        <v>0</v>
      </c>
      <c r="K150" s="197" t="s">
        <v>140</v>
      </c>
      <c r="L150" s="56"/>
      <c r="M150" s="202" t="s">
        <v>22</v>
      </c>
      <c r="N150" s="203" t="s">
        <v>49</v>
      </c>
      <c r="O150" s="37"/>
      <c r="P150" s="204">
        <f>O150*H150</f>
        <v>0</v>
      </c>
      <c r="Q150" s="204">
        <v>0</v>
      </c>
      <c r="R150" s="204">
        <f>Q150*H150</f>
        <v>0</v>
      </c>
      <c r="S150" s="204">
        <v>0</v>
      </c>
      <c r="T150" s="205">
        <f>S150*H150</f>
        <v>0</v>
      </c>
      <c r="AR150" s="19" t="s">
        <v>141</v>
      </c>
      <c r="AT150" s="19" t="s">
        <v>136</v>
      </c>
      <c r="AU150" s="19" t="s">
        <v>87</v>
      </c>
      <c r="AY150" s="19" t="s">
        <v>134</v>
      </c>
      <c r="BE150" s="206">
        <f>IF(N150="základní",J150,0)</f>
        <v>0</v>
      </c>
      <c r="BF150" s="206">
        <f>IF(N150="snížená",J150,0)</f>
        <v>0</v>
      </c>
      <c r="BG150" s="206">
        <f>IF(N150="zákl. přenesená",J150,0)</f>
        <v>0</v>
      </c>
      <c r="BH150" s="206">
        <f>IF(N150="sníž. přenesená",J150,0)</f>
        <v>0</v>
      </c>
      <c r="BI150" s="206">
        <f>IF(N150="nulová",J150,0)</f>
        <v>0</v>
      </c>
      <c r="BJ150" s="19" t="s">
        <v>23</v>
      </c>
      <c r="BK150" s="206">
        <f>ROUND(I150*H150,2)</f>
        <v>0</v>
      </c>
      <c r="BL150" s="19" t="s">
        <v>141</v>
      </c>
      <c r="BM150" s="19" t="s">
        <v>924</v>
      </c>
    </row>
    <row r="151" spans="2:65" s="1" customFormat="1" ht="256.5" x14ac:dyDescent="0.3">
      <c r="B151" s="36"/>
      <c r="C151" s="58"/>
      <c r="D151" s="207" t="s">
        <v>143</v>
      </c>
      <c r="E151" s="58"/>
      <c r="F151" s="208" t="s">
        <v>194</v>
      </c>
      <c r="G151" s="58"/>
      <c r="H151" s="58"/>
      <c r="I151" s="163"/>
      <c r="J151" s="58"/>
      <c r="K151" s="58"/>
      <c r="L151" s="56"/>
      <c r="M151" s="73"/>
      <c r="N151" s="37"/>
      <c r="O151" s="37"/>
      <c r="P151" s="37"/>
      <c r="Q151" s="37"/>
      <c r="R151" s="37"/>
      <c r="S151" s="37"/>
      <c r="T151" s="74"/>
      <c r="AT151" s="19" t="s">
        <v>143</v>
      </c>
      <c r="AU151" s="19" t="s">
        <v>87</v>
      </c>
    </row>
    <row r="152" spans="2:65" s="12" customFormat="1" ht="13.5" x14ac:dyDescent="0.3">
      <c r="B152" s="209"/>
      <c r="C152" s="210"/>
      <c r="D152" s="207" t="s">
        <v>145</v>
      </c>
      <c r="E152" s="211" t="s">
        <v>22</v>
      </c>
      <c r="F152" s="212" t="s">
        <v>186</v>
      </c>
      <c r="G152" s="210"/>
      <c r="H152" s="213" t="s">
        <v>22</v>
      </c>
      <c r="I152" s="214"/>
      <c r="J152" s="210"/>
      <c r="K152" s="210"/>
      <c r="L152" s="215"/>
      <c r="M152" s="216"/>
      <c r="N152" s="217"/>
      <c r="O152" s="217"/>
      <c r="P152" s="217"/>
      <c r="Q152" s="217"/>
      <c r="R152" s="217"/>
      <c r="S152" s="217"/>
      <c r="T152" s="218"/>
      <c r="AT152" s="219" t="s">
        <v>145</v>
      </c>
      <c r="AU152" s="219" t="s">
        <v>87</v>
      </c>
      <c r="AV152" s="12" t="s">
        <v>23</v>
      </c>
      <c r="AW152" s="12" t="s">
        <v>42</v>
      </c>
      <c r="AX152" s="12" t="s">
        <v>78</v>
      </c>
      <c r="AY152" s="219" t="s">
        <v>134</v>
      </c>
    </row>
    <row r="153" spans="2:65" s="12" customFormat="1" ht="13.5" x14ac:dyDescent="0.3">
      <c r="B153" s="209"/>
      <c r="C153" s="210"/>
      <c r="D153" s="207" t="s">
        <v>145</v>
      </c>
      <c r="E153" s="211" t="s">
        <v>22</v>
      </c>
      <c r="F153" s="212" t="s">
        <v>187</v>
      </c>
      <c r="G153" s="210"/>
      <c r="H153" s="213" t="s">
        <v>22</v>
      </c>
      <c r="I153" s="214"/>
      <c r="J153" s="210"/>
      <c r="K153" s="210"/>
      <c r="L153" s="215"/>
      <c r="M153" s="216"/>
      <c r="N153" s="217"/>
      <c r="O153" s="217"/>
      <c r="P153" s="217"/>
      <c r="Q153" s="217"/>
      <c r="R153" s="217"/>
      <c r="S153" s="217"/>
      <c r="T153" s="218"/>
      <c r="AT153" s="219" t="s">
        <v>145</v>
      </c>
      <c r="AU153" s="219" t="s">
        <v>87</v>
      </c>
      <c r="AV153" s="12" t="s">
        <v>23</v>
      </c>
      <c r="AW153" s="12" t="s">
        <v>42</v>
      </c>
      <c r="AX153" s="12" t="s">
        <v>78</v>
      </c>
      <c r="AY153" s="219" t="s">
        <v>134</v>
      </c>
    </row>
    <row r="154" spans="2:65" s="13" customFormat="1" ht="13.5" x14ac:dyDescent="0.3">
      <c r="B154" s="220"/>
      <c r="C154" s="221"/>
      <c r="D154" s="207" t="s">
        <v>145</v>
      </c>
      <c r="E154" s="222" t="s">
        <v>22</v>
      </c>
      <c r="F154" s="223" t="s">
        <v>455</v>
      </c>
      <c r="G154" s="221"/>
      <c r="H154" s="224">
        <v>30</v>
      </c>
      <c r="I154" s="225"/>
      <c r="J154" s="221"/>
      <c r="K154" s="221"/>
      <c r="L154" s="226"/>
      <c r="M154" s="227"/>
      <c r="N154" s="228"/>
      <c r="O154" s="228"/>
      <c r="P154" s="228"/>
      <c r="Q154" s="228"/>
      <c r="R154" s="228"/>
      <c r="S154" s="228"/>
      <c r="T154" s="229"/>
      <c r="AT154" s="230" t="s">
        <v>145</v>
      </c>
      <c r="AU154" s="230" t="s">
        <v>87</v>
      </c>
      <c r="AV154" s="13" t="s">
        <v>87</v>
      </c>
      <c r="AW154" s="13" t="s">
        <v>42</v>
      </c>
      <c r="AX154" s="13" t="s">
        <v>78</v>
      </c>
      <c r="AY154" s="230" t="s">
        <v>134</v>
      </c>
    </row>
    <row r="155" spans="2:65" s="14" customFormat="1" ht="13.5" x14ac:dyDescent="0.3">
      <c r="B155" s="231"/>
      <c r="C155" s="232"/>
      <c r="D155" s="233" t="s">
        <v>145</v>
      </c>
      <c r="E155" s="234" t="s">
        <v>22</v>
      </c>
      <c r="F155" s="235" t="s">
        <v>156</v>
      </c>
      <c r="G155" s="232"/>
      <c r="H155" s="236">
        <v>30</v>
      </c>
      <c r="I155" s="237"/>
      <c r="J155" s="232"/>
      <c r="K155" s="232"/>
      <c r="L155" s="238"/>
      <c r="M155" s="239"/>
      <c r="N155" s="240"/>
      <c r="O155" s="240"/>
      <c r="P155" s="240"/>
      <c r="Q155" s="240"/>
      <c r="R155" s="240"/>
      <c r="S155" s="240"/>
      <c r="T155" s="241"/>
      <c r="AT155" s="242" t="s">
        <v>145</v>
      </c>
      <c r="AU155" s="242" t="s">
        <v>87</v>
      </c>
      <c r="AV155" s="14" t="s">
        <v>141</v>
      </c>
      <c r="AW155" s="14" t="s">
        <v>42</v>
      </c>
      <c r="AX155" s="14" t="s">
        <v>23</v>
      </c>
      <c r="AY155" s="242" t="s">
        <v>134</v>
      </c>
    </row>
    <row r="156" spans="2:65" s="1" customFormat="1" ht="31.5" customHeight="1" x14ac:dyDescent="0.3">
      <c r="B156" s="36"/>
      <c r="C156" s="195" t="s">
        <v>202</v>
      </c>
      <c r="D156" s="195" t="s">
        <v>136</v>
      </c>
      <c r="E156" s="196" t="s">
        <v>197</v>
      </c>
      <c r="F156" s="197" t="s">
        <v>198</v>
      </c>
      <c r="G156" s="198" t="s">
        <v>199</v>
      </c>
      <c r="H156" s="199">
        <v>3</v>
      </c>
      <c r="I156" s="200"/>
      <c r="J156" s="201">
        <f>ROUND(I156*H156,2)</f>
        <v>0</v>
      </c>
      <c r="K156" s="197" t="s">
        <v>140</v>
      </c>
      <c r="L156" s="56"/>
      <c r="M156" s="202" t="s">
        <v>22</v>
      </c>
      <c r="N156" s="203" t="s">
        <v>49</v>
      </c>
      <c r="O156" s="37"/>
      <c r="P156" s="204">
        <f>O156*H156</f>
        <v>0</v>
      </c>
      <c r="Q156" s="204">
        <v>0</v>
      </c>
      <c r="R156" s="204">
        <f>Q156*H156</f>
        <v>0</v>
      </c>
      <c r="S156" s="204">
        <v>0</v>
      </c>
      <c r="T156" s="205">
        <f>S156*H156</f>
        <v>0</v>
      </c>
      <c r="AR156" s="19" t="s">
        <v>141</v>
      </c>
      <c r="AT156" s="19" t="s">
        <v>136</v>
      </c>
      <c r="AU156" s="19" t="s">
        <v>87</v>
      </c>
      <c r="AY156" s="19" t="s">
        <v>134</v>
      </c>
      <c r="BE156" s="206">
        <f>IF(N156="základní",J156,0)</f>
        <v>0</v>
      </c>
      <c r="BF156" s="206">
        <f>IF(N156="snížená",J156,0)</f>
        <v>0</v>
      </c>
      <c r="BG156" s="206">
        <f>IF(N156="zákl. přenesená",J156,0)</f>
        <v>0</v>
      </c>
      <c r="BH156" s="206">
        <f>IF(N156="sníž. přenesená",J156,0)</f>
        <v>0</v>
      </c>
      <c r="BI156" s="206">
        <f>IF(N156="nulová",J156,0)</f>
        <v>0</v>
      </c>
      <c r="BJ156" s="19" t="s">
        <v>23</v>
      </c>
      <c r="BK156" s="206">
        <f>ROUND(I156*H156,2)</f>
        <v>0</v>
      </c>
      <c r="BL156" s="19" t="s">
        <v>141</v>
      </c>
      <c r="BM156" s="19" t="s">
        <v>925</v>
      </c>
    </row>
    <row r="157" spans="2:65" s="1" customFormat="1" ht="162" x14ac:dyDescent="0.3">
      <c r="B157" s="36"/>
      <c r="C157" s="58"/>
      <c r="D157" s="207" t="s">
        <v>143</v>
      </c>
      <c r="E157" s="58"/>
      <c r="F157" s="208" t="s">
        <v>201</v>
      </c>
      <c r="G157" s="58"/>
      <c r="H157" s="58"/>
      <c r="I157" s="163"/>
      <c r="J157" s="58"/>
      <c r="K157" s="58"/>
      <c r="L157" s="56"/>
      <c r="M157" s="73"/>
      <c r="N157" s="37"/>
      <c r="O157" s="37"/>
      <c r="P157" s="37"/>
      <c r="Q157" s="37"/>
      <c r="R157" s="37"/>
      <c r="S157" s="37"/>
      <c r="T157" s="74"/>
      <c r="AT157" s="19" t="s">
        <v>143</v>
      </c>
      <c r="AU157" s="19" t="s">
        <v>87</v>
      </c>
    </row>
    <row r="158" spans="2:65" s="12" customFormat="1" ht="13.5" x14ac:dyDescent="0.3">
      <c r="B158" s="209"/>
      <c r="C158" s="210"/>
      <c r="D158" s="207" t="s">
        <v>145</v>
      </c>
      <c r="E158" s="211" t="s">
        <v>22</v>
      </c>
      <c r="F158" s="212" t="s">
        <v>186</v>
      </c>
      <c r="G158" s="210"/>
      <c r="H158" s="213" t="s">
        <v>22</v>
      </c>
      <c r="I158" s="214"/>
      <c r="J158" s="210"/>
      <c r="K158" s="210"/>
      <c r="L158" s="215"/>
      <c r="M158" s="216"/>
      <c r="N158" s="217"/>
      <c r="O158" s="217"/>
      <c r="P158" s="217"/>
      <c r="Q158" s="217"/>
      <c r="R158" s="217"/>
      <c r="S158" s="217"/>
      <c r="T158" s="218"/>
      <c r="AT158" s="219" t="s">
        <v>145</v>
      </c>
      <c r="AU158" s="219" t="s">
        <v>87</v>
      </c>
      <c r="AV158" s="12" t="s">
        <v>23</v>
      </c>
      <c r="AW158" s="12" t="s">
        <v>42</v>
      </c>
      <c r="AX158" s="12" t="s">
        <v>78</v>
      </c>
      <c r="AY158" s="219" t="s">
        <v>134</v>
      </c>
    </row>
    <row r="159" spans="2:65" s="12" customFormat="1" ht="13.5" x14ac:dyDescent="0.3">
      <c r="B159" s="209"/>
      <c r="C159" s="210"/>
      <c r="D159" s="207" t="s">
        <v>145</v>
      </c>
      <c r="E159" s="211" t="s">
        <v>22</v>
      </c>
      <c r="F159" s="212" t="s">
        <v>187</v>
      </c>
      <c r="G159" s="210"/>
      <c r="H159" s="213" t="s">
        <v>22</v>
      </c>
      <c r="I159" s="214"/>
      <c r="J159" s="210"/>
      <c r="K159" s="210"/>
      <c r="L159" s="215"/>
      <c r="M159" s="216"/>
      <c r="N159" s="217"/>
      <c r="O159" s="217"/>
      <c r="P159" s="217"/>
      <c r="Q159" s="217"/>
      <c r="R159" s="217"/>
      <c r="S159" s="217"/>
      <c r="T159" s="218"/>
      <c r="AT159" s="219" t="s">
        <v>145</v>
      </c>
      <c r="AU159" s="219" t="s">
        <v>87</v>
      </c>
      <c r="AV159" s="12" t="s">
        <v>23</v>
      </c>
      <c r="AW159" s="12" t="s">
        <v>42</v>
      </c>
      <c r="AX159" s="12" t="s">
        <v>78</v>
      </c>
      <c r="AY159" s="219" t="s">
        <v>134</v>
      </c>
    </row>
    <row r="160" spans="2:65" s="13" customFormat="1" ht="13.5" x14ac:dyDescent="0.3">
      <c r="B160" s="220"/>
      <c r="C160" s="221"/>
      <c r="D160" s="207" t="s">
        <v>145</v>
      </c>
      <c r="E160" s="222" t="s">
        <v>22</v>
      </c>
      <c r="F160" s="223" t="s">
        <v>169</v>
      </c>
      <c r="G160" s="221"/>
      <c r="H160" s="224">
        <v>3</v>
      </c>
      <c r="I160" s="225"/>
      <c r="J160" s="221"/>
      <c r="K160" s="221"/>
      <c r="L160" s="226"/>
      <c r="M160" s="227"/>
      <c r="N160" s="228"/>
      <c r="O160" s="228"/>
      <c r="P160" s="228"/>
      <c r="Q160" s="228"/>
      <c r="R160" s="228"/>
      <c r="S160" s="228"/>
      <c r="T160" s="229"/>
      <c r="AT160" s="230" t="s">
        <v>145</v>
      </c>
      <c r="AU160" s="230" t="s">
        <v>87</v>
      </c>
      <c r="AV160" s="13" t="s">
        <v>87</v>
      </c>
      <c r="AW160" s="13" t="s">
        <v>42</v>
      </c>
      <c r="AX160" s="13" t="s">
        <v>78</v>
      </c>
      <c r="AY160" s="230" t="s">
        <v>134</v>
      </c>
    </row>
    <row r="161" spans="2:65" s="14" customFormat="1" ht="13.5" x14ac:dyDescent="0.3">
      <c r="B161" s="231"/>
      <c r="C161" s="232"/>
      <c r="D161" s="233" t="s">
        <v>145</v>
      </c>
      <c r="E161" s="234" t="s">
        <v>22</v>
      </c>
      <c r="F161" s="235" t="s">
        <v>156</v>
      </c>
      <c r="G161" s="232"/>
      <c r="H161" s="236">
        <v>3</v>
      </c>
      <c r="I161" s="237"/>
      <c r="J161" s="232"/>
      <c r="K161" s="232"/>
      <c r="L161" s="238"/>
      <c r="M161" s="239"/>
      <c r="N161" s="240"/>
      <c r="O161" s="240"/>
      <c r="P161" s="240"/>
      <c r="Q161" s="240"/>
      <c r="R161" s="240"/>
      <c r="S161" s="240"/>
      <c r="T161" s="241"/>
      <c r="AT161" s="242" t="s">
        <v>145</v>
      </c>
      <c r="AU161" s="242" t="s">
        <v>87</v>
      </c>
      <c r="AV161" s="14" t="s">
        <v>141</v>
      </c>
      <c r="AW161" s="14" t="s">
        <v>42</v>
      </c>
      <c r="AX161" s="14" t="s">
        <v>23</v>
      </c>
      <c r="AY161" s="242" t="s">
        <v>134</v>
      </c>
    </row>
    <row r="162" spans="2:65" s="1" customFormat="1" ht="57" customHeight="1" x14ac:dyDescent="0.3">
      <c r="B162" s="36"/>
      <c r="C162" s="195" t="s">
        <v>209</v>
      </c>
      <c r="D162" s="195" t="s">
        <v>136</v>
      </c>
      <c r="E162" s="196" t="s">
        <v>203</v>
      </c>
      <c r="F162" s="197" t="s">
        <v>204</v>
      </c>
      <c r="G162" s="198" t="s">
        <v>183</v>
      </c>
      <c r="H162" s="199">
        <v>15.6</v>
      </c>
      <c r="I162" s="200"/>
      <c r="J162" s="201">
        <f>ROUND(I162*H162,2)</f>
        <v>0</v>
      </c>
      <c r="K162" s="197" t="s">
        <v>140</v>
      </c>
      <c r="L162" s="56"/>
      <c r="M162" s="202" t="s">
        <v>22</v>
      </c>
      <c r="N162" s="203" t="s">
        <v>49</v>
      </c>
      <c r="O162" s="37"/>
      <c r="P162" s="204">
        <f>O162*H162</f>
        <v>0</v>
      </c>
      <c r="Q162" s="204">
        <v>8.6800000000000002E-3</v>
      </c>
      <c r="R162" s="204">
        <f>Q162*H162</f>
        <v>0.135408</v>
      </c>
      <c r="S162" s="204">
        <v>0</v>
      </c>
      <c r="T162" s="205">
        <f>S162*H162</f>
        <v>0</v>
      </c>
      <c r="AR162" s="19" t="s">
        <v>141</v>
      </c>
      <c r="AT162" s="19" t="s">
        <v>136</v>
      </c>
      <c r="AU162" s="19" t="s">
        <v>87</v>
      </c>
      <c r="AY162" s="19" t="s">
        <v>134</v>
      </c>
      <c r="BE162" s="206">
        <f>IF(N162="základní",J162,0)</f>
        <v>0</v>
      </c>
      <c r="BF162" s="206">
        <f>IF(N162="snížená",J162,0)</f>
        <v>0</v>
      </c>
      <c r="BG162" s="206">
        <f>IF(N162="zákl. přenesená",J162,0)</f>
        <v>0</v>
      </c>
      <c r="BH162" s="206">
        <f>IF(N162="sníž. přenesená",J162,0)</f>
        <v>0</v>
      </c>
      <c r="BI162" s="206">
        <f>IF(N162="nulová",J162,0)</f>
        <v>0</v>
      </c>
      <c r="BJ162" s="19" t="s">
        <v>23</v>
      </c>
      <c r="BK162" s="206">
        <f>ROUND(I162*H162,2)</f>
        <v>0</v>
      </c>
      <c r="BL162" s="19" t="s">
        <v>141</v>
      </c>
      <c r="BM162" s="19" t="s">
        <v>926</v>
      </c>
    </row>
    <row r="163" spans="2:65" s="1" customFormat="1" ht="81" x14ac:dyDescent="0.3">
      <c r="B163" s="36"/>
      <c r="C163" s="58"/>
      <c r="D163" s="207" t="s">
        <v>143</v>
      </c>
      <c r="E163" s="58"/>
      <c r="F163" s="208" t="s">
        <v>206</v>
      </c>
      <c r="G163" s="58"/>
      <c r="H163" s="58"/>
      <c r="I163" s="163"/>
      <c r="J163" s="58"/>
      <c r="K163" s="58"/>
      <c r="L163" s="56"/>
      <c r="M163" s="73"/>
      <c r="N163" s="37"/>
      <c r="O163" s="37"/>
      <c r="P163" s="37"/>
      <c r="Q163" s="37"/>
      <c r="R163" s="37"/>
      <c r="S163" s="37"/>
      <c r="T163" s="74"/>
      <c r="AT163" s="19" t="s">
        <v>143</v>
      </c>
      <c r="AU163" s="19" t="s">
        <v>87</v>
      </c>
    </row>
    <row r="164" spans="2:65" s="12" customFormat="1" ht="13.5" x14ac:dyDescent="0.3">
      <c r="B164" s="209"/>
      <c r="C164" s="210"/>
      <c r="D164" s="207" t="s">
        <v>145</v>
      </c>
      <c r="E164" s="211" t="s">
        <v>22</v>
      </c>
      <c r="F164" s="212" t="s">
        <v>901</v>
      </c>
      <c r="G164" s="210"/>
      <c r="H164" s="213" t="s">
        <v>22</v>
      </c>
      <c r="I164" s="214"/>
      <c r="J164" s="210"/>
      <c r="K164" s="210"/>
      <c r="L164" s="215"/>
      <c r="M164" s="216"/>
      <c r="N164" s="217"/>
      <c r="O164" s="217"/>
      <c r="P164" s="217"/>
      <c r="Q164" s="217"/>
      <c r="R164" s="217"/>
      <c r="S164" s="217"/>
      <c r="T164" s="218"/>
      <c r="AT164" s="219" t="s">
        <v>145</v>
      </c>
      <c r="AU164" s="219" t="s">
        <v>87</v>
      </c>
      <c r="AV164" s="12" t="s">
        <v>23</v>
      </c>
      <c r="AW164" s="12" t="s">
        <v>42</v>
      </c>
      <c r="AX164" s="12" t="s">
        <v>78</v>
      </c>
      <c r="AY164" s="219" t="s">
        <v>134</v>
      </c>
    </row>
    <row r="165" spans="2:65" s="13" customFormat="1" ht="13.5" x14ac:dyDescent="0.3">
      <c r="B165" s="220"/>
      <c r="C165" s="221"/>
      <c r="D165" s="207" t="s">
        <v>145</v>
      </c>
      <c r="E165" s="222" t="s">
        <v>22</v>
      </c>
      <c r="F165" s="223" t="s">
        <v>927</v>
      </c>
      <c r="G165" s="221"/>
      <c r="H165" s="224">
        <v>8.4</v>
      </c>
      <c r="I165" s="225"/>
      <c r="J165" s="221"/>
      <c r="K165" s="221"/>
      <c r="L165" s="226"/>
      <c r="M165" s="227"/>
      <c r="N165" s="228"/>
      <c r="O165" s="228"/>
      <c r="P165" s="228"/>
      <c r="Q165" s="228"/>
      <c r="R165" s="228"/>
      <c r="S165" s="228"/>
      <c r="T165" s="229"/>
      <c r="AT165" s="230" t="s">
        <v>145</v>
      </c>
      <c r="AU165" s="230" t="s">
        <v>87</v>
      </c>
      <c r="AV165" s="13" t="s">
        <v>87</v>
      </c>
      <c r="AW165" s="13" t="s">
        <v>42</v>
      </c>
      <c r="AX165" s="13" t="s">
        <v>78</v>
      </c>
      <c r="AY165" s="230" t="s">
        <v>134</v>
      </c>
    </row>
    <row r="166" spans="2:65" s="12" customFormat="1" ht="13.5" x14ac:dyDescent="0.3">
      <c r="B166" s="209"/>
      <c r="C166" s="210"/>
      <c r="D166" s="207" t="s">
        <v>145</v>
      </c>
      <c r="E166" s="211" t="s">
        <v>22</v>
      </c>
      <c r="F166" s="212" t="s">
        <v>908</v>
      </c>
      <c r="G166" s="210"/>
      <c r="H166" s="213" t="s">
        <v>22</v>
      </c>
      <c r="I166" s="214"/>
      <c r="J166" s="210"/>
      <c r="K166" s="210"/>
      <c r="L166" s="215"/>
      <c r="M166" s="216"/>
      <c r="N166" s="217"/>
      <c r="O166" s="217"/>
      <c r="P166" s="217"/>
      <c r="Q166" s="217"/>
      <c r="R166" s="217"/>
      <c r="S166" s="217"/>
      <c r="T166" s="218"/>
      <c r="AT166" s="219" t="s">
        <v>145</v>
      </c>
      <c r="AU166" s="219" t="s">
        <v>87</v>
      </c>
      <c r="AV166" s="12" t="s">
        <v>23</v>
      </c>
      <c r="AW166" s="12" t="s">
        <v>42</v>
      </c>
      <c r="AX166" s="12" t="s">
        <v>78</v>
      </c>
      <c r="AY166" s="219" t="s">
        <v>134</v>
      </c>
    </row>
    <row r="167" spans="2:65" s="13" customFormat="1" ht="13.5" x14ac:dyDescent="0.3">
      <c r="B167" s="220"/>
      <c r="C167" s="221"/>
      <c r="D167" s="207" t="s">
        <v>145</v>
      </c>
      <c r="E167" s="222" t="s">
        <v>22</v>
      </c>
      <c r="F167" s="223" t="s">
        <v>928</v>
      </c>
      <c r="G167" s="221"/>
      <c r="H167" s="224">
        <v>1.2</v>
      </c>
      <c r="I167" s="225"/>
      <c r="J167" s="221"/>
      <c r="K167" s="221"/>
      <c r="L167" s="226"/>
      <c r="M167" s="227"/>
      <c r="N167" s="228"/>
      <c r="O167" s="228"/>
      <c r="P167" s="228"/>
      <c r="Q167" s="228"/>
      <c r="R167" s="228"/>
      <c r="S167" s="228"/>
      <c r="T167" s="229"/>
      <c r="AT167" s="230" t="s">
        <v>145</v>
      </c>
      <c r="AU167" s="230" t="s">
        <v>87</v>
      </c>
      <c r="AV167" s="13" t="s">
        <v>87</v>
      </c>
      <c r="AW167" s="13" t="s">
        <v>42</v>
      </c>
      <c r="AX167" s="13" t="s">
        <v>78</v>
      </c>
      <c r="AY167" s="230" t="s">
        <v>134</v>
      </c>
    </row>
    <row r="168" spans="2:65" s="12" customFormat="1" ht="13.5" x14ac:dyDescent="0.3">
      <c r="B168" s="209"/>
      <c r="C168" s="210"/>
      <c r="D168" s="207" t="s">
        <v>145</v>
      </c>
      <c r="E168" s="211" t="s">
        <v>22</v>
      </c>
      <c r="F168" s="212" t="s">
        <v>912</v>
      </c>
      <c r="G168" s="210"/>
      <c r="H168" s="213" t="s">
        <v>22</v>
      </c>
      <c r="I168" s="214"/>
      <c r="J168" s="210"/>
      <c r="K168" s="210"/>
      <c r="L168" s="215"/>
      <c r="M168" s="216"/>
      <c r="N168" s="217"/>
      <c r="O168" s="217"/>
      <c r="P168" s="217"/>
      <c r="Q168" s="217"/>
      <c r="R168" s="217"/>
      <c r="S168" s="217"/>
      <c r="T168" s="218"/>
      <c r="AT168" s="219" t="s">
        <v>145</v>
      </c>
      <c r="AU168" s="219" t="s">
        <v>87</v>
      </c>
      <c r="AV168" s="12" t="s">
        <v>23</v>
      </c>
      <c r="AW168" s="12" t="s">
        <v>42</v>
      </c>
      <c r="AX168" s="12" t="s">
        <v>78</v>
      </c>
      <c r="AY168" s="219" t="s">
        <v>134</v>
      </c>
    </row>
    <row r="169" spans="2:65" s="13" customFormat="1" ht="13.5" x14ac:dyDescent="0.3">
      <c r="B169" s="220"/>
      <c r="C169" s="221"/>
      <c r="D169" s="207" t="s">
        <v>145</v>
      </c>
      <c r="E169" s="222" t="s">
        <v>22</v>
      </c>
      <c r="F169" s="223" t="s">
        <v>929</v>
      </c>
      <c r="G169" s="221"/>
      <c r="H169" s="224">
        <v>6</v>
      </c>
      <c r="I169" s="225"/>
      <c r="J169" s="221"/>
      <c r="K169" s="221"/>
      <c r="L169" s="226"/>
      <c r="M169" s="227"/>
      <c r="N169" s="228"/>
      <c r="O169" s="228"/>
      <c r="P169" s="228"/>
      <c r="Q169" s="228"/>
      <c r="R169" s="228"/>
      <c r="S169" s="228"/>
      <c r="T169" s="229"/>
      <c r="AT169" s="230" t="s">
        <v>145</v>
      </c>
      <c r="AU169" s="230" t="s">
        <v>87</v>
      </c>
      <c r="AV169" s="13" t="s">
        <v>87</v>
      </c>
      <c r="AW169" s="13" t="s">
        <v>42</v>
      </c>
      <c r="AX169" s="13" t="s">
        <v>78</v>
      </c>
      <c r="AY169" s="230" t="s">
        <v>134</v>
      </c>
    </row>
    <row r="170" spans="2:65" s="14" customFormat="1" ht="13.5" x14ac:dyDescent="0.3">
      <c r="B170" s="231"/>
      <c r="C170" s="232"/>
      <c r="D170" s="233" t="s">
        <v>145</v>
      </c>
      <c r="E170" s="234" t="s">
        <v>22</v>
      </c>
      <c r="F170" s="235" t="s">
        <v>156</v>
      </c>
      <c r="G170" s="232"/>
      <c r="H170" s="236">
        <v>15.6</v>
      </c>
      <c r="I170" s="237"/>
      <c r="J170" s="232"/>
      <c r="K170" s="232"/>
      <c r="L170" s="238"/>
      <c r="M170" s="239"/>
      <c r="N170" s="240"/>
      <c r="O170" s="240"/>
      <c r="P170" s="240"/>
      <c r="Q170" s="240"/>
      <c r="R170" s="240"/>
      <c r="S170" s="240"/>
      <c r="T170" s="241"/>
      <c r="AT170" s="242" t="s">
        <v>145</v>
      </c>
      <c r="AU170" s="242" t="s">
        <v>87</v>
      </c>
      <c r="AV170" s="14" t="s">
        <v>141</v>
      </c>
      <c r="AW170" s="14" t="s">
        <v>42</v>
      </c>
      <c r="AX170" s="14" t="s">
        <v>23</v>
      </c>
      <c r="AY170" s="242" t="s">
        <v>134</v>
      </c>
    </row>
    <row r="171" spans="2:65" s="1" customFormat="1" ht="69.75" customHeight="1" x14ac:dyDescent="0.3">
      <c r="B171" s="36"/>
      <c r="C171" s="195" t="s">
        <v>215</v>
      </c>
      <c r="D171" s="195" t="s">
        <v>136</v>
      </c>
      <c r="E171" s="196" t="s">
        <v>210</v>
      </c>
      <c r="F171" s="197" t="s">
        <v>211</v>
      </c>
      <c r="G171" s="198" t="s">
        <v>183</v>
      </c>
      <c r="H171" s="199">
        <v>1.2</v>
      </c>
      <c r="I171" s="200"/>
      <c r="J171" s="201">
        <f>ROUND(I171*H171,2)</f>
        <v>0</v>
      </c>
      <c r="K171" s="197" t="s">
        <v>140</v>
      </c>
      <c r="L171" s="56"/>
      <c r="M171" s="202" t="s">
        <v>22</v>
      </c>
      <c r="N171" s="203" t="s">
        <v>49</v>
      </c>
      <c r="O171" s="37"/>
      <c r="P171" s="204">
        <f>O171*H171</f>
        <v>0</v>
      </c>
      <c r="Q171" s="204">
        <v>1.068E-2</v>
      </c>
      <c r="R171" s="204">
        <f>Q171*H171</f>
        <v>1.2815999999999999E-2</v>
      </c>
      <c r="S171" s="204">
        <v>0</v>
      </c>
      <c r="T171" s="205">
        <f>S171*H171</f>
        <v>0</v>
      </c>
      <c r="AR171" s="19" t="s">
        <v>141</v>
      </c>
      <c r="AT171" s="19" t="s">
        <v>136</v>
      </c>
      <c r="AU171" s="19" t="s">
        <v>87</v>
      </c>
      <c r="AY171" s="19" t="s">
        <v>134</v>
      </c>
      <c r="BE171" s="206">
        <f>IF(N171="základní",J171,0)</f>
        <v>0</v>
      </c>
      <c r="BF171" s="206">
        <f>IF(N171="snížená",J171,0)</f>
        <v>0</v>
      </c>
      <c r="BG171" s="206">
        <f>IF(N171="zákl. přenesená",J171,0)</f>
        <v>0</v>
      </c>
      <c r="BH171" s="206">
        <f>IF(N171="sníž. přenesená",J171,0)</f>
        <v>0</v>
      </c>
      <c r="BI171" s="206">
        <f>IF(N171="nulová",J171,0)</f>
        <v>0</v>
      </c>
      <c r="BJ171" s="19" t="s">
        <v>23</v>
      </c>
      <c r="BK171" s="206">
        <f>ROUND(I171*H171,2)</f>
        <v>0</v>
      </c>
      <c r="BL171" s="19" t="s">
        <v>141</v>
      </c>
      <c r="BM171" s="19" t="s">
        <v>930</v>
      </c>
    </row>
    <row r="172" spans="2:65" s="1" customFormat="1" ht="81" x14ac:dyDescent="0.3">
      <c r="B172" s="36"/>
      <c r="C172" s="58"/>
      <c r="D172" s="207" t="s">
        <v>143</v>
      </c>
      <c r="E172" s="58"/>
      <c r="F172" s="208" t="s">
        <v>206</v>
      </c>
      <c r="G172" s="58"/>
      <c r="H172" s="58"/>
      <c r="I172" s="163"/>
      <c r="J172" s="58"/>
      <c r="K172" s="58"/>
      <c r="L172" s="56"/>
      <c r="M172" s="73"/>
      <c r="N172" s="37"/>
      <c r="O172" s="37"/>
      <c r="P172" s="37"/>
      <c r="Q172" s="37"/>
      <c r="R172" s="37"/>
      <c r="S172" s="37"/>
      <c r="T172" s="74"/>
      <c r="AT172" s="19" t="s">
        <v>143</v>
      </c>
      <c r="AU172" s="19" t="s">
        <v>87</v>
      </c>
    </row>
    <row r="173" spans="2:65" s="13" customFormat="1" ht="13.5" x14ac:dyDescent="0.3">
      <c r="B173" s="220"/>
      <c r="C173" s="221"/>
      <c r="D173" s="207" t="s">
        <v>145</v>
      </c>
      <c r="E173" s="222" t="s">
        <v>22</v>
      </c>
      <c r="F173" s="223" t="s">
        <v>928</v>
      </c>
      <c r="G173" s="221"/>
      <c r="H173" s="224">
        <v>1.2</v>
      </c>
      <c r="I173" s="225"/>
      <c r="J173" s="221"/>
      <c r="K173" s="221"/>
      <c r="L173" s="226"/>
      <c r="M173" s="227"/>
      <c r="N173" s="228"/>
      <c r="O173" s="228"/>
      <c r="P173" s="228"/>
      <c r="Q173" s="228"/>
      <c r="R173" s="228"/>
      <c r="S173" s="228"/>
      <c r="T173" s="229"/>
      <c r="AT173" s="230" t="s">
        <v>145</v>
      </c>
      <c r="AU173" s="230" t="s">
        <v>87</v>
      </c>
      <c r="AV173" s="13" t="s">
        <v>87</v>
      </c>
      <c r="AW173" s="13" t="s">
        <v>42</v>
      </c>
      <c r="AX173" s="13" t="s">
        <v>78</v>
      </c>
      <c r="AY173" s="230" t="s">
        <v>134</v>
      </c>
    </row>
    <row r="174" spans="2:65" s="14" customFormat="1" ht="13.5" x14ac:dyDescent="0.3">
      <c r="B174" s="231"/>
      <c r="C174" s="232"/>
      <c r="D174" s="233" t="s">
        <v>145</v>
      </c>
      <c r="E174" s="234" t="s">
        <v>22</v>
      </c>
      <c r="F174" s="235" t="s">
        <v>156</v>
      </c>
      <c r="G174" s="232"/>
      <c r="H174" s="236">
        <v>1.2</v>
      </c>
      <c r="I174" s="237"/>
      <c r="J174" s="232"/>
      <c r="K174" s="232"/>
      <c r="L174" s="238"/>
      <c r="M174" s="239"/>
      <c r="N174" s="240"/>
      <c r="O174" s="240"/>
      <c r="P174" s="240"/>
      <c r="Q174" s="240"/>
      <c r="R174" s="240"/>
      <c r="S174" s="240"/>
      <c r="T174" s="241"/>
      <c r="AT174" s="242" t="s">
        <v>145</v>
      </c>
      <c r="AU174" s="242" t="s">
        <v>87</v>
      </c>
      <c r="AV174" s="14" t="s">
        <v>141</v>
      </c>
      <c r="AW174" s="14" t="s">
        <v>42</v>
      </c>
      <c r="AX174" s="14" t="s">
        <v>23</v>
      </c>
      <c r="AY174" s="242" t="s">
        <v>134</v>
      </c>
    </row>
    <row r="175" spans="2:65" s="1" customFormat="1" ht="57" customHeight="1" x14ac:dyDescent="0.3">
      <c r="B175" s="36"/>
      <c r="C175" s="195" t="s">
        <v>28</v>
      </c>
      <c r="D175" s="195" t="s">
        <v>136</v>
      </c>
      <c r="E175" s="196" t="s">
        <v>216</v>
      </c>
      <c r="F175" s="197" t="s">
        <v>217</v>
      </c>
      <c r="G175" s="198" t="s">
        <v>183</v>
      </c>
      <c r="H175" s="199">
        <v>12</v>
      </c>
      <c r="I175" s="200"/>
      <c r="J175" s="201">
        <f>ROUND(I175*H175,2)</f>
        <v>0</v>
      </c>
      <c r="K175" s="197" t="s">
        <v>140</v>
      </c>
      <c r="L175" s="56"/>
      <c r="M175" s="202" t="s">
        <v>22</v>
      </c>
      <c r="N175" s="203" t="s">
        <v>49</v>
      </c>
      <c r="O175" s="37"/>
      <c r="P175" s="204">
        <f>O175*H175</f>
        <v>0</v>
      </c>
      <c r="Q175" s="204">
        <v>3.6900000000000002E-2</v>
      </c>
      <c r="R175" s="204">
        <f>Q175*H175</f>
        <v>0.44280000000000003</v>
      </c>
      <c r="S175" s="204">
        <v>0</v>
      </c>
      <c r="T175" s="205">
        <f>S175*H175</f>
        <v>0</v>
      </c>
      <c r="AR175" s="19" t="s">
        <v>141</v>
      </c>
      <c r="AT175" s="19" t="s">
        <v>136</v>
      </c>
      <c r="AU175" s="19" t="s">
        <v>87</v>
      </c>
      <c r="AY175" s="19" t="s">
        <v>134</v>
      </c>
      <c r="BE175" s="206">
        <f>IF(N175="základní",J175,0)</f>
        <v>0</v>
      </c>
      <c r="BF175" s="206">
        <f>IF(N175="snížená",J175,0)</f>
        <v>0</v>
      </c>
      <c r="BG175" s="206">
        <f>IF(N175="zákl. přenesená",J175,0)</f>
        <v>0</v>
      </c>
      <c r="BH175" s="206">
        <f>IF(N175="sníž. přenesená",J175,0)</f>
        <v>0</v>
      </c>
      <c r="BI175" s="206">
        <f>IF(N175="nulová",J175,0)</f>
        <v>0</v>
      </c>
      <c r="BJ175" s="19" t="s">
        <v>23</v>
      </c>
      <c r="BK175" s="206">
        <f>ROUND(I175*H175,2)</f>
        <v>0</v>
      </c>
      <c r="BL175" s="19" t="s">
        <v>141</v>
      </c>
      <c r="BM175" s="19" t="s">
        <v>931</v>
      </c>
    </row>
    <row r="176" spans="2:65" s="1" customFormat="1" ht="81" x14ac:dyDescent="0.3">
      <c r="B176" s="36"/>
      <c r="C176" s="58"/>
      <c r="D176" s="207" t="s">
        <v>143</v>
      </c>
      <c r="E176" s="58"/>
      <c r="F176" s="208" t="s">
        <v>206</v>
      </c>
      <c r="G176" s="58"/>
      <c r="H176" s="58"/>
      <c r="I176" s="163"/>
      <c r="J176" s="58"/>
      <c r="K176" s="58"/>
      <c r="L176" s="56"/>
      <c r="M176" s="73"/>
      <c r="N176" s="37"/>
      <c r="O176" s="37"/>
      <c r="P176" s="37"/>
      <c r="Q176" s="37"/>
      <c r="R176" s="37"/>
      <c r="S176" s="37"/>
      <c r="T176" s="74"/>
      <c r="AT176" s="19" t="s">
        <v>143</v>
      </c>
      <c r="AU176" s="19" t="s">
        <v>87</v>
      </c>
    </row>
    <row r="177" spans="2:65" s="12" customFormat="1" ht="13.5" x14ac:dyDescent="0.3">
      <c r="B177" s="209"/>
      <c r="C177" s="210"/>
      <c r="D177" s="207" t="s">
        <v>145</v>
      </c>
      <c r="E177" s="211" t="s">
        <v>22</v>
      </c>
      <c r="F177" s="212" t="s">
        <v>901</v>
      </c>
      <c r="G177" s="210"/>
      <c r="H177" s="213" t="s">
        <v>22</v>
      </c>
      <c r="I177" s="214"/>
      <c r="J177" s="210"/>
      <c r="K177" s="210"/>
      <c r="L177" s="215"/>
      <c r="M177" s="216"/>
      <c r="N177" s="217"/>
      <c r="O177" s="217"/>
      <c r="P177" s="217"/>
      <c r="Q177" s="217"/>
      <c r="R177" s="217"/>
      <c r="S177" s="217"/>
      <c r="T177" s="218"/>
      <c r="AT177" s="219" t="s">
        <v>145</v>
      </c>
      <c r="AU177" s="219" t="s">
        <v>87</v>
      </c>
      <c r="AV177" s="12" t="s">
        <v>23</v>
      </c>
      <c r="AW177" s="12" t="s">
        <v>42</v>
      </c>
      <c r="AX177" s="12" t="s">
        <v>78</v>
      </c>
      <c r="AY177" s="219" t="s">
        <v>134</v>
      </c>
    </row>
    <row r="178" spans="2:65" s="13" customFormat="1" ht="13.5" x14ac:dyDescent="0.3">
      <c r="B178" s="220"/>
      <c r="C178" s="221"/>
      <c r="D178" s="207" t="s">
        <v>145</v>
      </c>
      <c r="E178" s="222" t="s">
        <v>22</v>
      </c>
      <c r="F178" s="223" t="s">
        <v>927</v>
      </c>
      <c r="G178" s="221"/>
      <c r="H178" s="224">
        <v>8.4</v>
      </c>
      <c r="I178" s="225"/>
      <c r="J178" s="221"/>
      <c r="K178" s="221"/>
      <c r="L178" s="226"/>
      <c r="M178" s="227"/>
      <c r="N178" s="228"/>
      <c r="O178" s="228"/>
      <c r="P178" s="228"/>
      <c r="Q178" s="228"/>
      <c r="R178" s="228"/>
      <c r="S178" s="228"/>
      <c r="T178" s="229"/>
      <c r="AT178" s="230" t="s">
        <v>145</v>
      </c>
      <c r="AU178" s="230" t="s">
        <v>87</v>
      </c>
      <c r="AV178" s="13" t="s">
        <v>87</v>
      </c>
      <c r="AW178" s="13" t="s">
        <v>42</v>
      </c>
      <c r="AX178" s="13" t="s">
        <v>78</v>
      </c>
      <c r="AY178" s="230" t="s">
        <v>134</v>
      </c>
    </row>
    <row r="179" spans="2:65" s="12" customFormat="1" ht="13.5" x14ac:dyDescent="0.3">
      <c r="B179" s="209"/>
      <c r="C179" s="210"/>
      <c r="D179" s="207" t="s">
        <v>145</v>
      </c>
      <c r="E179" s="211" t="s">
        <v>22</v>
      </c>
      <c r="F179" s="212" t="s">
        <v>932</v>
      </c>
      <c r="G179" s="210"/>
      <c r="H179" s="213" t="s">
        <v>22</v>
      </c>
      <c r="I179" s="214"/>
      <c r="J179" s="210"/>
      <c r="K179" s="210"/>
      <c r="L179" s="215"/>
      <c r="M179" s="216"/>
      <c r="N179" s="217"/>
      <c r="O179" s="217"/>
      <c r="P179" s="217"/>
      <c r="Q179" s="217"/>
      <c r="R179" s="217"/>
      <c r="S179" s="217"/>
      <c r="T179" s="218"/>
      <c r="AT179" s="219" t="s">
        <v>145</v>
      </c>
      <c r="AU179" s="219" t="s">
        <v>87</v>
      </c>
      <c r="AV179" s="12" t="s">
        <v>23</v>
      </c>
      <c r="AW179" s="12" t="s">
        <v>42</v>
      </c>
      <c r="AX179" s="12" t="s">
        <v>78</v>
      </c>
      <c r="AY179" s="219" t="s">
        <v>134</v>
      </c>
    </row>
    <row r="180" spans="2:65" s="13" customFormat="1" ht="13.5" x14ac:dyDescent="0.3">
      <c r="B180" s="220"/>
      <c r="C180" s="221"/>
      <c r="D180" s="207" t="s">
        <v>145</v>
      </c>
      <c r="E180" s="222" t="s">
        <v>22</v>
      </c>
      <c r="F180" s="223" t="s">
        <v>933</v>
      </c>
      <c r="G180" s="221"/>
      <c r="H180" s="224">
        <v>2.4</v>
      </c>
      <c r="I180" s="225"/>
      <c r="J180" s="221"/>
      <c r="K180" s="221"/>
      <c r="L180" s="226"/>
      <c r="M180" s="227"/>
      <c r="N180" s="228"/>
      <c r="O180" s="228"/>
      <c r="P180" s="228"/>
      <c r="Q180" s="228"/>
      <c r="R180" s="228"/>
      <c r="S180" s="228"/>
      <c r="T180" s="229"/>
      <c r="AT180" s="230" t="s">
        <v>145</v>
      </c>
      <c r="AU180" s="230" t="s">
        <v>87</v>
      </c>
      <c r="AV180" s="13" t="s">
        <v>87</v>
      </c>
      <c r="AW180" s="13" t="s">
        <v>42</v>
      </c>
      <c r="AX180" s="13" t="s">
        <v>78</v>
      </c>
      <c r="AY180" s="230" t="s">
        <v>134</v>
      </c>
    </row>
    <row r="181" spans="2:65" s="12" customFormat="1" ht="13.5" x14ac:dyDescent="0.3">
      <c r="B181" s="209"/>
      <c r="C181" s="210"/>
      <c r="D181" s="207" t="s">
        <v>145</v>
      </c>
      <c r="E181" s="211" t="s">
        <v>22</v>
      </c>
      <c r="F181" s="212" t="s">
        <v>912</v>
      </c>
      <c r="G181" s="210"/>
      <c r="H181" s="213" t="s">
        <v>22</v>
      </c>
      <c r="I181" s="214"/>
      <c r="J181" s="210"/>
      <c r="K181" s="210"/>
      <c r="L181" s="215"/>
      <c r="M181" s="216"/>
      <c r="N181" s="217"/>
      <c r="O181" s="217"/>
      <c r="P181" s="217"/>
      <c r="Q181" s="217"/>
      <c r="R181" s="217"/>
      <c r="S181" s="217"/>
      <c r="T181" s="218"/>
      <c r="AT181" s="219" t="s">
        <v>145</v>
      </c>
      <c r="AU181" s="219" t="s">
        <v>87</v>
      </c>
      <c r="AV181" s="12" t="s">
        <v>23</v>
      </c>
      <c r="AW181" s="12" t="s">
        <v>42</v>
      </c>
      <c r="AX181" s="12" t="s">
        <v>78</v>
      </c>
      <c r="AY181" s="219" t="s">
        <v>134</v>
      </c>
    </row>
    <row r="182" spans="2:65" s="13" customFormat="1" ht="13.5" x14ac:dyDescent="0.3">
      <c r="B182" s="220"/>
      <c r="C182" s="221"/>
      <c r="D182" s="207" t="s">
        <v>145</v>
      </c>
      <c r="E182" s="222" t="s">
        <v>22</v>
      </c>
      <c r="F182" s="223" t="s">
        <v>928</v>
      </c>
      <c r="G182" s="221"/>
      <c r="H182" s="224">
        <v>1.2</v>
      </c>
      <c r="I182" s="225"/>
      <c r="J182" s="221"/>
      <c r="K182" s="221"/>
      <c r="L182" s="226"/>
      <c r="M182" s="227"/>
      <c r="N182" s="228"/>
      <c r="O182" s="228"/>
      <c r="P182" s="228"/>
      <c r="Q182" s="228"/>
      <c r="R182" s="228"/>
      <c r="S182" s="228"/>
      <c r="T182" s="229"/>
      <c r="AT182" s="230" t="s">
        <v>145</v>
      </c>
      <c r="AU182" s="230" t="s">
        <v>87</v>
      </c>
      <c r="AV182" s="13" t="s">
        <v>87</v>
      </c>
      <c r="AW182" s="13" t="s">
        <v>42</v>
      </c>
      <c r="AX182" s="13" t="s">
        <v>78</v>
      </c>
      <c r="AY182" s="230" t="s">
        <v>134</v>
      </c>
    </row>
    <row r="183" spans="2:65" s="14" customFormat="1" ht="13.5" x14ac:dyDescent="0.3">
      <c r="B183" s="231"/>
      <c r="C183" s="232"/>
      <c r="D183" s="233" t="s">
        <v>145</v>
      </c>
      <c r="E183" s="234" t="s">
        <v>22</v>
      </c>
      <c r="F183" s="235" t="s">
        <v>156</v>
      </c>
      <c r="G183" s="232"/>
      <c r="H183" s="236">
        <v>12</v>
      </c>
      <c r="I183" s="237"/>
      <c r="J183" s="232"/>
      <c r="K183" s="232"/>
      <c r="L183" s="238"/>
      <c r="M183" s="239"/>
      <c r="N183" s="240"/>
      <c r="O183" s="240"/>
      <c r="P183" s="240"/>
      <c r="Q183" s="240"/>
      <c r="R183" s="240"/>
      <c r="S183" s="240"/>
      <c r="T183" s="241"/>
      <c r="AT183" s="242" t="s">
        <v>145</v>
      </c>
      <c r="AU183" s="242" t="s">
        <v>87</v>
      </c>
      <c r="AV183" s="14" t="s">
        <v>141</v>
      </c>
      <c r="AW183" s="14" t="s">
        <v>42</v>
      </c>
      <c r="AX183" s="14" t="s">
        <v>23</v>
      </c>
      <c r="AY183" s="242" t="s">
        <v>134</v>
      </c>
    </row>
    <row r="184" spans="2:65" s="1" customFormat="1" ht="22.5" customHeight="1" x14ac:dyDescent="0.3">
      <c r="B184" s="36"/>
      <c r="C184" s="195" t="s">
        <v>229</v>
      </c>
      <c r="D184" s="195" t="s">
        <v>136</v>
      </c>
      <c r="E184" s="196" t="s">
        <v>934</v>
      </c>
      <c r="F184" s="197" t="s">
        <v>935</v>
      </c>
      <c r="G184" s="198" t="s">
        <v>546</v>
      </c>
      <c r="H184" s="199">
        <v>5</v>
      </c>
      <c r="I184" s="200"/>
      <c r="J184" s="201">
        <f>ROUND(I184*H184,2)</f>
        <v>0</v>
      </c>
      <c r="K184" s="197" t="s">
        <v>22</v>
      </c>
      <c r="L184" s="56"/>
      <c r="M184" s="202" t="s">
        <v>22</v>
      </c>
      <c r="N184" s="203" t="s">
        <v>49</v>
      </c>
      <c r="O184" s="37"/>
      <c r="P184" s="204">
        <f>O184*H184</f>
        <v>0</v>
      </c>
      <c r="Q184" s="204">
        <v>0</v>
      </c>
      <c r="R184" s="204">
        <f>Q184*H184</f>
        <v>0</v>
      </c>
      <c r="S184" s="204">
        <v>0</v>
      </c>
      <c r="T184" s="205">
        <f>S184*H184</f>
        <v>0</v>
      </c>
      <c r="AR184" s="19" t="s">
        <v>141</v>
      </c>
      <c r="AT184" s="19" t="s">
        <v>136</v>
      </c>
      <c r="AU184" s="19" t="s">
        <v>87</v>
      </c>
      <c r="AY184" s="19" t="s">
        <v>134</v>
      </c>
      <c r="BE184" s="206">
        <f>IF(N184="základní",J184,0)</f>
        <v>0</v>
      </c>
      <c r="BF184" s="206">
        <f>IF(N184="snížená",J184,0)</f>
        <v>0</v>
      </c>
      <c r="BG184" s="206">
        <f>IF(N184="zákl. přenesená",J184,0)</f>
        <v>0</v>
      </c>
      <c r="BH184" s="206">
        <f>IF(N184="sníž. přenesená",J184,0)</f>
        <v>0</v>
      </c>
      <c r="BI184" s="206">
        <f>IF(N184="nulová",J184,0)</f>
        <v>0</v>
      </c>
      <c r="BJ184" s="19" t="s">
        <v>23</v>
      </c>
      <c r="BK184" s="206">
        <f>ROUND(I184*H184,2)</f>
        <v>0</v>
      </c>
      <c r="BL184" s="19" t="s">
        <v>141</v>
      </c>
      <c r="BM184" s="19" t="s">
        <v>936</v>
      </c>
    </row>
    <row r="185" spans="2:65" s="12" customFormat="1" ht="13.5" x14ac:dyDescent="0.3">
      <c r="B185" s="209"/>
      <c r="C185" s="210"/>
      <c r="D185" s="207" t="s">
        <v>145</v>
      </c>
      <c r="E185" s="211" t="s">
        <v>22</v>
      </c>
      <c r="F185" s="212" t="s">
        <v>937</v>
      </c>
      <c r="G185" s="210"/>
      <c r="H185" s="213" t="s">
        <v>22</v>
      </c>
      <c r="I185" s="214"/>
      <c r="J185" s="210"/>
      <c r="K185" s="210"/>
      <c r="L185" s="215"/>
      <c r="M185" s="216"/>
      <c r="N185" s="217"/>
      <c r="O185" s="217"/>
      <c r="P185" s="217"/>
      <c r="Q185" s="217"/>
      <c r="R185" s="217"/>
      <c r="S185" s="217"/>
      <c r="T185" s="218"/>
      <c r="AT185" s="219" t="s">
        <v>145</v>
      </c>
      <c r="AU185" s="219" t="s">
        <v>87</v>
      </c>
      <c r="AV185" s="12" t="s">
        <v>23</v>
      </c>
      <c r="AW185" s="12" t="s">
        <v>42</v>
      </c>
      <c r="AX185" s="12" t="s">
        <v>78</v>
      </c>
      <c r="AY185" s="219" t="s">
        <v>134</v>
      </c>
    </row>
    <row r="186" spans="2:65" s="12" customFormat="1" ht="13.5" x14ac:dyDescent="0.3">
      <c r="B186" s="209"/>
      <c r="C186" s="210"/>
      <c r="D186" s="207" t="s">
        <v>145</v>
      </c>
      <c r="E186" s="211" t="s">
        <v>22</v>
      </c>
      <c r="F186" s="212" t="s">
        <v>938</v>
      </c>
      <c r="G186" s="210"/>
      <c r="H186" s="213" t="s">
        <v>22</v>
      </c>
      <c r="I186" s="214"/>
      <c r="J186" s="210"/>
      <c r="K186" s="210"/>
      <c r="L186" s="215"/>
      <c r="M186" s="216"/>
      <c r="N186" s="217"/>
      <c r="O186" s="217"/>
      <c r="P186" s="217"/>
      <c r="Q186" s="217"/>
      <c r="R186" s="217"/>
      <c r="S186" s="217"/>
      <c r="T186" s="218"/>
      <c r="AT186" s="219" t="s">
        <v>145</v>
      </c>
      <c r="AU186" s="219" t="s">
        <v>87</v>
      </c>
      <c r="AV186" s="12" t="s">
        <v>23</v>
      </c>
      <c r="AW186" s="12" t="s">
        <v>42</v>
      </c>
      <c r="AX186" s="12" t="s">
        <v>78</v>
      </c>
      <c r="AY186" s="219" t="s">
        <v>134</v>
      </c>
    </row>
    <row r="187" spans="2:65" s="12" customFormat="1" ht="13.5" x14ac:dyDescent="0.3">
      <c r="B187" s="209"/>
      <c r="C187" s="210"/>
      <c r="D187" s="207" t="s">
        <v>145</v>
      </c>
      <c r="E187" s="211" t="s">
        <v>22</v>
      </c>
      <c r="F187" s="212" t="s">
        <v>939</v>
      </c>
      <c r="G187" s="210"/>
      <c r="H187" s="213" t="s">
        <v>22</v>
      </c>
      <c r="I187" s="214"/>
      <c r="J187" s="210"/>
      <c r="K187" s="210"/>
      <c r="L187" s="215"/>
      <c r="M187" s="216"/>
      <c r="N187" s="217"/>
      <c r="O187" s="217"/>
      <c r="P187" s="217"/>
      <c r="Q187" s="217"/>
      <c r="R187" s="217"/>
      <c r="S187" s="217"/>
      <c r="T187" s="218"/>
      <c r="AT187" s="219" t="s">
        <v>145</v>
      </c>
      <c r="AU187" s="219" t="s">
        <v>87</v>
      </c>
      <c r="AV187" s="12" t="s">
        <v>23</v>
      </c>
      <c r="AW187" s="12" t="s">
        <v>42</v>
      </c>
      <c r="AX187" s="12" t="s">
        <v>78</v>
      </c>
      <c r="AY187" s="219" t="s">
        <v>134</v>
      </c>
    </row>
    <row r="188" spans="2:65" s="12" customFormat="1" ht="13.5" x14ac:dyDescent="0.3">
      <c r="B188" s="209"/>
      <c r="C188" s="210"/>
      <c r="D188" s="207" t="s">
        <v>145</v>
      </c>
      <c r="E188" s="211" t="s">
        <v>22</v>
      </c>
      <c r="F188" s="212" t="s">
        <v>842</v>
      </c>
      <c r="G188" s="210"/>
      <c r="H188" s="213" t="s">
        <v>22</v>
      </c>
      <c r="I188" s="214"/>
      <c r="J188" s="210"/>
      <c r="K188" s="210"/>
      <c r="L188" s="215"/>
      <c r="M188" s="216"/>
      <c r="N188" s="217"/>
      <c r="O188" s="217"/>
      <c r="P188" s="217"/>
      <c r="Q188" s="217"/>
      <c r="R188" s="217"/>
      <c r="S188" s="217"/>
      <c r="T188" s="218"/>
      <c r="AT188" s="219" t="s">
        <v>145</v>
      </c>
      <c r="AU188" s="219" t="s">
        <v>87</v>
      </c>
      <c r="AV188" s="12" t="s">
        <v>23</v>
      </c>
      <c r="AW188" s="12" t="s">
        <v>42</v>
      </c>
      <c r="AX188" s="12" t="s">
        <v>78</v>
      </c>
      <c r="AY188" s="219" t="s">
        <v>134</v>
      </c>
    </row>
    <row r="189" spans="2:65" s="13" customFormat="1" ht="13.5" x14ac:dyDescent="0.3">
      <c r="B189" s="220"/>
      <c r="C189" s="221"/>
      <c r="D189" s="207" t="s">
        <v>145</v>
      </c>
      <c r="E189" s="222" t="s">
        <v>22</v>
      </c>
      <c r="F189" s="223" t="s">
        <v>940</v>
      </c>
      <c r="G189" s="221"/>
      <c r="H189" s="224">
        <v>5</v>
      </c>
      <c r="I189" s="225"/>
      <c r="J189" s="221"/>
      <c r="K189" s="221"/>
      <c r="L189" s="226"/>
      <c r="M189" s="227"/>
      <c r="N189" s="228"/>
      <c r="O189" s="228"/>
      <c r="P189" s="228"/>
      <c r="Q189" s="228"/>
      <c r="R189" s="228"/>
      <c r="S189" s="228"/>
      <c r="T189" s="229"/>
      <c r="AT189" s="230" t="s">
        <v>145</v>
      </c>
      <c r="AU189" s="230" t="s">
        <v>87</v>
      </c>
      <c r="AV189" s="13" t="s">
        <v>87</v>
      </c>
      <c r="AW189" s="13" t="s">
        <v>42</v>
      </c>
      <c r="AX189" s="13" t="s">
        <v>78</v>
      </c>
      <c r="AY189" s="230" t="s">
        <v>134</v>
      </c>
    </row>
    <row r="190" spans="2:65" s="14" customFormat="1" ht="13.5" x14ac:dyDescent="0.3">
      <c r="B190" s="231"/>
      <c r="C190" s="232"/>
      <c r="D190" s="233" t="s">
        <v>145</v>
      </c>
      <c r="E190" s="234" t="s">
        <v>22</v>
      </c>
      <c r="F190" s="235" t="s">
        <v>156</v>
      </c>
      <c r="G190" s="232"/>
      <c r="H190" s="236">
        <v>5</v>
      </c>
      <c r="I190" s="237"/>
      <c r="J190" s="232"/>
      <c r="K190" s="232"/>
      <c r="L190" s="238"/>
      <c r="M190" s="239"/>
      <c r="N190" s="240"/>
      <c r="O190" s="240"/>
      <c r="P190" s="240"/>
      <c r="Q190" s="240"/>
      <c r="R190" s="240"/>
      <c r="S190" s="240"/>
      <c r="T190" s="241"/>
      <c r="AT190" s="242" t="s">
        <v>145</v>
      </c>
      <c r="AU190" s="242" t="s">
        <v>87</v>
      </c>
      <c r="AV190" s="14" t="s">
        <v>141</v>
      </c>
      <c r="AW190" s="14" t="s">
        <v>42</v>
      </c>
      <c r="AX190" s="14" t="s">
        <v>23</v>
      </c>
      <c r="AY190" s="242" t="s">
        <v>134</v>
      </c>
    </row>
    <row r="191" spans="2:65" s="1" customFormat="1" ht="22.5" customHeight="1" x14ac:dyDescent="0.3">
      <c r="B191" s="36"/>
      <c r="C191" s="195" t="s">
        <v>235</v>
      </c>
      <c r="D191" s="195" t="s">
        <v>136</v>
      </c>
      <c r="E191" s="196" t="s">
        <v>941</v>
      </c>
      <c r="F191" s="197" t="s">
        <v>942</v>
      </c>
      <c r="G191" s="198" t="s">
        <v>546</v>
      </c>
      <c r="H191" s="199">
        <v>1</v>
      </c>
      <c r="I191" s="200"/>
      <c r="J191" s="201">
        <f>ROUND(I191*H191,2)</f>
        <v>0</v>
      </c>
      <c r="K191" s="197" t="s">
        <v>22</v>
      </c>
      <c r="L191" s="56"/>
      <c r="M191" s="202" t="s">
        <v>22</v>
      </c>
      <c r="N191" s="203" t="s">
        <v>49</v>
      </c>
      <c r="O191" s="37"/>
      <c r="P191" s="204">
        <f>O191*H191</f>
        <v>0</v>
      </c>
      <c r="Q191" s="204">
        <v>0</v>
      </c>
      <c r="R191" s="204">
        <f>Q191*H191</f>
        <v>0</v>
      </c>
      <c r="S191" s="204">
        <v>0</v>
      </c>
      <c r="T191" s="205">
        <f>S191*H191</f>
        <v>0</v>
      </c>
      <c r="AR191" s="19" t="s">
        <v>141</v>
      </c>
      <c r="AT191" s="19" t="s">
        <v>136</v>
      </c>
      <c r="AU191" s="19" t="s">
        <v>87</v>
      </c>
      <c r="AY191" s="19" t="s">
        <v>134</v>
      </c>
      <c r="BE191" s="206">
        <f>IF(N191="základní",J191,0)</f>
        <v>0</v>
      </c>
      <c r="BF191" s="206">
        <f>IF(N191="snížená",J191,0)</f>
        <v>0</v>
      </c>
      <c r="BG191" s="206">
        <f>IF(N191="zákl. přenesená",J191,0)</f>
        <v>0</v>
      </c>
      <c r="BH191" s="206">
        <f>IF(N191="sníž. přenesená",J191,0)</f>
        <v>0</v>
      </c>
      <c r="BI191" s="206">
        <f>IF(N191="nulová",J191,0)</f>
        <v>0</v>
      </c>
      <c r="BJ191" s="19" t="s">
        <v>23</v>
      </c>
      <c r="BK191" s="206">
        <f>ROUND(I191*H191,2)</f>
        <v>0</v>
      </c>
      <c r="BL191" s="19" t="s">
        <v>141</v>
      </c>
      <c r="BM191" s="19" t="s">
        <v>943</v>
      </c>
    </row>
    <row r="192" spans="2:65" s="13" customFormat="1" ht="13.5" x14ac:dyDescent="0.3">
      <c r="B192" s="220"/>
      <c r="C192" s="221"/>
      <c r="D192" s="207" t="s">
        <v>145</v>
      </c>
      <c r="E192" s="222" t="s">
        <v>22</v>
      </c>
      <c r="F192" s="223" t="s">
        <v>23</v>
      </c>
      <c r="G192" s="221"/>
      <c r="H192" s="224">
        <v>1</v>
      </c>
      <c r="I192" s="225"/>
      <c r="J192" s="221"/>
      <c r="K192" s="221"/>
      <c r="L192" s="226"/>
      <c r="M192" s="227"/>
      <c r="N192" s="228"/>
      <c r="O192" s="228"/>
      <c r="P192" s="228"/>
      <c r="Q192" s="228"/>
      <c r="R192" s="228"/>
      <c r="S192" s="228"/>
      <c r="T192" s="229"/>
      <c r="AT192" s="230" t="s">
        <v>145</v>
      </c>
      <c r="AU192" s="230" t="s">
        <v>87</v>
      </c>
      <c r="AV192" s="13" t="s">
        <v>87</v>
      </c>
      <c r="AW192" s="13" t="s">
        <v>42</v>
      </c>
      <c r="AX192" s="13" t="s">
        <v>78</v>
      </c>
      <c r="AY192" s="230" t="s">
        <v>134</v>
      </c>
    </row>
    <row r="193" spans="2:65" s="14" customFormat="1" ht="13.5" x14ac:dyDescent="0.3">
      <c r="B193" s="231"/>
      <c r="C193" s="232"/>
      <c r="D193" s="233" t="s">
        <v>145</v>
      </c>
      <c r="E193" s="234" t="s">
        <v>22</v>
      </c>
      <c r="F193" s="235" t="s">
        <v>156</v>
      </c>
      <c r="G193" s="232"/>
      <c r="H193" s="236">
        <v>1</v>
      </c>
      <c r="I193" s="237"/>
      <c r="J193" s="232"/>
      <c r="K193" s="232"/>
      <c r="L193" s="238"/>
      <c r="M193" s="239"/>
      <c r="N193" s="240"/>
      <c r="O193" s="240"/>
      <c r="P193" s="240"/>
      <c r="Q193" s="240"/>
      <c r="R193" s="240"/>
      <c r="S193" s="240"/>
      <c r="T193" s="241"/>
      <c r="AT193" s="242" t="s">
        <v>145</v>
      </c>
      <c r="AU193" s="242" t="s">
        <v>87</v>
      </c>
      <c r="AV193" s="14" t="s">
        <v>141</v>
      </c>
      <c r="AW193" s="14" t="s">
        <v>42</v>
      </c>
      <c r="AX193" s="14" t="s">
        <v>23</v>
      </c>
      <c r="AY193" s="242" t="s">
        <v>134</v>
      </c>
    </row>
    <row r="194" spans="2:65" s="1" customFormat="1" ht="31.5" customHeight="1" x14ac:dyDescent="0.3">
      <c r="B194" s="36"/>
      <c r="C194" s="195" t="s">
        <v>267</v>
      </c>
      <c r="D194" s="195" t="s">
        <v>136</v>
      </c>
      <c r="E194" s="196" t="s">
        <v>220</v>
      </c>
      <c r="F194" s="197" t="s">
        <v>221</v>
      </c>
      <c r="G194" s="198" t="s">
        <v>222</v>
      </c>
      <c r="H194" s="199">
        <v>11.94</v>
      </c>
      <c r="I194" s="200"/>
      <c r="J194" s="201">
        <f>ROUND(I194*H194,2)</f>
        <v>0</v>
      </c>
      <c r="K194" s="197" t="s">
        <v>140</v>
      </c>
      <c r="L194" s="56"/>
      <c r="M194" s="202" t="s">
        <v>22</v>
      </c>
      <c r="N194" s="203" t="s">
        <v>49</v>
      </c>
      <c r="O194" s="37"/>
      <c r="P194" s="204">
        <f>O194*H194</f>
        <v>0</v>
      </c>
      <c r="Q194" s="204">
        <v>0</v>
      </c>
      <c r="R194" s="204">
        <f>Q194*H194</f>
        <v>0</v>
      </c>
      <c r="S194" s="204">
        <v>0</v>
      </c>
      <c r="T194" s="205">
        <f>S194*H194</f>
        <v>0</v>
      </c>
      <c r="AR194" s="19" t="s">
        <v>141</v>
      </c>
      <c r="AT194" s="19" t="s">
        <v>136</v>
      </c>
      <c r="AU194" s="19" t="s">
        <v>87</v>
      </c>
      <c r="AY194" s="19" t="s">
        <v>134</v>
      </c>
      <c r="BE194" s="206">
        <f>IF(N194="základní",J194,0)</f>
        <v>0</v>
      </c>
      <c r="BF194" s="206">
        <f>IF(N194="snížená",J194,0)</f>
        <v>0</v>
      </c>
      <c r="BG194" s="206">
        <f>IF(N194="zákl. přenesená",J194,0)</f>
        <v>0</v>
      </c>
      <c r="BH194" s="206">
        <f>IF(N194="sníž. přenesená",J194,0)</f>
        <v>0</v>
      </c>
      <c r="BI194" s="206">
        <f>IF(N194="nulová",J194,0)</f>
        <v>0</v>
      </c>
      <c r="BJ194" s="19" t="s">
        <v>23</v>
      </c>
      <c r="BK194" s="206">
        <f>ROUND(I194*H194,2)</f>
        <v>0</v>
      </c>
      <c r="BL194" s="19" t="s">
        <v>141</v>
      </c>
      <c r="BM194" s="19" t="s">
        <v>944</v>
      </c>
    </row>
    <row r="195" spans="2:65" s="1" customFormat="1" ht="229.5" x14ac:dyDescent="0.3">
      <c r="B195" s="36"/>
      <c r="C195" s="58"/>
      <c r="D195" s="207" t="s">
        <v>143</v>
      </c>
      <c r="E195" s="58"/>
      <c r="F195" s="208" t="s">
        <v>224</v>
      </c>
      <c r="G195" s="58"/>
      <c r="H195" s="58"/>
      <c r="I195" s="163"/>
      <c r="J195" s="58"/>
      <c r="K195" s="58"/>
      <c r="L195" s="56"/>
      <c r="M195" s="73"/>
      <c r="N195" s="37"/>
      <c r="O195" s="37"/>
      <c r="P195" s="37"/>
      <c r="Q195" s="37"/>
      <c r="R195" s="37"/>
      <c r="S195" s="37"/>
      <c r="T195" s="74"/>
      <c r="AT195" s="19" t="s">
        <v>143</v>
      </c>
      <c r="AU195" s="19" t="s">
        <v>87</v>
      </c>
    </row>
    <row r="196" spans="2:65" s="12" customFormat="1" ht="13.5" x14ac:dyDescent="0.3">
      <c r="B196" s="209"/>
      <c r="C196" s="210"/>
      <c r="D196" s="207" t="s">
        <v>145</v>
      </c>
      <c r="E196" s="211" t="s">
        <v>22</v>
      </c>
      <c r="F196" s="212" t="s">
        <v>945</v>
      </c>
      <c r="G196" s="210"/>
      <c r="H196" s="213" t="s">
        <v>22</v>
      </c>
      <c r="I196" s="214"/>
      <c r="J196" s="210"/>
      <c r="K196" s="210"/>
      <c r="L196" s="215"/>
      <c r="M196" s="216"/>
      <c r="N196" s="217"/>
      <c r="O196" s="217"/>
      <c r="P196" s="217"/>
      <c r="Q196" s="217"/>
      <c r="R196" s="217"/>
      <c r="S196" s="217"/>
      <c r="T196" s="218"/>
      <c r="AT196" s="219" t="s">
        <v>145</v>
      </c>
      <c r="AU196" s="219" t="s">
        <v>87</v>
      </c>
      <c r="AV196" s="12" t="s">
        <v>23</v>
      </c>
      <c r="AW196" s="12" t="s">
        <v>42</v>
      </c>
      <c r="AX196" s="12" t="s">
        <v>78</v>
      </c>
      <c r="AY196" s="219" t="s">
        <v>134</v>
      </c>
    </row>
    <row r="197" spans="2:65" s="13" customFormat="1" ht="13.5" x14ac:dyDescent="0.3">
      <c r="B197" s="220"/>
      <c r="C197" s="221"/>
      <c r="D197" s="207" t="s">
        <v>145</v>
      </c>
      <c r="E197" s="222" t="s">
        <v>22</v>
      </c>
      <c r="F197" s="223" t="s">
        <v>946</v>
      </c>
      <c r="G197" s="221"/>
      <c r="H197" s="224">
        <v>8.07</v>
      </c>
      <c r="I197" s="225"/>
      <c r="J197" s="221"/>
      <c r="K197" s="221"/>
      <c r="L197" s="226"/>
      <c r="M197" s="227"/>
      <c r="N197" s="228"/>
      <c r="O197" s="228"/>
      <c r="P197" s="228"/>
      <c r="Q197" s="228"/>
      <c r="R197" s="228"/>
      <c r="S197" s="228"/>
      <c r="T197" s="229"/>
      <c r="AT197" s="230" t="s">
        <v>145</v>
      </c>
      <c r="AU197" s="230" t="s">
        <v>87</v>
      </c>
      <c r="AV197" s="13" t="s">
        <v>87</v>
      </c>
      <c r="AW197" s="13" t="s">
        <v>42</v>
      </c>
      <c r="AX197" s="13" t="s">
        <v>78</v>
      </c>
      <c r="AY197" s="230" t="s">
        <v>134</v>
      </c>
    </row>
    <row r="198" spans="2:65" s="12" customFormat="1" ht="13.5" x14ac:dyDescent="0.3">
      <c r="B198" s="209"/>
      <c r="C198" s="210"/>
      <c r="D198" s="207" t="s">
        <v>145</v>
      </c>
      <c r="E198" s="211" t="s">
        <v>22</v>
      </c>
      <c r="F198" s="212" t="s">
        <v>947</v>
      </c>
      <c r="G198" s="210"/>
      <c r="H198" s="213" t="s">
        <v>22</v>
      </c>
      <c r="I198" s="214"/>
      <c r="J198" s="210"/>
      <c r="K198" s="210"/>
      <c r="L198" s="215"/>
      <c r="M198" s="216"/>
      <c r="N198" s="217"/>
      <c r="O198" s="217"/>
      <c r="P198" s="217"/>
      <c r="Q198" s="217"/>
      <c r="R198" s="217"/>
      <c r="S198" s="217"/>
      <c r="T198" s="218"/>
      <c r="AT198" s="219" t="s">
        <v>145</v>
      </c>
      <c r="AU198" s="219" t="s">
        <v>87</v>
      </c>
      <c r="AV198" s="12" t="s">
        <v>23</v>
      </c>
      <c r="AW198" s="12" t="s">
        <v>42</v>
      </c>
      <c r="AX198" s="12" t="s">
        <v>78</v>
      </c>
      <c r="AY198" s="219" t="s">
        <v>134</v>
      </c>
    </row>
    <row r="199" spans="2:65" s="13" customFormat="1" ht="13.5" x14ac:dyDescent="0.3">
      <c r="B199" s="220"/>
      <c r="C199" s="221"/>
      <c r="D199" s="207" t="s">
        <v>145</v>
      </c>
      <c r="E199" s="222" t="s">
        <v>22</v>
      </c>
      <c r="F199" s="223" t="s">
        <v>948</v>
      </c>
      <c r="G199" s="221"/>
      <c r="H199" s="224">
        <v>3.87</v>
      </c>
      <c r="I199" s="225"/>
      <c r="J199" s="221"/>
      <c r="K199" s="221"/>
      <c r="L199" s="226"/>
      <c r="M199" s="227"/>
      <c r="N199" s="228"/>
      <c r="O199" s="228"/>
      <c r="P199" s="228"/>
      <c r="Q199" s="228"/>
      <c r="R199" s="228"/>
      <c r="S199" s="228"/>
      <c r="T199" s="229"/>
      <c r="AT199" s="230" t="s">
        <v>145</v>
      </c>
      <c r="AU199" s="230" t="s">
        <v>87</v>
      </c>
      <c r="AV199" s="13" t="s">
        <v>87</v>
      </c>
      <c r="AW199" s="13" t="s">
        <v>42</v>
      </c>
      <c r="AX199" s="13" t="s">
        <v>78</v>
      </c>
      <c r="AY199" s="230" t="s">
        <v>134</v>
      </c>
    </row>
    <row r="200" spans="2:65" s="14" customFormat="1" ht="13.5" x14ac:dyDescent="0.3">
      <c r="B200" s="231"/>
      <c r="C200" s="232"/>
      <c r="D200" s="233" t="s">
        <v>145</v>
      </c>
      <c r="E200" s="234" t="s">
        <v>22</v>
      </c>
      <c r="F200" s="235" t="s">
        <v>156</v>
      </c>
      <c r="G200" s="232"/>
      <c r="H200" s="236">
        <v>11.94</v>
      </c>
      <c r="I200" s="237"/>
      <c r="J200" s="232"/>
      <c r="K200" s="232"/>
      <c r="L200" s="238"/>
      <c r="M200" s="239"/>
      <c r="N200" s="240"/>
      <c r="O200" s="240"/>
      <c r="P200" s="240"/>
      <c r="Q200" s="240"/>
      <c r="R200" s="240"/>
      <c r="S200" s="240"/>
      <c r="T200" s="241"/>
      <c r="AT200" s="242" t="s">
        <v>145</v>
      </c>
      <c r="AU200" s="242" t="s">
        <v>87</v>
      </c>
      <c r="AV200" s="14" t="s">
        <v>141</v>
      </c>
      <c r="AW200" s="14" t="s">
        <v>42</v>
      </c>
      <c r="AX200" s="14" t="s">
        <v>23</v>
      </c>
      <c r="AY200" s="242" t="s">
        <v>134</v>
      </c>
    </row>
    <row r="201" spans="2:65" s="1" customFormat="1" ht="31.5" customHeight="1" x14ac:dyDescent="0.3">
      <c r="B201" s="36"/>
      <c r="C201" s="195" t="s">
        <v>302</v>
      </c>
      <c r="D201" s="195" t="s">
        <v>136</v>
      </c>
      <c r="E201" s="196" t="s">
        <v>230</v>
      </c>
      <c r="F201" s="197" t="s">
        <v>231</v>
      </c>
      <c r="G201" s="198" t="s">
        <v>222</v>
      </c>
      <c r="H201" s="199">
        <v>155.52000000000001</v>
      </c>
      <c r="I201" s="200"/>
      <c r="J201" s="201">
        <f>ROUND(I201*H201,2)</f>
        <v>0</v>
      </c>
      <c r="K201" s="197" t="s">
        <v>140</v>
      </c>
      <c r="L201" s="56"/>
      <c r="M201" s="202" t="s">
        <v>22</v>
      </c>
      <c r="N201" s="203" t="s">
        <v>49</v>
      </c>
      <c r="O201" s="37"/>
      <c r="P201" s="204">
        <f>O201*H201</f>
        <v>0</v>
      </c>
      <c r="Q201" s="204">
        <v>0</v>
      </c>
      <c r="R201" s="204">
        <f>Q201*H201</f>
        <v>0</v>
      </c>
      <c r="S201" s="204">
        <v>0</v>
      </c>
      <c r="T201" s="205">
        <f>S201*H201</f>
        <v>0</v>
      </c>
      <c r="AR201" s="19" t="s">
        <v>141</v>
      </c>
      <c r="AT201" s="19" t="s">
        <v>136</v>
      </c>
      <c r="AU201" s="19" t="s">
        <v>87</v>
      </c>
      <c r="AY201" s="19" t="s">
        <v>134</v>
      </c>
      <c r="BE201" s="206">
        <f>IF(N201="základní",J201,0)</f>
        <v>0</v>
      </c>
      <c r="BF201" s="206">
        <f>IF(N201="snížená",J201,0)</f>
        <v>0</v>
      </c>
      <c r="BG201" s="206">
        <f>IF(N201="zákl. přenesená",J201,0)</f>
        <v>0</v>
      </c>
      <c r="BH201" s="206">
        <f>IF(N201="sníž. přenesená",J201,0)</f>
        <v>0</v>
      </c>
      <c r="BI201" s="206">
        <f>IF(N201="nulová",J201,0)</f>
        <v>0</v>
      </c>
      <c r="BJ201" s="19" t="s">
        <v>23</v>
      </c>
      <c r="BK201" s="206">
        <f>ROUND(I201*H201,2)</f>
        <v>0</v>
      </c>
      <c r="BL201" s="19" t="s">
        <v>141</v>
      </c>
      <c r="BM201" s="19" t="s">
        <v>949</v>
      </c>
    </row>
    <row r="202" spans="2:65" s="1" customFormat="1" ht="364.5" x14ac:dyDescent="0.3">
      <c r="B202" s="36"/>
      <c r="C202" s="58"/>
      <c r="D202" s="207" t="s">
        <v>143</v>
      </c>
      <c r="E202" s="58"/>
      <c r="F202" s="208" t="s">
        <v>233</v>
      </c>
      <c r="G202" s="58"/>
      <c r="H202" s="58"/>
      <c r="I202" s="163"/>
      <c r="J202" s="58"/>
      <c r="K202" s="58"/>
      <c r="L202" s="56"/>
      <c r="M202" s="73"/>
      <c r="N202" s="37"/>
      <c r="O202" s="37"/>
      <c r="P202" s="37"/>
      <c r="Q202" s="37"/>
      <c r="R202" s="37"/>
      <c r="S202" s="37"/>
      <c r="T202" s="74"/>
      <c r="AT202" s="19" t="s">
        <v>143</v>
      </c>
      <c r="AU202" s="19" t="s">
        <v>87</v>
      </c>
    </row>
    <row r="203" spans="2:65" s="13" customFormat="1" ht="13.5" x14ac:dyDescent="0.3">
      <c r="B203" s="220"/>
      <c r="C203" s="221"/>
      <c r="D203" s="207" t="s">
        <v>145</v>
      </c>
      <c r="E203" s="222" t="s">
        <v>22</v>
      </c>
      <c r="F203" s="223" t="s">
        <v>950</v>
      </c>
      <c r="G203" s="221"/>
      <c r="H203" s="224">
        <v>155.52000000000001</v>
      </c>
      <c r="I203" s="225"/>
      <c r="J203" s="221"/>
      <c r="K203" s="221"/>
      <c r="L203" s="226"/>
      <c r="M203" s="227"/>
      <c r="N203" s="228"/>
      <c r="O203" s="228"/>
      <c r="P203" s="228"/>
      <c r="Q203" s="228"/>
      <c r="R203" s="228"/>
      <c r="S203" s="228"/>
      <c r="T203" s="229"/>
      <c r="AT203" s="230" t="s">
        <v>145</v>
      </c>
      <c r="AU203" s="230" t="s">
        <v>87</v>
      </c>
      <c r="AV203" s="13" t="s">
        <v>87</v>
      </c>
      <c r="AW203" s="13" t="s">
        <v>42</v>
      </c>
      <c r="AX203" s="13" t="s">
        <v>78</v>
      </c>
      <c r="AY203" s="230" t="s">
        <v>134</v>
      </c>
    </row>
    <row r="204" spans="2:65" s="14" customFormat="1" ht="13.5" x14ac:dyDescent="0.3">
      <c r="B204" s="231"/>
      <c r="C204" s="232"/>
      <c r="D204" s="233" t="s">
        <v>145</v>
      </c>
      <c r="E204" s="234" t="s">
        <v>22</v>
      </c>
      <c r="F204" s="235" t="s">
        <v>156</v>
      </c>
      <c r="G204" s="232"/>
      <c r="H204" s="236">
        <v>155.52000000000001</v>
      </c>
      <c r="I204" s="237"/>
      <c r="J204" s="232"/>
      <c r="K204" s="232"/>
      <c r="L204" s="238"/>
      <c r="M204" s="239"/>
      <c r="N204" s="240"/>
      <c r="O204" s="240"/>
      <c r="P204" s="240"/>
      <c r="Q204" s="240"/>
      <c r="R204" s="240"/>
      <c r="S204" s="240"/>
      <c r="T204" s="241"/>
      <c r="AT204" s="242" t="s">
        <v>145</v>
      </c>
      <c r="AU204" s="242" t="s">
        <v>87</v>
      </c>
      <c r="AV204" s="14" t="s">
        <v>141</v>
      </c>
      <c r="AW204" s="14" t="s">
        <v>42</v>
      </c>
      <c r="AX204" s="14" t="s">
        <v>23</v>
      </c>
      <c r="AY204" s="242" t="s">
        <v>134</v>
      </c>
    </row>
    <row r="205" spans="2:65" s="1" customFormat="1" ht="31.5" customHeight="1" x14ac:dyDescent="0.3">
      <c r="B205" s="36"/>
      <c r="C205" s="195" t="s">
        <v>8</v>
      </c>
      <c r="D205" s="195" t="s">
        <v>136</v>
      </c>
      <c r="E205" s="196" t="s">
        <v>236</v>
      </c>
      <c r="F205" s="197" t="s">
        <v>237</v>
      </c>
      <c r="G205" s="198" t="s">
        <v>222</v>
      </c>
      <c r="H205" s="199">
        <v>1578.1410000000001</v>
      </c>
      <c r="I205" s="200"/>
      <c r="J205" s="201">
        <f>ROUND(I205*H205,2)</f>
        <v>0</v>
      </c>
      <c r="K205" s="197" t="s">
        <v>140</v>
      </c>
      <c r="L205" s="56"/>
      <c r="M205" s="202" t="s">
        <v>22</v>
      </c>
      <c r="N205" s="203" t="s">
        <v>49</v>
      </c>
      <c r="O205" s="37"/>
      <c r="P205" s="204">
        <f>O205*H205</f>
        <v>0</v>
      </c>
      <c r="Q205" s="204">
        <v>0</v>
      </c>
      <c r="R205" s="204">
        <f>Q205*H205</f>
        <v>0</v>
      </c>
      <c r="S205" s="204">
        <v>0</v>
      </c>
      <c r="T205" s="205">
        <f>S205*H205</f>
        <v>0</v>
      </c>
      <c r="AR205" s="19" t="s">
        <v>141</v>
      </c>
      <c r="AT205" s="19" t="s">
        <v>136</v>
      </c>
      <c r="AU205" s="19" t="s">
        <v>87</v>
      </c>
      <c r="AY205" s="19" t="s">
        <v>134</v>
      </c>
      <c r="BE205" s="206">
        <f>IF(N205="základní",J205,0)</f>
        <v>0</v>
      </c>
      <c r="BF205" s="206">
        <f>IF(N205="snížená",J205,0)</f>
        <v>0</v>
      </c>
      <c r="BG205" s="206">
        <f>IF(N205="zákl. přenesená",J205,0)</f>
        <v>0</v>
      </c>
      <c r="BH205" s="206">
        <f>IF(N205="sníž. přenesená",J205,0)</f>
        <v>0</v>
      </c>
      <c r="BI205" s="206">
        <f>IF(N205="nulová",J205,0)</f>
        <v>0</v>
      </c>
      <c r="BJ205" s="19" t="s">
        <v>23</v>
      </c>
      <c r="BK205" s="206">
        <f>ROUND(I205*H205,2)</f>
        <v>0</v>
      </c>
      <c r="BL205" s="19" t="s">
        <v>141</v>
      </c>
      <c r="BM205" s="19" t="s">
        <v>951</v>
      </c>
    </row>
    <row r="206" spans="2:65" s="1" customFormat="1" ht="202.5" x14ac:dyDescent="0.3">
      <c r="B206" s="36"/>
      <c r="C206" s="58"/>
      <c r="D206" s="207" t="s">
        <v>143</v>
      </c>
      <c r="E206" s="58"/>
      <c r="F206" s="208" t="s">
        <v>239</v>
      </c>
      <c r="G206" s="58"/>
      <c r="H206" s="58"/>
      <c r="I206" s="163"/>
      <c r="J206" s="58"/>
      <c r="K206" s="58"/>
      <c r="L206" s="56"/>
      <c r="M206" s="73"/>
      <c r="N206" s="37"/>
      <c r="O206" s="37"/>
      <c r="P206" s="37"/>
      <c r="Q206" s="37"/>
      <c r="R206" s="37"/>
      <c r="S206" s="37"/>
      <c r="T206" s="74"/>
      <c r="AT206" s="19" t="s">
        <v>143</v>
      </c>
      <c r="AU206" s="19" t="s">
        <v>87</v>
      </c>
    </row>
    <row r="207" spans="2:65" s="12" customFormat="1" ht="13.5" x14ac:dyDescent="0.3">
      <c r="B207" s="209"/>
      <c r="C207" s="210"/>
      <c r="D207" s="207" t="s">
        <v>145</v>
      </c>
      <c r="E207" s="211" t="s">
        <v>22</v>
      </c>
      <c r="F207" s="212" t="s">
        <v>901</v>
      </c>
      <c r="G207" s="210"/>
      <c r="H207" s="213" t="s">
        <v>22</v>
      </c>
      <c r="I207" s="214"/>
      <c r="J207" s="210"/>
      <c r="K207" s="210"/>
      <c r="L207" s="215"/>
      <c r="M207" s="216"/>
      <c r="N207" s="217"/>
      <c r="O207" s="217"/>
      <c r="P207" s="217"/>
      <c r="Q207" s="217"/>
      <c r="R207" s="217"/>
      <c r="S207" s="217"/>
      <c r="T207" s="218"/>
      <c r="AT207" s="219" t="s">
        <v>145</v>
      </c>
      <c r="AU207" s="219" t="s">
        <v>87</v>
      </c>
      <c r="AV207" s="12" t="s">
        <v>23</v>
      </c>
      <c r="AW207" s="12" t="s">
        <v>42</v>
      </c>
      <c r="AX207" s="12" t="s">
        <v>78</v>
      </c>
      <c r="AY207" s="219" t="s">
        <v>134</v>
      </c>
    </row>
    <row r="208" spans="2:65" s="13" customFormat="1" ht="13.5" x14ac:dyDescent="0.3">
      <c r="B208" s="220"/>
      <c r="C208" s="221"/>
      <c r="D208" s="207" t="s">
        <v>145</v>
      </c>
      <c r="E208" s="222" t="s">
        <v>22</v>
      </c>
      <c r="F208" s="223" t="s">
        <v>952</v>
      </c>
      <c r="G208" s="221"/>
      <c r="H208" s="224">
        <v>14.688000000000001</v>
      </c>
      <c r="I208" s="225"/>
      <c r="J208" s="221"/>
      <c r="K208" s="221"/>
      <c r="L208" s="226"/>
      <c r="M208" s="227"/>
      <c r="N208" s="228"/>
      <c r="O208" s="228"/>
      <c r="P208" s="228"/>
      <c r="Q208" s="228"/>
      <c r="R208" s="228"/>
      <c r="S208" s="228"/>
      <c r="T208" s="229"/>
      <c r="AT208" s="230" t="s">
        <v>145</v>
      </c>
      <c r="AU208" s="230" t="s">
        <v>87</v>
      </c>
      <c r="AV208" s="13" t="s">
        <v>87</v>
      </c>
      <c r="AW208" s="13" t="s">
        <v>42</v>
      </c>
      <c r="AX208" s="13" t="s">
        <v>78</v>
      </c>
      <c r="AY208" s="230" t="s">
        <v>134</v>
      </c>
    </row>
    <row r="209" spans="2:51" s="13" customFormat="1" ht="13.5" x14ac:dyDescent="0.3">
      <c r="B209" s="220"/>
      <c r="C209" s="221"/>
      <c r="D209" s="207" t="s">
        <v>145</v>
      </c>
      <c r="E209" s="222" t="s">
        <v>22</v>
      </c>
      <c r="F209" s="223" t="s">
        <v>953</v>
      </c>
      <c r="G209" s="221"/>
      <c r="H209" s="224">
        <v>30.096</v>
      </c>
      <c r="I209" s="225"/>
      <c r="J209" s="221"/>
      <c r="K209" s="221"/>
      <c r="L209" s="226"/>
      <c r="M209" s="227"/>
      <c r="N209" s="228"/>
      <c r="O209" s="228"/>
      <c r="P209" s="228"/>
      <c r="Q209" s="228"/>
      <c r="R209" s="228"/>
      <c r="S209" s="228"/>
      <c r="T209" s="229"/>
      <c r="AT209" s="230" t="s">
        <v>145</v>
      </c>
      <c r="AU209" s="230" t="s">
        <v>87</v>
      </c>
      <c r="AV209" s="13" t="s">
        <v>87</v>
      </c>
      <c r="AW209" s="13" t="s">
        <v>42</v>
      </c>
      <c r="AX209" s="13" t="s">
        <v>78</v>
      </c>
      <c r="AY209" s="230" t="s">
        <v>134</v>
      </c>
    </row>
    <row r="210" spans="2:51" s="13" customFormat="1" ht="13.5" x14ac:dyDescent="0.3">
      <c r="B210" s="220"/>
      <c r="C210" s="221"/>
      <c r="D210" s="207" t="s">
        <v>145</v>
      </c>
      <c r="E210" s="222" t="s">
        <v>22</v>
      </c>
      <c r="F210" s="223" t="s">
        <v>954</v>
      </c>
      <c r="G210" s="221"/>
      <c r="H210" s="224">
        <v>54.948</v>
      </c>
      <c r="I210" s="225"/>
      <c r="J210" s="221"/>
      <c r="K210" s="221"/>
      <c r="L210" s="226"/>
      <c r="M210" s="227"/>
      <c r="N210" s="228"/>
      <c r="O210" s="228"/>
      <c r="P210" s="228"/>
      <c r="Q210" s="228"/>
      <c r="R210" s="228"/>
      <c r="S210" s="228"/>
      <c r="T210" s="229"/>
      <c r="AT210" s="230" t="s">
        <v>145</v>
      </c>
      <c r="AU210" s="230" t="s">
        <v>87</v>
      </c>
      <c r="AV210" s="13" t="s">
        <v>87</v>
      </c>
      <c r="AW210" s="13" t="s">
        <v>42</v>
      </c>
      <c r="AX210" s="13" t="s">
        <v>78</v>
      </c>
      <c r="AY210" s="230" t="s">
        <v>134</v>
      </c>
    </row>
    <row r="211" spans="2:51" s="13" customFormat="1" ht="13.5" x14ac:dyDescent="0.3">
      <c r="B211" s="220"/>
      <c r="C211" s="221"/>
      <c r="D211" s="207" t="s">
        <v>145</v>
      </c>
      <c r="E211" s="222" t="s">
        <v>22</v>
      </c>
      <c r="F211" s="223" t="s">
        <v>955</v>
      </c>
      <c r="G211" s="221"/>
      <c r="H211" s="224">
        <v>80.087999999999994</v>
      </c>
      <c r="I211" s="225"/>
      <c r="J211" s="221"/>
      <c r="K211" s="221"/>
      <c r="L211" s="226"/>
      <c r="M211" s="227"/>
      <c r="N211" s="228"/>
      <c r="O211" s="228"/>
      <c r="P211" s="228"/>
      <c r="Q211" s="228"/>
      <c r="R211" s="228"/>
      <c r="S211" s="228"/>
      <c r="T211" s="229"/>
      <c r="AT211" s="230" t="s">
        <v>145</v>
      </c>
      <c r="AU211" s="230" t="s">
        <v>87</v>
      </c>
      <c r="AV211" s="13" t="s">
        <v>87</v>
      </c>
      <c r="AW211" s="13" t="s">
        <v>42</v>
      </c>
      <c r="AX211" s="13" t="s">
        <v>78</v>
      </c>
      <c r="AY211" s="230" t="s">
        <v>134</v>
      </c>
    </row>
    <row r="212" spans="2:51" s="13" customFormat="1" ht="13.5" x14ac:dyDescent="0.3">
      <c r="B212" s="220"/>
      <c r="C212" s="221"/>
      <c r="D212" s="207" t="s">
        <v>145</v>
      </c>
      <c r="E212" s="222" t="s">
        <v>22</v>
      </c>
      <c r="F212" s="223" t="s">
        <v>956</v>
      </c>
      <c r="G212" s="221"/>
      <c r="H212" s="224">
        <v>100.139</v>
      </c>
      <c r="I212" s="225"/>
      <c r="J212" s="221"/>
      <c r="K212" s="221"/>
      <c r="L212" s="226"/>
      <c r="M212" s="227"/>
      <c r="N212" s="228"/>
      <c r="O212" s="228"/>
      <c r="P212" s="228"/>
      <c r="Q212" s="228"/>
      <c r="R212" s="228"/>
      <c r="S212" s="228"/>
      <c r="T212" s="229"/>
      <c r="AT212" s="230" t="s">
        <v>145</v>
      </c>
      <c r="AU212" s="230" t="s">
        <v>87</v>
      </c>
      <c r="AV212" s="13" t="s">
        <v>87</v>
      </c>
      <c r="AW212" s="13" t="s">
        <v>42</v>
      </c>
      <c r="AX212" s="13" t="s">
        <v>78</v>
      </c>
      <c r="AY212" s="230" t="s">
        <v>134</v>
      </c>
    </row>
    <row r="213" spans="2:51" s="13" customFormat="1" ht="13.5" x14ac:dyDescent="0.3">
      <c r="B213" s="220"/>
      <c r="C213" s="221"/>
      <c r="D213" s="207" t="s">
        <v>145</v>
      </c>
      <c r="E213" s="222" t="s">
        <v>22</v>
      </c>
      <c r="F213" s="223" t="s">
        <v>957</v>
      </c>
      <c r="G213" s="221"/>
      <c r="H213" s="224">
        <v>127.34699999999999</v>
      </c>
      <c r="I213" s="225"/>
      <c r="J213" s="221"/>
      <c r="K213" s="221"/>
      <c r="L213" s="226"/>
      <c r="M213" s="227"/>
      <c r="N213" s="228"/>
      <c r="O213" s="228"/>
      <c r="P213" s="228"/>
      <c r="Q213" s="228"/>
      <c r="R213" s="228"/>
      <c r="S213" s="228"/>
      <c r="T213" s="229"/>
      <c r="AT213" s="230" t="s">
        <v>145</v>
      </c>
      <c r="AU213" s="230" t="s">
        <v>87</v>
      </c>
      <c r="AV213" s="13" t="s">
        <v>87</v>
      </c>
      <c r="AW213" s="13" t="s">
        <v>42</v>
      </c>
      <c r="AX213" s="13" t="s">
        <v>78</v>
      </c>
      <c r="AY213" s="230" t="s">
        <v>134</v>
      </c>
    </row>
    <row r="214" spans="2:51" s="13" customFormat="1" ht="13.5" x14ac:dyDescent="0.3">
      <c r="B214" s="220"/>
      <c r="C214" s="221"/>
      <c r="D214" s="207" t="s">
        <v>145</v>
      </c>
      <c r="E214" s="222" t="s">
        <v>22</v>
      </c>
      <c r="F214" s="223" t="s">
        <v>958</v>
      </c>
      <c r="G214" s="221"/>
      <c r="H214" s="224">
        <v>68.2</v>
      </c>
      <c r="I214" s="225"/>
      <c r="J214" s="221"/>
      <c r="K214" s="221"/>
      <c r="L214" s="226"/>
      <c r="M214" s="227"/>
      <c r="N214" s="228"/>
      <c r="O214" s="228"/>
      <c r="P214" s="228"/>
      <c r="Q214" s="228"/>
      <c r="R214" s="228"/>
      <c r="S214" s="228"/>
      <c r="T214" s="229"/>
      <c r="AT214" s="230" t="s">
        <v>145</v>
      </c>
      <c r="AU214" s="230" t="s">
        <v>87</v>
      </c>
      <c r="AV214" s="13" t="s">
        <v>87</v>
      </c>
      <c r="AW214" s="13" t="s">
        <v>42</v>
      </c>
      <c r="AX214" s="13" t="s">
        <v>78</v>
      </c>
      <c r="AY214" s="230" t="s">
        <v>134</v>
      </c>
    </row>
    <row r="215" spans="2:51" s="13" customFormat="1" ht="13.5" x14ac:dyDescent="0.3">
      <c r="B215" s="220"/>
      <c r="C215" s="221"/>
      <c r="D215" s="207" t="s">
        <v>145</v>
      </c>
      <c r="E215" s="222" t="s">
        <v>22</v>
      </c>
      <c r="F215" s="223" t="s">
        <v>959</v>
      </c>
      <c r="G215" s="221"/>
      <c r="H215" s="224">
        <v>125.235</v>
      </c>
      <c r="I215" s="225"/>
      <c r="J215" s="221"/>
      <c r="K215" s="221"/>
      <c r="L215" s="226"/>
      <c r="M215" s="227"/>
      <c r="N215" s="228"/>
      <c r="O215" s="228"/>
      <c r="P215" s="228"/>
      <c r="Q215" s="228"/>
      <c r="R215" s="228"/>
      <c r="S215" s="228"/>
      <c r="T215" s="229"/>
      <c r="AT215" s="230" t="s">
        <v>145</v>
      </c>
      <c r="AU215" s="230" t="s">
        <v>87</v>
      </c>
      <c r="AV215" s="13" t="s">
        <v>87</v>
      </c>
      <c r="AW215" s="13" t="s">
        <v>42</v>
      </c>
      <c r="AX215" s="13" t="s">
        <v>78</v>
      </c>
      <c r="AY215" s="230" t="s">
        <v>134</v>
      </c>
    </row>
    <row r="216" spans="2:51" s="13" customFormat="1" ht="13.5" x14ac:dyDescent="0.3">
      <c r="B216" s="220"/>
      <c r="C216" s="221"/>
      <c r="D216" s="207" t="s">
        <v>145</v>
      </c>
      <c r="E216" s="222" t="s">
        <v>22</v>
      </c>
      <c r="F216" s="223" t="s">
        <v>960</v>
      </c>
      <c r="G216" s="221"/>
      <c r="H216" s="224">
        <v>103.28</v>
      </c>
      <c r="I216" s="225"/>
      <c r="J216" s="221"/>
      <c r="K216" s="221"/>
      <c r="L216" s="226"/>
      <c r="M216" s="227"/>
      <c r="N216" s="228"/>
      <c r="O216" s="228"/>
      <c r="P216" s="228"/>
      <c r="Q216" s="228"/>
      <c r="R216" s="228"/>
      <c r="S216" s="228"/>
      <c r="T216" s="229"/>
      <c r="AT216" s="230" t="s">
        <v>145</v>
      </c>
      <c r="AU216" s="230" t="s">
        <v>87</v>
      </c>
      <c r="AV216" s="13" t="s">
        <v>87</v>
      </c>
      <c r="AW216" s="13" t="s">
        <v>42</v>
      </c>
      <c r="AX216" s="13" t="s">
        <v>78</v>
      </c>
      <c r="AY216" s="230" t="s">
        <v>134</v>
      </c>
    </row>
    <row r="217" spans="2:51" s="13" customFormat="1" ht="13.5" x14ac:dyDescent="0.3">
      <c r="B217" s="220"/>
      <c r="C217" s="221"/>
      <c r="D217" s="207" t="s">
        <v>145</v>
      </c>
      <c r="E217" s="222" t="s">
        <v>22</v>
      </c>
      <c r="F217" s="223" t="s">
        <v>961</v>
      </c>
      <c r="G217" s="221"/>
      <c r="H217" s="224">
        <v>104.77500000000001</v>
      </c>
      <c r="I217" s="225"/>
      <c r="J217" s="221"/>
      <c r="K217" s="221"/>
      <c r="L217" s="226"/>
      <c r="M217" s="227"/>
      <c r="N217" s="228"/>
      <c r="O217" s="228"/>
      <c r="P217" s="228"/>
      <c r="Q217" s="228"/>
      <c r="R217" s="228"/>
      <c r="S217" s="228"/>
      <c r="T217" s="229"/>
      <c r="AT217" s="230" t="s">
        <v>145</v>
      </c>
      <c r="AU217" s="230" t="s">
        <v>87</v>
      </c>
      <c r="AV217" s="13" t="s">
        <v>87</v>
      </c>
      <c r="AW217" s="13" t="s">
        <v>42</v>
      </c>
      <c r="AX217" s="13" t="s">
        <v>78</v>
      </c>
      <c r="AY217" s="230" t="s">
        <v>134</v>
      </c>
    </row>
    <row r="218" spans="2:51" s="12" customFormat="1" ht="13.5" x14ac:dyDescent="0.3">
      <c r="B218" s="209"/>
      <c r="C218" s="210"/>
      <c r="D218" s="207" t="s">
        <v>145</v>
      </c>
      <c r="E218" s="211" t="s">
        <v>22</v>
      </c>
      <c r="F218" s="212" t="s">
        <v>962</v>
      </c>
      <c r="G218" s="210"/>
      <c r="H218" s="213" t="s">
        <v>22</v>
      </c>
      <c r="I218" s="214"/>
      <c r="J218" s="210"/>
      <c r="K218" s="210"/>
      <c r="L218" s="215"/>
      <c r="M218" s="216"/>
      <c r="N218" s="217"/>
      <c r="O218" s="217"/>
      <c r="P218" s="217"/>
      <c r="Q218" s="217"/>
      <c r="R218" s="217"/>
      <c r="S218" s="217"/>
      <c r="T218" s="218"/>
      <c r="AT218" s="219" t="s">
        <v>145</v>
      </c>
      <c r="AU218" s="219" t="s">
        <v>87</v>
      </c>
      <c r="AV218" s="12" t="s">
        <v>23</v>
      </c>
      <c r="AW218" s="12" t="s">
        <v>42</v>
      </c>
      <c r="AX218" s="12" t="s">
        <v>78</v>
      </c>
      <c r="AY218" s="219" t="s">
        <v>134</v>
      </c>
    </row>
    <row r="219" spans="2:51" s="13" customFormat="1" ht="13.5" x14ac:dyDescent="0.3">
      <c r="B219" s="220"/>
      <c r="C219" s="221"/>
      <c r="D219" s="207" t="s">
        <v>145</v>
      </c>
      <c r="E219" s="222" t="s">
        <v>22</v>
      </c>
      <c r="F219" s="223" t="s">
        <v>963</v>
      </c>
      <c r="G219" s="221"/>
      <c r="H219" s="224">
        <v>65.332999999999998</v>
      </c>
      <c r="I219" s="225"/>
      <c r="J219" s="221"/>
      <c r="K219" s="221"/>
      <c r="L219" s="226"/>
      <c r="M219" s="227"/>
      <c r="N219" s="228"/>
      <c r="O219" s="228"/>
      <c r="P219" s="228"/>
      <c r="Q219" s="228"/>
      <c r="R219" s="228"/>
      <c r="S219" s="228"/>
      <c r="T219" s="229"/>
      <c r="AT219" s="230" t="s">
        <v>145</v>
      </c>
      <c r="AU219" s="230" t="s">
        <v>87</v>
      </c>
      <c r="AV219" s="13" t="s">
        <v>87</v>
      </c>
      <c r="AW219" s="13" t="s">
        <v>42</v>
      </c>
      <c r="AX219" s="13" t="s">
        <v>78</v>
      </c>
      <c r="AY219" s="230" t="s">
        <v>134</v>
      </c>
    </row>
    <row r="220" spans="2:51" s="12" customFormat="1" ht="13.5" x14ac:dyDescent="0.3">
      <c r="B220" s="209"/>
      <c r="C220" s="210"/>
      <c r="D220" s="207" t="s">
        <v>145</v>
      </c>
      <c r="E220" s="211" t="s">
        <v>22</v>
      </c>
      <c r="F220" s="212" t="s">
        <v>894</v>
      </c>
      <c r="G220" s="210"/>
      <c r="H220" s="213" t="s">
        <v>22</v>
      </c>
      <c r="I220" s="214"/>
      <c r="J220" s="210"/>
      <c r="K220" s="210"/>
      <c r="L220" s="215"/>
      <c r="M220" s="216"/>
      <c r="N220" s="217"/>
      <c r="O220" s="217"/>
      <c r="P220" s="217"/>
      <c r="Q220" s="217"/>
      <c r="R220" s="217"/>
      <c r="S220" s="217"/>
      <c r="T220" s="218"/>
      <c r="AT220" s="219" t="s">
        <v>145</v>
      </c>
      <c r="AU220" s="219" t="s">
        <v>87</v>
      </c>
      <c r="AV220" s="12" t="s">
        <v>23</v>
      </c>
      <c r="AW220" s="12" t="s">
        <v>42</v>
      </c>
      <c r="AX220" s="12" t="s">
        <v>78</v>
      </c>
      <c r="AY220" s="219" t="s">
        <v>134</v>
      </c>
    </row>
    <row r="221" spans="2:51" s="13" customFormat="1" ht="13.5" x14ac:dyDescent="0.3">
      <c r="B221" s="220"/>
      <c r="C221" s="221"/>
      <c r="D221" s="207" t="s">
        <v>145</v>
      </c>
      <c r="E221" s="222" t="s">
        <v>22</v>
      </c>
      <c r="F221" s="223" t="s">
        <v>964</v>
      </c>
      <c r="G221" s="221"/>
      <c r="H221" s="224">
        <v>29.541</v>
      </c>
      <c r="I221" s="225"/>
      <c r="J221" s="221"/>
      <c r="K221" s="221"/>
      <c r="L221" s="226"/>
      <c r="M221" s="227"/>
      <c r="N221" s="228"/>
      <c r="O221" s="228"/>
      <c r="P221" s="228"/>
      <c r="Q221" s="228"/>
      <c r="R221" s="228"/>
      <c r="S221" s="228"/>
      <c r="T221" s="229"/>
      <c r="AT221" s="230" t="s">
        <v>145</v>
      </c>
      <c r="AU221" s="230" t="s">
        <v>87</v>
      </c>
      <c r="AV221" s="13" t="s">
        <v>87</v>
      </c>
      <c r="AW221" s="13" t="s">
        <v>42</v>
      </c>
      <c r="AX221" s="13" t="s">
        <v>78</v>
      </c>
      <c r="AY221" s="230" t="s">
        <v>134</v>
      </c>
    </row>
    <row r="222" spans="2:51" s="13" customFormat="1" ht="13.5" x14ac:dyDescent="0.3">
      <c r="B222" s="220"/>
      <c r="C222" s="221"/>
      <c r="D222" s="207" t="s">
        <v>145</v>
      </c>
      <c r="E222" s="222" t="s">
        <v>22</v>
      </c>
      <c r="F222" s="223" t="s">
        <v>965</v>
      </c>
      <c r="G222" s="221"/>
      <c r="H222" s="224">
        <v>28.436</v>
      </c>
      <c r="I222" s="225"/>
      <c r="J222" s="221"/>
      <c r="K222" s="221"/>
      <c r="L222" s="226"/>
      <c r="M222" s="227"/>
      <c r="N222" s="228"/>
      <c r="O222" s="228"/>
      <c r="P222" s="228"/>
      <c r="Q222" s="228"/>
      <c r="R222" s="228"/>
      <c r="S222" s="228"/>
      <c r="T222" s="229"/>
      <c r="AT222" s="230" t="s">
        <v>145</v>
      </c>
      <c r="AU222" s="230" t="s">
        <v>87</v>
      </c>
      <c r="AV222" s="13" t="s">
        <v>87</v>
      </c>
      <c r="AW222" s="13" t="s">
        <v>42</v>
      </c>
      <c r="AX222" s="13" t="s">
        <v>78</v>
      </c>
      <c r="AY222" s="230" t="s">
        <v>134</v>
      </c>
    </row>
    <row r="223" spans="2:51" s="13" customFormat="1" ht="13.5" x14ac:dyDescent="0.3">
      <c r="B223" s="220"/>
      <c r="C223" s="221"/>
      <c r="D223" s="207" t="s">
        <v>145</v>
      </c>
      <c r="E223" s="222" t="s">
        <v>22</v>
      </c>
      <c r="F223" s="223" t="s">
        <v>966</v>
      </c>
      <c r="G223" s="221"/>
      <c r="H223" s="224">
        <v>26.3</v>
      </c>
      <c r="I223" s="225"/>
      <c r="J223" s="221"/>
      <c r="K223" s="221"/>
      <c r="L223" s="226"/>
      <c r="M223" s="227"/>
      <c r="N223" s="228"/>
      <c r="O223" s="228"/>
      <c r="P223" s="228"/>
      <c r="Q223" s="228"/>
      <c r="R223" s="228"/>
      <c r="S223" s="228"/>
      <c r="T223" s="229"/>
      <c r="AT223" s="230" t="s">
        <v>145</v>
      </c>
      <c r="AU223" s="230" t="s">
        <v>87</v>
      </c>
      <c r="AV223" s="13" t="s">
        <v>87</v>
      </c>
      <c r="AW223" s="13" t="s">
        <v>42</v>
      </c>
      <c r="AX223" s="13" t="s">
        <v>78</v>
      </c>
      <c r="AY223" s="230" t="s">
        <v>134</v>
      </c>
    </row>
    <row r="224" spans="2:51" s="13" customFormat="1" ht="13.5" x14ac:dyDescent="0.3">
      <c r="B224" s="220"/>
      <c r="C224" s="221"/>
      <c r="D224" s="207" t="s">
        <v>145</v>
      </c>
      <c r="E224" s="222" t="s">
        <v>22</v>
      </c>
      <c r="F224" s="223" t="s">
        <v>967</v>
      </c>
      <c r="G224" s="221"/>
      <c r="H224" s="224">
        <v>35.011000000000003</v>
      </c>
      <c r="I224" s="225"/>
      <c r="J224" s="221"/>
      <c r="K224" s="221"/>
      <c r="L224" s="226"/>
      <c r="M224" s="227"/>
      <c r="N224" s="228"/>
      <c r="O224" s="228"/>
      <c r="P224" s="228"/>
      <c r="Q224" s="228"/>
      <c r="R224" s="228"/>
      <c r="S224" s="228"/>
      <c r="T224" s="229"/>
      <c r="AT224" s="230" t="s">
        <v>145</v>
      </c>
      <c r="AU224" s="230" t="s">
        <v>87</v>
      </c>
      <c r="AV224" s="13" t="s">
        <v>87</v>
      </c>
      <c r="AW224" s="13" t="s">
        <v>42</v>
      </c>
      <c r="AX224" s="13" t="s">
        <v>78</v>
      </c>
      <c r="AY224" s="230" t="s">
        <v>134</v>
      </c>
    </row>
    <row r="225" spans="2:51" s="15" customFormat="1" ht="13.5" x14ac:dyDescent="0.3">
      <c r="B225" s="243"/>
      <c r="C225" s="244"/>
      <c r="D225" s="207" t="s">
        <v>145</v>
      </c>
      <c r="E225" s="245" t="s">
        <v>22</v>
      </c>
      <c r="F225" s="246" t="s">
        <v>168</v>
      </c>
      <c r="G225" s="244"/>
      <c r="H225" s="247">
        <v>993.41700000000003</v>
      </c>
      <c r="I225" s="248"/>
      <c r="J225" s="244"/>
      <c r="K225" s="244"/>
      <c r="L225" s="249"/>
      <c r="M225" s="250"/>
      <c r="N225" s="251"/>
      <c r="O225" s="251"/>
      <c r="P225" s="251"/>
      <c r="Q225" s="251"/>
      <c r="R225" s="251"/>
      <c r="S225" s="251"/>
      <c r="T225" s="252"/>
      <c r="AT225" s="253" t="s">
        <v>145</v>
      </c>
      <c r="AU225" s="253" t="s">
        <v>87</v>
      </c>
      <c r="AV225" s="15" t="s">
        <v>169</v>
      </c>
      <c r="AW225" s="15" t="s">
        <v>42</v>
      </c>
      <c r="AX225" s="15" t="s">
        <v>78</v>
      </c>
      <c r="AY225" s="253" t="s">
        <v>134</v>
      </c>
    </row>
    <row r="226" spans="2:51" s="12" customFormat="1" ht="13.5" x14ac:dyDescent="0.3">
      <c r="B226" s="209"/>
      <c r="C226" s="210"/>
      <c r="D226" s="207" t="s">
        <v>145</v>
      </c>
      <c r="E226" s="211" t="s">
        <v>22</v>
      </c>
      <c r="F226" s="212" t="s">
        <v>968</v>
      </c>
      <c r="G226" s="210"/>
      <c r="H226" s="213" t="s">
        <v>22</v>
      </c>
      <c r="I226" s="214"/>
      <c r="J226" s="210"/>
      <c r="K226" s="210"/>
      <c r="L226" s="215"/>
      <c r="M226" s="216"/>
      <c r="N226" s="217"/>
      <c r="O226" s="217"/>
      <c r="P226" s="217"/>
      <c r="Q226" s="217"/>
      <c r="R226" s="217"/>
      <c r="S226" s="217"/>
      <c r="T226" s="218"/>
      <c r="AT226" s="219" t="s">
        <v>145</v>
      </c>
      <c r="AU226" s="219" t="s">
        <v>87</v>
      </c>
      <c r="AV226" s="12" t="s">
        <v>23</v>
      </c>
      <c r="AW226" s="12" t="s">
        <v>42</v>
      </c>
      <c r="AX226" s="12" t="s">
        <v>78</v>
      </c>
      <c r="AY226" s="219" t="s">
        <v>134</v>
      </c>
    </row>
    <row r="227" spans="2:51" s="13" customFormat="1" ht="13.5" x14ac:dyDescent="0.3">
      <c r="B227" s="220"/>
      <c r="C227" s="221"/>
      <c r="D227" s="207" t="s">
        <v>145</v>
      </c>
      <c r="E227" s="222" t="s">
        <v>22</v>
      </c>
      <c r="F227" s="223" t="s">
        <v>969</v>
      </c>
      <c r="G227" s="221"/>
      <c r="H227" s="224">
        <v>3.0419999999999998</v>
      </c>
      <c r="I227" s="225"/>
      <c r="J227" s="221"/>
      <c r="K227" s="221"/>
      <c r="L227" s="226"/>
      <c r="M227" s="227"/>
      <c r="N227" s="228"/>
      <c r="O227" s="228"/>
      <c r="P227" s="228"/>
      <c r="Q227" s="228"/>
      <c r="R227" s="228"/>
      <c r="S227" s="228"/>
      <c r="T227" s="229"/>
      <c r="AT227" s="230" t="s">
        <v>145</v>
      </c>
      <c r="AU227" s="230" t="s">
        <v>87</v>
      </c>
      <c r="AV227" s="13" t="s">
        <v>87</v>
      </c>
      <c r="AW227" s="13" t="s">
        <v>42</v>
      </c>
      <c r="AX227" s="13" t="s">
        <v>78</v>
      </c>
      <c r="AY227" s="230" t="s">
        <v>134</v>
      </c>
    </row>
    <row r="228" spans="2:51" s="13" customFormat="1" ht="13.5" x14ac:dyDescent="0.3">
      <c r="B228" s="220"/>
      <c r="C228" s="221"/>
      <c r="D228" s="207" t="s">
        <v>145</v>
      </c>
      <c r="E228" s="222" t="s">
        <v>22</v>
      </c>
      <c r="F228" s="223" t="s">
        <v>970</v>
      </c>
      <c r="G228" s="221"/>
      <c r="H228" s="224">
        <v>90.384</v>
      </c>
      <c r="I228" s="225"/>
      <c r="J228" s="221"/>
      <c r="K228" s="221"/>
      <c r="L228" s="226"/>
      <c r="M228" s="227"/>
      <c r="N228" s="228"/>
      <c r="O228" s="228"/>
      <c r="P228" s="228"/>
      <c r="Q228" s="228"/>
      <c r="R228" s="228"/>
      <c r="S228" s="228"/>
      <c r="T228" s="229"/>
      <c r="AT228" s="230" t="s">
        <v>145</v>
      </c>
      <c r="AU228" s="230" t="s">
        <v>87</v>
      </c>
      <c r="AV228" s="13" t="s">
        <v>87</v>
      </c>
      <c r="AW228" s="13" t="s">
        <v>42</v>
      </c>
      <c r="AX228" s="13" t="s">
        <v>78</v>
      </c>
      <c r="AY228" s="230" t="s">
        <v>134</v>
      </c>
    </row>
    <row r="229" spans="2:51" s="13" customFormat="1" ht="13.5" x14ac:dyDescent="0.3">
      <c r="B229" s="220"/>
      <c r="C229" s="221"/>
      <c r="D229" s="207" t="s">
        <v>145</v>
      </c>
      <c r="E229" s="222" t="s">
        <v>22</v>
      </c>
      <c r="F229" s="223" t="s">
        <v>971</v>
      </c>
      <c r="G229" s="221"/>
      <c r="H229" s="224">
        <v>11.73</v>
      </c>
      <c r="I229" s="225"/>
      <c r="J229" s="221"/>
      <c r="K229" s="221"/>
      <c r="L229" s="226"/>
      <c r="M229" s="227"/>
      <c r="N229" s="228"/>
      <c r="O229" s="228"/>
      <c r="P229" s="228"/>
      <c r="Q229" s="228"/>
      <c r="R229" s="228"/>
      <c r="S229" s="228"/>
      <c r="T229" s="229"/>
      <c r="AT229" s="230" t="s">
        <v>145</v>
      </c>
      <c r="AU229" s="230" t="s">
        <v>87</v>
      </c>
      <c r="AV229" s="13" t="s">
        <v>87</v>
      </c>
      <c r="AW229" s="13" t="s">
        <v>42</v>
      </c>
      <c r="AX229" s="13" t="s">
        <v>78</v>
      </c>
      <c r="AY229" s="230" t="s">
        <v>134</v>
      </c>
    </row>
    <row r="230" spans="2:51" s="13" customFormat="1" ht="13.5" x14ac:dyDescent="0.3">
      <c r="B230" s="220"/>
      <c r="C230" s="221"/>
      <c r="D230" s="207" t="s">
        <v>145</v>
      </c>
      <c r="E230" s="222" t="s">
        <v>22</v>
      </c>
      <c r="F230" s="223" t="s">
        <v>972</v>
      </c>
      <c r="G230" s="221"/>
      <c r="H230" s="224">
        <v>37.073999999999998</v>
      </c>
      <c r="I230" s="225"/>
      <c r="J230" s="221"/>
      <c r="K230" s="221"/>
      <c r="L230" s="226"/>
      <c r="M230" s="227"/>
      <c r="N230" s="228"/>
      <c r="O230" s="228"/>
      <c r="P230" s="228"/>
      <c r="Q230" s="228"/>
      <c r="R230" s="228"/>
      <c r="S230" s="228"/>
      <c r="T230" s="229"/>
      <c r="AT230" s="230" t="s">
        <v>145</v>
      </c>
      <c r="AU230" s="230" t="s">
        <v>87</v>
      </c>
      <c r="AV230" s="13" t="s">
        <v>87</v>
      </c>
      <c r="AW230" s="13" t="s">
        <v>42</v>
      </c>
      <c r="AX230" s="13" t="s">
        <v>78</v>
      </c>
      <c r="AY230" s="230" t="s">
        <v>134</v>
      </c>
    </row>
    <row r="231" spans="2:51" s="13" customFormat="1" ht="13.5" x14ac:dyDescent="0.3">
      <c r="B231" s="220"/>
      <c r="C231" s="221"/>
      <c r="D231" s="207" t="s">
        <v>145</v>
      </c>
      <c r="E231" s="222" t="s">
        <v>22</v>
      </c>
      <c r="F231" s="223" t="s">
        <v>973</v>
      </c>
      <c r="G231" s="221"/>
      <c r="H231" s="224">
        <v>104.83199999999999</v>
      </c>
      <c r="I231" s="225"/>
      <c r="J231" s="221"/>
      <c r="K231" s="221"/>
      <c r="L231" s="226"/>
      <c r="M231" s="227"/>
      <c r="N231" s="228"/>
      <c r="O231" s="228"/>
      <c r="P231" s="228"/>
      <c r="Q231" s="228"/>
      <c r="R231" s="228"/>
      <c r="S231" s="228"/>
      <c r="T231" s="229"/>
      <c r="AT231" s="230" t="s">
        <v>145</v>
      </c>
      <c r="AU231" s="230" t="s">
        <v>87</v>
      </c>
      <c r="AV231" s="13" t="s">
        <v>87</v>
      </c>
      <c r="AW231" s="13" t="s">
        <v>42</v>
      </c>
      <c r="AX231" s="13" t="s">
        <v>78</v>
      </c>
      <c r="AY231" s="230" t="s">
        <v>134</v>
      </c>
    </row>
    <row r="232" spans="2:51" s="12" customFormat="1" ht="13.5" x14ac:dyDescent="0.3">
      <c r="B232" s="209"/>
      <c r="C232" s="210"/>
      <c r="D232" s="207" t="s">
        <v>145</v>
      </c>
      <c r="E232" s="211" t="s">
        <v>22</v>
      </c>
      <c r="F232" s="212" t="s">
        <v>903</v>
      </c>
      <c r="G232" s="210"/>
      <c r="H232" s="213" t="s">
        <v>22</v>
      </c>
      <c r="I232" s="214"/>
      <c r="J232" s="210"/>
      <c r="K232" s="210"/>
      <c r="L232" s="215"/>
      <c r="M232" s="216"/>
      <c r="N232" s="217"/>
      <c r="O232" s="217"/>
      <c r="P232" s="217"/>
      <c r="Q232" s="217"/>
      <c r="R232" s="217"/>
      <c r="S232" s="217"/>
      <c r="T232" s="218"/>
      <c r="AT232" s="219" t="s">
        <v>145</v>
      </c>
      <c r="AU232" s="219" t="s">
        <v>87</v>
      </c>
      <c r="AV232" s="12" t="s">
        <v>23</v>
      </c>
      <c r="AW232" s="12" t="s">
        <v>42</v>
      </c>
      <c r="AX232" s="12" t="s">
        <v>78</v>
      </c>
      <c r="AY232" s="219" t="s">
        <v>134</v>
      </c>
    </row>
    <row r="233" spans="2:51" s="13" customFormat="1" ht="13.5" x14ac:dyDescent="0.3">
      <c r="B233" s="220"/>
      <c r="C233" s="221"/>
      <c r="D233" s="207" t="s">
        <v>145</v>
      </c>
      <c r="E233" s="222" t="s">
        <v>22</v>
      </c>
      <c r="F233" s="223" t="s">
        <v>974</v>
      </c>
      <c r="G233" s="221"/>
      <c r="H233" s="224">
        <v>24.96</v>
      </c>
      <c r="I233" s="225"/>
      <c r="J233" s="221"/>
      <c r="K233" s="221"/>
      <c r="L233" s="226"/>
      <c r="M233" s="227"/>
      <c r="N233" s="228"/>
      <c r="O233" s="228"/>
      <c r="P233" s="228"/>
      <c r="Q233" s="228"/>
      <c r="R233" s="228"/>
      <c r="S233" s="228"/>
      <c r="T233" s="229"/>
      <c r="AT233" s="230" t="s">
        <v>145</v>
      </c>
      <c r="AU233" s="230" t="s">
        <v>87</v>
      </c>
      <c r="AV233" s="13" t="s">
        <v>87</v>
      </c>
      <c r="AW233" s="13" t="s">
        <v>42</v>
      </c>
      <c r="AX233" s="13" t="s">
        <v>78</v>
      </c>
      <c r="AY233" s="230" t="s">
        <v>134</v>
      </c>
    </row>
    <row r="234" spans="2:51" s="12" customFormat="1" ht="13.5" x14ac:dyDescent="0.3">
      <c r="B234" s="209"/>
      <c r="C234" s="210"/>
      <c r="D234" s="207" t="s">
        <v>145</v>
      </c>
      <c r="E234" s="211" t="s">
        <v>22</v>
      </c>
      <c r="F234" s="212" t="s">
        <v>894</v>
      </c>
      <c r="G234" s="210"/>
      <c r="H234" s="213" t="s">
        <v>22</v>
      </c>
      <c r="I234" s="214"/>
      <c r="J234" s="210"/>
      <c r="K234" s="210"/>
      <c r="L234" s="215"/>
      <c r="M234" s="216"/>
      <c r="N234" s="217"/>
      <c r="O234" s="217"/>
      <c r="P234" s="217"/>
      <c r="Q234" s="217"/>
      <c r="R234" s="217"/>
      <c r="S234" s="217"/>
      <c r="T234" s="218"/>
      <c r="AT234" s="219" t="s">
        <v>145</v>
      </c>
      <c r="AU234" s="219" t="s">
        <v>87</v>
      </c>
      <c r="AV234" s="12" t="s">
        <v>23</v>
      </c>
      <c r="AW234" s="12" t="s">
        <v>42</v>
      </c>
      <c r="AX234" s="12" t="s">
        <v>78</v>
      </c>
      <c r="AY234" s="219" t="s">
        <v>134</v>
      </c>
    </row>
    <row r="235" spans="2:51" s="13" customFormat="1" ht="13.5" x14ac:dyDescent="0.3">
      <c r="B235" s="220"/>
      <c r="C235" s="221"/>
      <c r="D235" s="207" t="s">
        <v>145</v>
      </c>
      <c r="E235" s="222" t="s">
        <v>22</v>
      </c>
      <c r="F235" s="223" t="s">
        <v>975</v>
      </c>
      <c r="G235" s="221"/>
      <c r="H235" s="224">
        <v>24.8</v>
      </c>
      <c r="I235" s="225"/>
      <c r="J235" s="221"/>
      <c r="K235" s="221"/>
      <c r="L235" s="226"/>
      <c r="M235" s="227"/>
      <c r="N235" s="228"/>
      <c r="O235" s="228"/>
      <c r="P235" s="228"/>
      <c r="Q235" s="228"/>
      <c r="R235" s="228"/>
      <c r="S235" s="228"/>
      <c r="T235" s="229"/>
      <c r="AT235" s="230" t="s">
        <v>145</v>
      </c>
      <c r="AU235" s="230" t="s">
        <v>87</v>
      </c>
      <c r="AV235" s="13" t="s">
        <v>87</v>
      </c>
      <c r="AW235" s="13" t="s">
        <v>42</v>
      </c>
      <c r="AX235" s="13" t="s">
        <v>78</v>
      </c>
      <c r="AY235" s="230" t="s">
        <v>134</v>
      </c>
    </row>
    <row r="236" spans="2:51" s="15" customFormat="1" ht="13.5" x14ac:dyDescent="0.3">
      <c r="B236" s="243"/>
      <c r="C236" s="244"/>
      <c r="D236" s="207" t="s">
        <v>145</v>
      </c>
      <c r="E236" s="245" t="s">
        <v>22</v>
      </c>
      <c r="F236" s="246" t="s">
        <v>168</v>
      </c>
      <c r="G236" s="244"/>
      <c r="H236" s="247">
        <v>296.822</v>
      </c>
      <c r="I236" s="248"/>
      <c r="J236" s="244"/>
      <c r="K236" s="244"/>
      <c r="L236" s="249"/>
      <c r="M236" s="250"/>
      <c r="N236" s="251"/>
      <c r="O236" s="251"/>
      <c r="P236" s="251"/>
      <c r="Q236" s="251"/>
      <c r="R236" s="251"/>
      <c r="S236" s="251"/>
      <c r="T236" s="252"/>
      <c r="AT236" s="253" t="s">
        <v>145</v>
      </c>
      <c r="AU236" s="253" t="s">
        <v>87</v>
      </c>
      <c r="AV236" s="15" t="s">
        <v>169</v>
      </c>
      <c r="AW236" s="15" t="s">
        <v>42</v>
      </c>
      <c r="AX236" s="15" t="s">
        <v>78</v>
      </c>
      <c r="AY236" s="253" t="s">
        <v>134</v>
      </c>
    </row>
    <row r="237" spans="2:51" s="12" customFormat="1" ht="13.5" x14ac:dyDescent="0.3">
      <c r="B237" s="209"/>
      <c r="C237" s="210"/>
      <c r="D237" s="207" t="s">
        <v>145</v>
      </c>
      <c r="E237" s="211" t="s">
        <v>22</v>
      </c>
      <c r="F237" s="212" t="s">
        <v>912</v>
      </c>
      <c r="G237" s="210"/>
      <c r="H237" s="213" t="s">
        <v>22</v>
      </c>
      <c r="I237" s="214"/>
      <c r="J237" s="210"/>
      <c r="K237" s="210"/>
      <c r="L237" s="215"/>
      <c r="M237" s="216"/>
      <c r="N237" s="217"/>
      <c r="O237" s="217"/>
      <c r="P237" s="217"/>
      <c r="Q237" s="217"/>
      <c r="R237" s="217"/>
      <c r="S237" s="217"/>
      <c r="T237" s="218"/>
      <c r="AT237" s="219" t="s">
        <v>145</v>
      </c>
      <c r="AU237" s="219" t="s">
        <v>87</v>
      </c>
      <c r="AV237" s="12" t="s">
        <v>23</v>
      </c>
      <c r="AW237" s="12" t="s">
        <v>42</v>
      </c>
      <c r="AX237" s="12" t="s">
        <v>78</v>
      </c>
      <c r="AY237" s="219" t="s">
        <v>134</v>
      </c>
    </row>
    <row r="238" spans="2:51" s="13" customFormat="1" ht="13.5" x14ac:dyDescent="0.3">
      <c r="B238" s="220"/>
      <c r="C238" s="221"/>
      <c r="D238" s="207" t="s">
        <v>145</v>
      </c>
      <c r="E238" s="222" t="s">
        <v>22</v>
      </c>
      <c r="F238" s="223" t="s">
        <v>976</v>
      </c>
      <c r="G238" s="221"/>
      <c r="H238" s="224">
        <v>121.5</v>
      </c>
      <c r="I238" s="225"/>
      <c r="J238" s="221"/>
      <c r="K238" s="221"/>
      <c r="L238" s="226"/>
      <c r="M238" s="227"/>
      <c r="N238" s="228"/>
      <c r="O238" s="228"/>
      <c r="P238" s="228"/>
      <c r="Q238" s="228"/>
      <c r="R238" s="228"/>
      <c r="S238" s="228"/>
      <c r="T238" s="229"/>
      <c r="AT238" s="230" t="s">
        <v>145</v>
      </c>
      <c r="AU238" s="230" t="s">
        <v>87</v>
      </c>
      <c r="AV238" s="13" t="s">
        <v>87</v>
      </c>
      <c r="AW238" s="13" t="s">
        <v>42</v>
      </c>
      <c r="AX238" s="13" t="s">
        <v>78</v>
      </c>
      <c r="AY238" s="230" t="s">
        <v>134</v>
      </c>
    </row>
    <row r="239" spans="2:51" s="13" customFormat="1" ht="13.5" x14ac:dyDescent="0.3">
      <c r="B239" s="220"/>
      <c r="C239" s="221"/>
      <c r="D239" s="207" t="s">
        <v>145</v>
      </c>
      <c r="E239" s="222" t="s">
        <v>22</v>
      </c>
      <c r="F239" s="223" t="s">
        <v>977</v>
      </c>
      <c r="G239" s="221"/>
      <c r="H239" s="224">
        <v>105.78</v>
      </c>
      <c r="I239" s="225"/>
      <c r="J239" s="221"/>
      <c r="K239" s="221"/>
      <c r="L239" s="226"/>
      <c r="M239" s="227"/>
      <c r="N239" s="228"/>
      <c r="O239" s="228"/>
      <c r="P239" s="228"/>
      <c r="Q239" s="228"/>
      <c r="R239" s="228"/>
      <c r="S239" s="228"/>
      <c r="T239" s="229"/>
      <c r="AT239" s="230" t="s">
        <v>145</v>
      </c>
      <c r="AU239" s="230" t="s">
        <v>87</v>
      </c>
      <c r="AV239" s="13" t="s">
        <v>87</v>
      </c>
      <c r="AW239" s="13" t="s">
        <v>42</v>
      </c>
      <c r="AX239" s="13" t="s">
        <v>78</v>
      </c>
      <c r="AY239" s="230" t="s">
        <v>134</v>
      </c>
    </row>
    <row r="240" spans="2:51" s="12" customFormat="1" ht="13.5" x14ac:dyDescent="0.3">
      <c r="B240" s="209"/>
      <c r="C240" s="210"/>
      <c r="D240" s="207" t="s">
        <v>145</v>
      </c>
      <c r="E240" s="211" t="s">
        <v>22</v>
      </c>
      <c r="F240" s="212" t="s">
        <v>903</v>
      </c>
      <c r="G240" s="210"/>
      <c r="H240" s="213" t="s">
        <v>22</v>
      </c>
      <c r="I240" s="214"/>
      <c r="J240" s="210"/>
      <c r="K240" s="210"/>
      <c r="L240" s="215"/>
      <c r="M240" s="216"/>
      <c r="N240" s="217"/>
      <c r="O240" s="217"/>
      <c r="P240" s="217"/>
      <c r="Q240" s="217"/>
      <c r="R240" s="217"/>
      <c r="S240" s="217"/>
      <c r="T240" s="218"/>
      <c r="AT240" s="219" t="s">
        <v>145</v>
      </c>
      <c r="AU240" s="219" t="s">
        <v>87</v>
      </c>
      <c r="AV240" s="12" t="s">
        <v>23</v>
      </c>
      <c r="AW240" s="12" t="s">
        <v>42</v>
      </c>
      <c r="AX240" s="12" t="s">
        <v>78</v>
      </c>
      <c r="AY240" s="219" t="s">
        <v>134</v>
      </c>
    </row>
    <row r="241" spans="2:65" s="13" customFormat="1" ht="13.5" x14ac:dyDescent="0.3">
      <c r="B241" s="220"/>
      <c r="C241" s="221"/>
      <c r="D241" s="207" t="s">
        <v>145</v>
      </c>
      <c r="E241" s="222" t="s">
        <v>22</v>
      </c>
      <c r="F241" s="223" t="s">
        <v>978</v>
      </c>
      <c r="G241" s="221"/>
      <c r="H241" s="224">
        <v>12.574</v>
      </c>
      <c r="I241" s="225"/>
      <c r="J241" s="221"/>
      <c r="K241" s="221"/>
      <c r="L241" s="226"/>
      <c r="M241" s="227"/>
      <c r="N241" s="228"/>
      <c r="O241" s="228"/>
      <c r="P241" s="228"/>
      <c r="Q241" s="228"/>
      <c r="R241" s="228"/>
      <c r="S241" s="228"/>
      <c r="T241" s="229"/>
      <c r="AT241" s="230" t="s">
        <v>145</v>
      </c>
      <c r="AU241" s="230" t="s">
        <v>87</v>
      </c>
      <c r="AV241" s="13" t="s">
        <v>87</v>
      </c>
      <c r="AW241" s="13" t="s">
        <v>42</v>
      </c>
      <c r="AX241" s="13" t="s">
        <v>78</v>
      </c>
      <c r="AY241" s="230" t="s">
        <v>134</v>
      </c>
    </row>
    <row r="242" spans="2:65" s="12" customFormat="1" ht="13.5" x14ac:dyDescent="0.3">
      <c r="B242" s="209"/>
      <c r="C242" s="210"/>
      <c r="D242" s="207" t="s">
        <v>145</v>
      </c>
      <c r="E242" s="211" t="s">
        <v>22</v>
      </c>
      <c r="F242" s="212" t="s">
        <v>894</v>
      </c>
      <c r="G242" s="210"/>
      <c r="H242" s="213" t="s">
        <v>22</v>
      </c>
      <c r="I242" s="214"/>
      <c r="J242" s="210"/>
      <c r="K242" s="210"/>
      <c r="L242" s="215"/>
      <c r="M242" s="216"/>
      <c r="N242" s="217"/>
      <c r="O242" s="217"/>
      <c r="P242" s="217"/>
      <c r="Q242" s="217"/>
      <c r="R242" s="217"/>
      <c r="S242" s="217"/>
      <c r="T242" s="218"/>
      <c r="AT242" s="219" t="s">
        <v>145</v>
      </c>
      <c r="AU242" s="219" t="s">
        <v>87</v>
      </c>
      <c r="AV242" s="12" t="s">
        <v>23</v>
      </c>
      <c r="AW242" s="12" t="s">
        <v>42</v>
      </c>
      <c r="AX242" s="12" t="s">
        <v>78</v>
      </c>
      <c r="AY242" s="219" t="s">
        <v>134</v>
      </c>
    </row>
    <row r="243" spans="2:65" s="13" customFormat="1" ht="13.5" x14ac:dyDescent="0.3">
      <c r="B243" s="220"/>
      <c r="C243" s="221"/>
      <c r="D243" s="207" t="s">
        <v>145</v>
      </c>
      <c r="E243" s="222" t="s">
        <v>22</v>
      </c>
      <c r="F243" s="223" t="s">
        <v>979</v>
      </c>
      <c r="G243" s="221"/>
      <c r="H243" s="224">
        <v>18.654</v>
      </c>
      <c r="I243" s="225"/>
      <c r="J243" s="221"/>
      <c r="K243" s="221"/>
      <c r="L243" s="226"/>
      <c r="M243" s="227"/>
      <c r="N243" s="228"/>
      <c r="O243" s="228"/>
      <c r="P243" s="228"/>
      <c r="Q243" s="228"/>
      <c r="R243" s="228"/>
      <c r="S243" s="228"/>
      <c r="T243" s="229"/>
      <c r="AT243" s="230" t="s">
        <v>145</v>
      </c>
      <c r="AU243" s="230" t="s">
        <v>87</v>
      </c>
      <c r="AV243" s="13" t="s">
        <v>87</v>
      </c>
      <c r="AW243" s="13" t="s">
        <v>42</v>
      </c>
      <c r="AX243" s="13" t="s">
        <v>78</v>
      </c>
      <c r="AY243" s="230" t="s">
        <v>134</v>
      </c>
    </row>
    <row r="244" spans="2:65" s="13" customFormat="1" ht="13.5" x14ac:dyDescent="0.3">
      <c r="B244" s="220"/>
      <c r="C244" s="221"/>
      <c r="D244" s="207" t="s">
        <v>145</v>
      </c>
      <c r="E244" s="222" t="s">
        <v>22</v>
      </c>
      <c r="F244" s="223" t="s">
        <v>980</v>
      </c>
      <c r="G244" s="221"/>
      <c r="H244" s="224">
        <v>29.393999999999998</v>
      </c>
      <c r="I244" s="225"/>
      <c r="J244" s="221"/>
      <c r="K244" s="221"/>
      <c r="L244" s="226"/>
      <c r="M244" s="227"/>
      <c r="N244" s="228"/>
      <c r="O244" s="228"/>
      <c r="P244" s="228"/>
      <c r="Q244" s="228"/>
      <c r="R244" s="228"/>
      <c r="S244" s="228"/>
      <c r="T244" s="229"/>
      <c r="AT244" s="230" t="s">
        <v>145</v>
      </c>
      <c r="AU244" s="230" t="s">
        <v>87</v>
      </c>
      <c r="AV244" s="13" t="s">
        <v>87</v>
      </c>
      <c r="AW244" s="13" t="s">
        <v>42</v>
      </c>
      <c r="AX244" s="13" t="s">
        <v>78</v>
      </c>
      <c r="AY244" s="230" t="s">
        <v>134</v>
      </c>
    </row>
    <row r="245" spans="2:65" s="15" customFormat="1" ht="13.5" x14ac:dyDescent="0.3">
      <c r="B245" s="243"/>
      <c r="C245" s="244"/>
      <c r="D245" s="207" t="s">
        <v>145</v>
      </c>
      <c r="E245" s="245" t="s">
        <v>22</v>
      </c>
      <c r="F245" s="246" t="s">
        <v>168</v>
      </c>
      <c r="G245" s="244"/>
      <c r="H245" s="247">
        <v>287.90199999999999</v>
      </c>
      <c r="I245" s="248"/>
      <c r="J245" s="244"/>
      <c r="K245" s="244"/>
      <c r="L245" s="249"/>
      <c r="M245" s="250"/>
      <c r="N245" s="251"/>
      <c r="O245" s="251"/>
      <c r="P245" s="251"/>
      <c r="Q245" s="251"/>
      <c r="R245" s="251"/>
      <c r="S245" s="251"/>
      <c r="T245" s="252"/>
      <c r="AT245" s="253" t="s">
        <v>145</v>
      </c>
      <c r="AU245" s="253" t="s">
        <v>87</v>
      </c>
      <c r="AV245" s="15" t="s">
        <v>169</v>
      </c>
      <c r="AW245" s="15" t="s">
        <v>42</v>
      </c>
      <c r="AX245" s="15" t="s">
        <v>78</v>
      </c>
      <c r="AY245" s="253" t="s">
        <v>134</v>
      </c>
    </row>
    <row r="246" spans="2:65" s="14" customFormat="1" ht="13.5" x14ac:dyDescent="0.3">
      <c r="B246" s="231"/>
      <c r="C246" s="232"/>
      <c r="D246" s="233" t="s">
        <v>145</v>
      </c>
      <c r="E246" s="234" t="s">
        <v>22</v>
      </c>
      <c r="F246" s="235" t="s">
        <v>156</v>
      </c>
      <c r="G246" s="232"/>
      <c r="H246" s="236">
        <v>1578.1410000000001</v>
      </c>
      <c r="I246" s="237"/>
      <c r="J246" s="232"/>
      <c r="K246" s="232"/>
      <c r="L246" s="238"/>
      <c r="M246" s="239"/>
      <c r="N246" s="240"/>
      <c r="O246" s="240"/>
      <c r="P246" s="240"/>
      <c r="Q246" s="240"/>
      <c r="R246" s="240"/>
      <c r="S246" s="240"/>
      <c r="T246" s="241"/>
      <c r="AT246" s="242" t="s">
        <v>145</v>
      </c>
      <c r="AU246" s="242" t="s">
        <v>87</v>
      </c>
      <c r="AV246" s="14" t="s">
        <v>141</v>
      </c>
      <c r="AW246" s="14" t="s">
        <v>42</v>
      </c>
      <c r="AX246" s="14" t="s">
        <v>23</v>
      </c>
      <c r="AY246" s="242" t="s">
        <v>134</v>
      </c>
    </row>
    <row r="247" spans="2:65" s="1" customFormat="1" ht="31.5" customHeight="1" x14ac:dyDescent="0.3">
      <c r="B247" s="36"/>
      <c r="C247" s="195" t="s">
        <v>313</v>
      </c>
      <c r="D247" s="195" t="s">
        <v>136</v>
      </c>
      <c r="E247" s="196" t="s">
        <v>981</v>
      </c>
      <c r="F247" s="197" t="s">
        <v>982</v>
      </c>
      <c r="G247" s="198" t="s">
        <v>139</v>
      </c>
      <c r="H247" s="199">
        <v>3106.0360000000001</v>
      </c>
      <c r="I247" s="200"/>
      <c r="J247" s="201">
        <f>ROUND(I247*H247,2)</f>
        <v>0</v>
      </c>
      <c r="K247" s="197" t="s">
        <v>140</v>
      </c>
      <c r="L247" s="56"/>
      <c r="M247" s="202" t="s">
        <v>22</v>
      </c>
      <c r="N247" s="203" t="s">
        <v>49</v>
      </c>
      <c r="O247" s="37"/>
      <c r="P247" s="204">
        <f>O247*H247</f>
        <v>0</v>
      </c>
      <c r="Q247" s="204">
        <v>8.4999999999999995E-4</v>
      </c>
      <c r="R247" s="204">
        <f>Q247*H247</f>
        <v>2.6401306</v>
      </c>
      <c r="S247" s="204">
        <v>0</v>
      </c>
      <c r="T247" s="205">
        <f>S247*H247</f>
        <v>0</v>
      </c>
      <c r="AR247" s="19" t="s">
        <v>141</v>
      </c>
      <c r="AT247" s="19" t="s">
        <v>136</v>
      </c>
      <c r="AU247" s="19" t="s">
        <v>87</v>
      </c>
      <c r="AY247" s="19" t="s">
        <v>134</v>
      </c>
      <c r="BE247" s="206">
        <f>IF(N247="základní",J247,0)</f>
        <v>0</v>
      </c>
      <c r="BF247" s="206">
        <f>IF(N247="snížená",J247,0)</f>
        <v>0</v>
      </c>
      <c r="BG247" s="206">
        <f>IF(N247="zákl. přenesená",J247,0)</f>
        <v>0</v>
      </c>
      <c r="BH247" s="206">
        <f>IF(N247="sníž. přenesená",J247,0)</f>
        <v>0</v>
      </c>
      <c r="BI247" s="206">
        <f>IF(N247="nulová",J247,0)</f>
        <v>0</v>
      </c>
      <c r="BJ247" s="19" t="s">
        <v>23</v>
      </c>
      <c r="BK247" s="206">
        <f>ROUND(I247*H247,2)</f>
        <v>0</v>
      </c>
      <c r="BL247" s="19" t="s">
        <v>141</v>
      </c>
      <c r="BM247" s="19" t="s">
        <v>983</v>
      </c>
    </row>
    <row r="248" spans="2:65" s="1" customFormat="1" ht="148.5" x14ac:dyDescent="0.3">
      <c r="B248" s="36"/>
      <c r="C248" s="58"/>
      <c r="D248" s="207" t="s">
        <v>143</v>
      </c>
      <c r="E248" s="58"/>
      <c r="F248" s="208" t="s">
        <v>271</v>
      </c>
      <c r="G248" s="58"/>
      <c r="H248" s="58"/>
      <c r="I248" s="163"/>
      <c r="J248" s="58"/>
      <c r="K248" s="58"/>
      <c r="L248" s="56"/>
      <c r="M248" s="73"/>
      <c r="N248" s="37"/>
      <c r="O248" s="37"/>
      <c r="P248" s="37"/>
      <c r="Q248" s="37"/>
      <c r="R248" s="37"/>
      <c r="S248" s="37"/>
      <c r="T248" s="74"/>
      <c r="AT248" s="19" t="s">
        <v>143</v>
      </c>
      <c r="AU248" s="19" t="s">
        <v>87</v>
      </c>
    </row>
    <row r="249" spans="2:65" s="12" customFormat="1" ht="13.5" x14ac:dyDescent="0.3">
      <c r="B249" s="209"/>
      <c r="C249" s="210"/>
      <c r="D249" s="207" t="s">
        <v>145</v>
      </c>
      <c r="E249" s="211" t="s">
        <v>22</v>
      </c>
      <c r="F249" s="212" t="s">
        <v>272</v>
      </c>
      <c r="G249" s="210"/>
      <c r="H249" s="213" t="s">
        <v>22</v>
      </c>
      <c r="I249" s="214"/>
      <c r="J249" s="210"/>
      <c r="K249" s="210"/>
      <c r="L249" s="215"/>
      <c r="M249" s="216"/>
      <c r="N249" s="217"/>
      <c r="O249" s="217"/>
      <c r="P249" s="217"/>
      <c r="Q249" s="217"/>
      <c r="R249" s="217"/>
      <c r="S249" s="217"/>
      <c r="T249" s="218"/>
      <c r="AT249" s="219" t="s">
        <v>145</v>
      </c>
      <c r="AU249" s="219" t="s">
        <v>87</v>
      </c>
      <c r="AV249" s="12" t="s">
        <v>23</v>
      </c>
      <c r="AW249" s="12" t="s">
        <v>42</v>
      </c>
      <c r="AX249" s="12" t="s">
        <v>78</v>
      </c>
      <c r="AY249" s="219" t="s">
        <v>134</v>
      </c>
    </row>
    <row r="250" spans="2:65" s="12" customFormat="1" ht="13.5" x14ac:dyDescent="0.3">
      <c r="B250" s="209"/>
      <c r="C250" s="210"/>
      <c r="D250" s="207" t="s">
        <v>145</v>
      </c>
      <c r="E250" s="211" t="s">
        <v>22</v>
      </c>
      <c r="F250" s="212" t="s">
        <v>273</v>
      </c>
      <c r="G250" s="210"/>
      <c r="H250" s="213" t="s">
        <v>22</v>
      </c>
      <c r="I250" s="214"/>
      <c r="J250" s="210"/>
      <c r="K250" s="210"/>
      <c r="L250" s="215"/>
      <c r="M250" s="216"/>
      <c r="N250" s="217"/>
      <c r="O250" s="217"/>
      <c r="P250" s="217"/>
      <c r="Q250" s="217"/>
      <c r="R250" s="217"/>
      <c r="S250" s="217"/>
      <c r="T250" s="218"/>
      <c r="AT250" s="219" t="s">
        <v>145</v>
      </c>
      <c r="AU250" s="219" t="s">
        <v>87</v>
      </c>
      <c r="AV250" s="12" t="s">
        <v>23</v>
      </c>
      <c r="AW250" s="12" t="s">
        <v>42</v>
      </c>
      <c r="AX250" s="12" t="s">
        <v>78</v>
      </c>
      <c r="AY250" s="219" t="s">
        <v>134</v>
      </c>
    </row>
    <row r="251" spans="2:65" s="12" customFormat="1" ht="13.5" x14ac:dyDescent="0.3">
      <c r="B251" s="209"/>
      <c r="C251" s="210"/>
      <c r="D251" s="207" t="s">
        <v>145</v>
      </c>
      <c r="E251" s="211" t="s">
        <v>22</v>
      </c>
      <c r="F251" s="212" t="s">
        <v>274</v>
      </c>
      <c r="G251" s="210"/>
      <c r="H251" s="213" t="s">
        <v>22</v>
      </c>
      <c r="I251" s="214"/>
      <c r="J251" s="210"/>
      <c r="K251" s="210"/>
      <c r="L251" s="215"/>
      <c r="M251" s="216"/>
      <c r="N251" s="217"/>
      <c r="O251" s="217"/>
      <c r="P251" s="217"/>
      <c r="Q251" s="217"/>
      <c r="R251" s="217"/>
      <c r="S251" s="217"/>
      <c r="T251" s="218"/>
      <c r="AT251" s="219" t="s">
        <v>145</v>
      </c>
      <c r="AU251" s="219" t="s">
        <v>87</v>
      </c>
      <c r="AV251" s="12" t="s">
        <v>23</v>
      </c>
      <c r="AW251" s="12" t="s">
        <v>42</v>
      </c>
      <c r="AX251" s="12" t="s">
        <v>78</v>
      </c>
      <c r="AY251" s="219" t="s">
        <v>134</v>
      </c>
    </row>
    <row r="252" spans="2:65" s="12" customFormat="1" ht="13.5" x14ac:dyDescent="0.3">
      <c r="B252" s="209"/>
      <c r="C252" s="210"/>
      <c r="D252" s="207" t="s">
        <v>145</v>
      </c>
      <c r="E252" s="211" t="s">
        <v>22</v>
      </c>
      <c r="F252" s="212" t="s">
        <v>275</v>
      </c>
      <c r="G252" s="210"/>
      <c r="H252" s="213" t="s">
        <v>22</v>
      </c>
      <c r="I252" s="214"/>
      <c r="J252" s="210"/>
      <c r="K252" s="210"/>
      <c r="L252" s="215"/>
      <c r="M252" s="216"/>
      <c r="N252" s="217"/>
      <c r="O252" s="217"/>
      <c r="P252" s="217"/>
      <c r="Q252" s="217"/>
      <c r="R252" s="217"/>
      <c r="S252" s="217"/>
      <c r="T252" s="218"/>
      <c r="AT252" s="219" t="s">
        <v>145</v>
      </c>
      <c r="AU252" s="219" t="s">
        <v>87</v>
      </c>
      <c r="AV252" s="12" t="s">
        <v>23</v>
      </c>
      <c r="AW252" s="12" t="s">
        <v>42</v>
      </c>
      <c r="AX252" s="12" t="s">
        <v>78</v>
      </c>
      <c r="AY252" s="219" t="s">
        <v>134</v>
      </c>
    </row>
    <row r="253" spans="2:65" s="12" customFormat="1" ht="13.5" x14ac:dyDescent="0.3">
      <c r="B253" s="209"/>
      <c r="C253" s="210"/>
      <c r="D253" s="207" t="s">
        <v>145</v>
      </c>
      <c r="E253" s="211" t="s">
        <v>22</v>
      </c>
      <c r="F253" s="212" t="s">
        <v>276</v>
      </c>
      <c r="G253" s="210"/>
      <c r="H253" s="213" t="s">
        <v>22</v>
      </c>
      <c r="I253" s="214"/>
      <c r="J253" s="210"/>
      <c r="K253" s="210"/>
      <c r="L253" s="215"/>
      <c r="M253" s="216"/>
      <c r="N253" s="217"/>
      <c r="O253" s="217"/>
      <c r="P253" s="217"/>
      <c r="Q253" s="217"/>
      <c r="R253" s="217"/>
      <c r="S253" s="217"/>
      <c r="T253" s="218"/>
      <c r="AT253" s="219" t="s">
        <v>145</v>
      </c>
      <c r="AU253" s="219" t="s">
        <v>87</v>
      </c>
      <c r="AV253" s="12" t="s">
        <v>23</v>
      </c>
      <c r="AW253" s="12" t="s">
        <v>42</v>
      </c>
      <c r="AX253" s="12" t="s">
        <v>78</v>
      </c>
      <c r="AY253" s="219" t="s">
        <v>134</v>
      </c>
    </row>
    <row r="254" spans="2:65" s="12" customFormat="1" ht="13.5" x14ac:dyDescent="0.3">
      <c r="B254" s="209"/>
      <c r="C254" s="210"/>
      <c r="D254" s="207" t="s">
        <v>145</v>
      </c>
      <c r="E254" s="211" t="s">
        <v>22</v>
      </c>
      <c r="F254" s="212" t="s">
        <v>277</v>
      </c>
      <c r="G254" s="210"/>
      <c r="H254" s="213" t="s">
        <v>22</v>
      </c>
      <c r="I254" s="214"/>
      <c r="J254" s="210"/>
      <c r="K254" s="210"/>
      <c r="L254" s="215"/>
      <c r="M254" s="216"/>
      <c r="N254" s="217"/>
      <c r="O254" s="217"/>
      <c r="P254" s="217"/>
      <c r="Q254" s="217"/>
      <c r="R254" s="217"/>
      <c r="S254" s="217"/>
      <c r="T254" s="218"/>
      <c r="AT254" s="219" t="s">
        <v>145</v>
      </c>
      <c r="AU254" s="219" t="s">
        <v>87</v>
      </c>
      <c r="AV254" s="12" t="s">
        <v>23</v>
      </c>
      <c r="AW254" s="12" t="s">
        <v>42</v>
      </c>
      <c r="AX254" s="12" t="s">
        <v>78</v>
      </c>
      <c r="AY254" s="219" t="s">
        <v>134</v>
      </c>
    </row>
    <row r="255" spans="2:65" s="12" customFormat="1" ht="13.5" x14ac:dyDescent="0.3">
      <c r="B255" s="209"/>
      <c r="C255" s="210"/>
      <c r="D255" s="207" t="s">
        <v>145</v>
      </c>
      <c r="E255" s="211" t="s">
        <v>22</v>
      </c>
      <c r="F255" s="212" t="s">
        <v>901</v>
      </c>
      <c r="G255" s="210"/>
      <c r="H255" s="213" t="s">
        <v>22</v>
      </c>
      <c r="I255" s="214"/>
      <c r="J255" s="210"/>
      <c r="K255" s="210"/>
      <c r="L255" s="215"/>
      <c r="M255" s="216"/>
      <c r="N255" s="217"/>
      <c r="O255" s="217"/>
      <c r="P255" s="217"/>
      <c r="Q255" s="217"/>
      <c r="R255" s="217"/>
      <c r="S255" s="217"/>
      <c r="T255" s="218"/>
      <c r="AT255" s="219" t="s">
        <v>145</v>
      </c>
      <c r="AU255" s="219" t="s">
        <v>87</v>
      </c>
      <c r="AV255" s="12" t="s">
        <v>23</v>
      </c>
      <c r="AW255" s="12" t="s">
        <v>42</v>
      </c>
      <c r="AX255" s="12" t="s">
        <v>78</v>
      </c>
      <c r="AY255" s="219" t="s">
        <v>134</v>
      </c>
    </row>
    <row r="256" spans="2:65" s="13" customFormat="1" ht="13.5" x14ac:dyDescent="0.3">
      <c r="B256" s="220"/>
      <c r="C256" s="221"/>
      <c r="D256" s="207" t="s">
        <v>145</v>
      </c>
      <c r="E256" s="222" t="s">
        <v>22</v>
      </c>
      <c r="F256" s="223" t="s">
        <v>984</v>
      </c>
      <c r="G256" s="221"/>
      <c r="H256" s="224">
        <v>27.88</v>
      </c>
      <c r="I256" s="225"/>
      <c r="J256" s="221"/>
      <c r="K256" s="221"/>
      <c r="L256" s="226"/>
      <c r="M256" s="227"/>
      <c r="N256" s="228"/>
      <c r="O256" s="228"/>
      <c r="P256" s="228"/>
      <c r="Q256" s="228"/>
      <c r="R256" s="228"/>
      <c r="S256" s="228"/>
      <c r="T256" s="229"/>
      <c r="AT256" s="230" t="s">
        <v>145</v>
      </c>
      <c r="AU256" s="230" t="s">
        <v>87</v>
      </c>
      <c r="AV256" s="13" t="s">
        <v>87</v>
      </c>
      <c r="AW256" s="13" t="s">
        <v>42</v>
      </c>
      <c r="AX256" s="13" t="s">
        <v>78</v>
      </c>
      <c r="AY256" s="230" t="s">
        <v>134</v>
      </c>
    </row>
    <row r="257" spans="2:51" s="13" customFormat="1" ht="13.5" x14ac:dyDescent="0.3">
      <c r="B257" s="220"/>
      <c r="C257" s="221"/>
      <c r="D257" s="207" t="s">
        <v>145</v>
      </c>
      <c r="E257" s="222" t="s">
        <v>22</v>
      </c>
      <c r="F257" s="223" t="s">
        <v>985</v>
      </c>
      <c r="G257" s="221"/>
      <c r="H257" s="224">
        <v>52.8</v>
      </c>
      <c r="I257" s="225"/>
      <c r="J257" s="221"/>
      <c r="K257" s="221"/>
      <c r="L257" s="226"/>
      <c r="M257" s="227"/>
      <c r="N257" s="228"/>
      <c r="O257" s="228"/>
      <c r="P257" s="228"/>
      <c r="Q257" s="228"/>
      <c r="R257" s="228"/>
      <c r="S257" s="228"/>
      <c r="T257" s="229"/>
      <c r="AT257" s="230" t="s">
        <v>145</v>
      </c>
      <c r="AU257" s="230" t="s">
        <v>87</v>
      </c>
      <c r="AV257" s="13" t="s">
        <v>87</v>
      </c>
      <c r="AW257" s="13" t="s">
        <v>42</v>
      </c>
      <c r="AX257" s="13" t="s">
        <v>78</v>
      </c>
      <c r="AY257" s="230" t="s">
        <v>134</v>
      </c>
    </row>
    <row r="258" spans="2:51" s="13" customFormat="1" ht="13.5" x14ac:dyDescent="0.3">
      <c r="B258" s="220"/>
      <c r="C258" s="221"/>
      <c r="D258" s="207" t="s">
        <v>145</v>
      </c>
      <c r="E258" s="222" t="s">
        <v>22</v>
      </c>
      <c r="F258" s="223" t="s">
        <v>986</v>
      </c>
      <c r="G258" s="221"/>
      <c r="H258" s="224">
        <v>103.63</v>
      </c>
      <c r="I258" s="225"/>
      <c r="J258" s="221"/>
      <c r="K258" s="221"/>
      <c r="L258" s="226"/>
      <c r="M258" s="227"/>
      <c r="N258" s="228"/>
      <c r="O258" s="228"/>
      <c r="P258" s="228"/>
      <c r="Q258" s="228"/>
      <c r="R258" s="228"/>
      <c r="S258" s="228"/>
      <c r="T258" s="229"/>
      <c r="AT258" s="230" t="s">
        <v>145</v>
      </c>
      <c r="AU258" s="230" t="s">
        <v>87</v>
      </c>
      <c r="AV258" s="13" t="s">
        <v>87</v>
      </c>
      <c r="AW258" s="13" t="s">
        <v>42</v>
      </c>
      <c r="AX258" s="13" t="s">
        <v>78</v>
      </c>
      <c r="AY258" s="230" t="s">
        <v>134</v>
      </c>
    </row>
    <row r="259" spans="2:51" s="13" customFormat="1" ht="13.5" x14ac:dyDescent="0.3">
      <c r="B259" s="220"/>
      <c r="C259" s="221"/>
      <c r="D259" s="207" t="s">
        <v>145</v>
      </c>
      <c r="E259" s="222" t="s">
        <v>22</v>
      </c>
      <c r="F259" s="223" t="s">
        <v>987</v>
      </c>
      <c r="G259" s="221"/>
      <c r="H259" s="224">
        <v>147.68</v>
      </c>
      <c r="I259" s="225"/>
      <c r="J259" s="221"/>
      <c r="K259" s="221"/>
      <c r="L259" s="226"/>
      <c r="M259" s="227"/>
      <c r="N259" s="228"/>
      <c r="O259" s="228"/>
      <c r="P259" s="228"/>
      <c r="Q259" s="228"/>
      <c r="R259" s="228"/>
      <c r="S259" s="228"/>
      <c r="T259" s="229"/>
      <c r="AT259" s="230" t="s">
        <v>145</v>
      </c>
      <c r="AU259" s="230" t="s">
        <v>87</v>
      </c>
      <c r="AV259" s="13" t="s">
        <v>87</v>
      </c>
      <c r="AW259" s="13" t="s">
        <v>42</v>
      </c>
      <c r="AX259" s="13" t="s">
        <v>78</v>
      </c>
      <c r="AY259" s="230" t="s">
        <v>134</v>
      </c>
    </row>
    <row r="260" spans="2:51" s="13" customFormat="1" ht="13.5" x14ac:dyDescent="0.3">
      <c r="B260" s="220"/>
      <c r="C260" s="221"/>
      <c r="D260" s="207" t="s">
        <v>145</v>
      </c>
      <c r="E260" s="222" t="s">
        <v>22</v>
      </c>
      <c r="F260" s="223" t="s">
        <v>988</v>
      </c>
      <c r="G260" s="221"/>
      <c r="H260" s="224">
        <v>199.92</v>
      </c>
      <c r="I260" s="225"/>
      <c r="J260" s="221"/>
      <c r="K260" s="221"/>
      <c r="L260" s="226"/>
      <c r="M260" s="227"/>
      <c r="N260" s="228"/>
      <c r="O260" s="228"/>
      <c r="P260" s="228"/>
      <c r="Q260" s="228"/>
      <c r="R260" s="228"/>
      <c r="S260" s="228"/>
      <c r="T260" s="229"/>
      <c r="AT260" s="230" t="s">
        <v>145</v>
      </c>
      <c r="AU260" s="230" t="s">
        <v>87</v>
      </c>
      <c r="AV260" s="13" t="s">
        <v>87</v>
      </c>
      <c r="AW260" s="13" t="s">
        <v>42</v>
      </c>
      <c r="AX260" s="13" t="s">
        <v>78</v>
      </c>
      <c r="AY260" s="230" t="s">
        <v>134</v>
      </c>
    </row>
    <row r="261" spans="2:51" s="13" customFormat="1" ht="13.5" x14ac:dyDescent="0.3">
      <c r="B261" s="220"/>
      <c r="C261" s="221"/>
      <c r="D261" s="207" t="s">
        <v>145</v>
      </c>
      <c r="E261" s="222" t="s">
        <v>22</v>
      </c>
      <c r="F261" s="223" t="s">
        <v>989</v>
      </c>
      <c r="G261" s="221"/>
      <c r="H261" s="224">
        <v>254.24</v>
      </c>
      <c r="I261" s="225"/>
      <c r="J261" s="221"/>
      <c r="K261" s="221"/>
      <c r="L261" s="226"/>
      <c r="M261" s="227"/>
      <c r="N261" s="228"/>
      <c r="O261" s="228"/>
      <c r="P261" s="228"/>
      <c r="Q261" s="228"/>
      <c r="R261" s="228"/>
      <c r="S261" s="228"/>
      <c r="T261" s="229"/>
      <c r="AT261" s="230" t="s">
        <v>145</v>
      </c>
      <c r="AU261" s="230" t="s">
        <v>87</v>
      </c>
      <c r="AV261" s="13" t="s">
        <v>87</v>
      </c>
      <c r="AW261" s="13" t="s">
        <v>42</v>
      </c>
      <c r="AX261" s="13" t="s">
        <v>78</v>
      </c>
      <c r="AY261" s="230" t="s">
        <v>134</v>
      </c>
    </row>
    <row r="262" spans="2:51" s="13" customFormat="1" ht="13.5" x14ac:dyDescent="0.3">
      <c r="B262" s="220"/>
      <c r="C262" s="221"/>
      <c r="D262" s="207" t="s">
        <v>145</v>
      </c>
      <c r="E262" s="222" t="s">
        <v>22</v>
      </c>
      <c r="F262" s="223" t="s">
        <v>990</v>
      </c>
      <c r="G262" s="221"/>
      <c r="H262" s="224">
        <v>136.4</v>
      </c>
      <c r="I262" s="225"/>
      <c r="J262" s="221"/>
      <c r="K262" s="221"/>
      <c r="L262" s="226"/>
      <c r="M262" s="227"/>
      <c r="N262" s="228"/>
      <c r="O262" s="228"/>
      <c r="P262" s="228"/>
      <c r="Q262" s="228"/>
      <c r="R262" s="228"/>
      <c r="S262" s="228"/>
      <c r="T262" s="229"/>
      <c r="AT262" s="230" t="s">
        <v>145</v>
      </c>
      <c r="AU262" s="230" t="s">
        <v>87</v>
      </c>
      <c r="AV262" s="13" t="s">
        <v>87</v>
      </c>
      <c r="AW262" s="13" t="s">
        <v>42</v>
      </c>
      <c r="AX262" s="13" t="s">
        <v>78</v>
      </c>
      <c r="AY262" s="230" t="s">
        <v>134</v>
      </c>
    </row>
    <row r="263" spans="2:51" s="13" customFormat="1" ht="13.5" x14ac:dyDescent="0.3">
      <c r="B263" s="220"/>
      <c r="C263" s="221"/>
      <c r="D263" s="207" t="s">
        <v>145</v>
      </c>
      <c r="E263" s="222" t="s">
        <v>22</v>
      </c>
      <c r="F263" s="223" t="s">
        <v>991</v>
      </c>
      <c r="G263" s="221"/>
      <c r="H263" s="224">
        <v>250.2</v>
      </c>
      <c r="I263" s="225"/>
      <c r="J263" s="221"/>
      <c r="K263" s="221"/>
      <c r="L263" s="226"/>
      <c r="M263" s="227"/>
      <c r="N263" s="228"/>
      <c r="O263" s="228"/>
      <c r="P263" s="228"/>
      <c r="Q263" s="228"/>
      <c r="R263" s="228"/>
      <c r="S263" s="228"/>
      <c r="T263" s="229"/>
      <c r="AT263" s="230" t="s">
        <v>145</v>
      </c>
      <c r="AU263" s="230" t="s">
        <v>87</v>
      </c>
      <c r="AV263" s="13" t="s">
        <v>87</v>
      </c>
      <c r="AW263" s="13" t="s">
        <v>42</v>
      </c>
      <c r="AX263" s="13" t="s">
        <v>78</v>
      </c>
      <c r="AY263" s="230" t="s">
        <v>134</v>
      </c>
    </row>
    <row r="264" spans="2:51" s="13" customFormat="1" ht="13.5" x14ac:dyDescent="0.3">
      <c r="B264" s="220"/>
      <c r="C264" s="221"/>
      <c r="D264" s="207" t="s">
        <v>145</v>
      </c>
      <c r="E264" s="222" t="s">
        <v>22</v>
      </c>
      <c r="F264" s="223" t="s">
        <v>992</v>
      </c>
      <c r="G264" s="221"/>
      <c r="H264" s="224">
        <v>205.63200000000001</v>
      </c>
      <c r="I264" s="225"/>
      <c r="J264" s="221"/>
      <c r="K264" s="221"/>
      <c r="L264" s="226"/>
      <c r="M264" s="227"/>
      <c r="N264" s="228"/>
      <c r="O264" s="228"/>
      <c r="P264" s="228"/>
      <c r="Q264" s="228"/>
      <c r="R264" s="228"/>
      <c r="S264" s="228"/>
      <c r="T264" s="229"/>
      <c r="AT264" s="230" t="s">
        <v>145</v>
      </c>
      <c r="AU264" s="230" t="s">
        <v>87</v>
      </c>
      <c r="AV264" s="13" t="s">
        <v>87</v>
      </c>
      <c r="AW264" s="13" t="s">
        <v>42</v>
      </c>
      <c r="AX264" s="13" t="s">
        <v>78</v>
      </c>
      <c r="AY264" s="230" t="s">
        <v>134</v>
      </c>
    </row>
    <row r="265" spans="2:51" s="13" customFormat="1" ht="13.5" x14ac:dyDescent="0.3">
      <c r="B265" s="220"/>
      <c r="C265" s="221"/>
      <c r="D265" s="207" t="s">
        <v>145</v>
      </c>
      <c r="E265" s="222" t="s">
        <v>22</v>
      </c>
      <c r="F265" s="223" t="s">
        <v>993</v>
      </c>
      <c r="G265" s="221"/>
      <c r="H265" s="224">
        <v>209.55</v>
      </c>
      <c r="I265" s="225"/>
      <c r="J265" s="221"/>
      <c r="K265" s="221"/>
      <c r="L265" s="226"/>
      <c r="M265" s="227"/>
      <c r="N265" s="228"/>
      <c r="O265" s="228"/>
      <c r="P265" s="228"/>
      <c r="Q265" s="228"/>
      <c r="R265" s="228"/>
      <c r="S265" s="228"/>
      <c r="T265" s="229"/>
      <c r="AT265" s="230" t="s">
        <v>145</v>
      </c>
      <c r="AU265" s="230" t="s">
        <v>87</v>
      </c>
      <c r="AV265" s="13" t="s">
        <v>87</v>
      </c>
      <c r="AW265" s="13" t="s">
        <v>42</v>
      </c>
      <c r="AX265" s="13" t="s">
        <v>78</v>
      </c>
      <c r="AY265" s="230" t="s">
        <v>134</v>
      </c>
    </row>
    <row r="266" spans="2:51" s="12" customFormat="1" ht="13.5" x14ac:dyDescent="0.3">
      <c r="B266" s="209"/>
      <c r="C266" s="210"/>
      <c r="D266" s="207" t="s">
        <v>145</v>
      </c>
      <c r="E266" s="211" t="s">
        <v>22</v>
      </c>
      <c r="F266" s="212" t="s">
        <v>962</v>
      </c>
      <c r="G266" s="210"/>
      <c r="H266" s="213" t="s">
        <v>22</v>
      </c>
      <c r="I266" s="214"/>
      <c r="J266" s="210"/>
      <c r="K266" s="210"/>
      <c r="L266" s="215"/>
      <c r="M266" s="216"/>
      <c r="N266" s="217"/>
      <c r="O266" s="217"/>
      <c r="P266" s="217"/>
      <c r="Q266" s="217"/>
      <c r="R266" s="217"/>
      <c r="S266" s="217"/>
      <c r="T266" s="218"/>
      <c r="AT266" s="219" t="s">
        <v>145</v>
      </c>
      <c r="AU266" s="219" t="s">
        <v>87</v>
      </c>
      <c r="AV266" s="12" t="s">
        <v>23</v>
      </c>
      <c r="AW266" s="12" t="s">
        <v>42</v>
      </c>
      <c r="AX266" s="12" t="s">
        <v>78</v>
      </c>
      <c r="AY266" s="219" t="s">
        <v>134</v>
      </c>
    </row>
    <row r="267" spans="2:51" s="13" customFormat="1" ht="13.5" x14ac:dyDescent="0.3">
      <c r="B267" s="220"/>
      <c r="C267" s="221"/>
      <c r="D267" s="207" t="s">
        <v>145</v>
      </c>
      <c r="E267" s="222" t="s">
        <v>22</v>
      </c>
      <c r="F267" s="223" t="s">
        <v>994</v>
      </c>
      <c r="G267" s="221"/>
      <c r="H267" s="224">
        <v>159.14400000000001</v>
      </c>
      <c r="I267" s="225"/>
      <c r="J267" s="221"/>
      <c r="K267" s="221"/>
      <c r="L267" s="226"/>
      <c r="M267" s="227"/>
      <c r="N267" s="228"/>
      <c r="O267" s="228"/>
      <c r="P267" s="228"/>
      <c r="Q267" s="228"/>
      <c r="R267" s="228"/>
      <c r="S267" s="228"/>
      <c r="T267" s="229"/>
      <c r="AT267" s="230" t="s">
        <v>145</v>
      </c>
      <c r="AU267" s="230" t="s">
        <v>87</v>
      </c>
      <c r="AV267" s="13" t="s">
        <v>87</v>
      </c>
      <c r="AW267" s="13" t="s">
        <v>42</v>
      </c>
      <c r="AX267" s="13" t="s">
        <v>78</v>
      </c>
      <c r="AY267" s="230" t="s">
        <v>134</v>
      </c>
    </row>
    <row r="268" spans="2:51" s="12" customFormat="1" ht="13.5" x14ac:dyDescent="0.3">
      <c r="B268" s="209"/>
      <c r="C268" s="210"/>
      <c r="D268" s="207" t="s">
        <v>145</v>
      </c>
      <c r="E268" s="211" t="s">
        <v>22</v>
      </c>
      <c r="F268" s="212" t="s">
        <v>894</v>
      </c>
      <c r="G268" s="210"/>
      <c r="H268" s="213" t="s">
        <v>22</v>
      </c>
      <c r="I268" s="214"/>
      <c r="J268" s="210"/>
      <c r="K268" s="210"/>
      <c r="L268" s="215"/>
      <c r="M268" s="216"/>
      <c r="N268" s="217"/>
      <c r="O268" s="217"/>
      <c r="P268" s="217"/>
      <c r="Q268" s="217"/>
      <c r="R268" s="217"/>
      <c r="S268" s="217"/>
      <c r="T268" s="218"/>
      <c r="AT268" s="219" t="s">
        <v>145</v>
      </c>
      <c r="AU268" s="219" t="s">
        <v>87</v>
      </c>
      <c r="AV268" s="12" t="s">
        <v>23</v>
      </c>
      <c r="AW268" s="12" t="s">
        <v>42</v>
      </c>
      <c r="AX268" s="12" t="s">
        <v>78</v>
      </c>
      <c r="AY268" s="219" t="s">
        <v>134</v>
      </c>
    </row>
    <row r="269" spans="2:51" s="13" customFormat="1" ht="13.5" x14ac:dyDescent="0.3">
      <c r="B269" s="220"/>
      <c r="C269" s="221"/>
      <c r="D269" s="207" t="s">
        <v>145</v>
      </c>
      <c r="E269" s="222" t="s">
        <v>22</v>
      </c>
      <c r="F269" s="223" t="s">
        <v>995</v>
      </c>
      <c r="G269" s="221"/>
      <c r="H269" s="224">
        <v>59.082000000000001</v>
      </c>
      <c r="I269" s="225"/>
      <c r="J269" s="221"/>
      <c r="K269" s="221"/>
      <c r="L269" s="226"/>
      <c r="M269" s="227"/>
      <c r="N269" s="228"/>
      <c r="O269" s="228"/>
      <c r="P269" s="228"/>
      <c r="Q269" s="228"/>
      <c r="R269" s="228"/>
      <c r="S269" s="228"/>
      <c r="T269" s="229"/>
      <c r="AT269" s="230" t="s">
        <v>145</v>
      </c>
      <c r="AU269" s="230" t="s">
        <v>87</v>
      </c>
      <c r="AV269" s="13" t="s">
        <v>87</v>
      </c>
      <c r="AW269" s="13" t="s">
        <v>42</v>
      </c>
      <c r="AX269" s="13" t="s">
        <v>78</v>
      </c>
      <c r="AY269" s="230" t="s">
        <v>134</v>
      </c>
    </row>
    <row r="270" spans="2:51" s="13" customFormat="1" ht="13.5" x14ac:dyDescent="0.3">
      <c r="B270" s="220"/>
      <c r="C270" s="221"/>
      <c r="D270" s="207" t="s">
        <v>145</v>
      </c>
      <c r="E270" s="222" t="s">
        <v>22</v>
      </c>
      <c r="F270" s="223" t="s">
        <v>996</v>
      </c>
      <c r="G270" s="221"/>
      <c r="H270" s="224">
        <v>56.872</v>
      </c>
      <c r="I270" s="225"/>
      <c r="J270" s="221"/>
      <c r="K270" s="221"/>
      <c r="L270" s="226"/>
      <c r="M270" s="227"/>
      <c r="N270" s="228"/>
      <c r="O270" s="228"/>
      <c r="P270" s="228"/>
      <c r="Q270" s="228"/>
      <c r="R270" s="228"/>
      <c r="S270" s="228"/>
      <c r="T270" s="229"/>
      <c r="AT270" s="230" t="s">
        <v>145</v>
      </c>
      <c r="AU270" s="230" t="s">
        <v>87</v>
      </c>
      <c r="AV270" s="13" t="s">
        <v>87</v>
      </c>
      <c r="AW270" s="13" t="s">
        <v>42</v>
      </c>
      <c r="AX270" s="13" t="s">
        <v>78</v>
      </c>
      <c r="AY270" s="230" t="s">
        <v>134</v>
      </c>
    </row>
    <row r="271" spans="2:51" s="13" customFormat="1" ht="13.5" x14ac:dyDescent="0.3">
      <c r="B271" s="220"/>
      <c r="C271" s="221"/>
      <c r="D271" s="207" t="s">
        <v>145</v>
      </c>
      <c r="E271" s="222" t="s">
        <v>22</v>
      </c>
      <c r="F271" s="223" t="s">
        <v>997</v>
      </c>
      <c r="G271" s="221"/>
      <c r="H271" s="224">
        <v>52.6</v>
      </c>
      <c r="I271" s="225"/>
      <c r="J271" s="221"/>
      <c r="K271" s="221"/>
      <c r="L271" s="226"/>
      <c r="M271" s="227"/>
      <c r="N271" s="228"/>
      <c r="O271" s="228"/>
      <c r="P271" s="228"/>
      <c r="Q271" s="228"/>
      <c r="R271" s="228"/>
      <c r="S271" s="228"/>
      <c r="T271" s="229"/>
      <c r="AT271" s="230" t="s">
        <v>145</v>
      </c>
      <c r="AU271" s="230" t="s">
        <v>87</v>
      </c>
      <c r="AV271" s="13" t="s">
        <v>87</v>
      </c>
      <c r="AW271" s="13" t="s">
        <v>42</v>
      </c>
      <c r="AX271" s="13" t="s">
        <v>78</v>
      </c>
      <c r="AY271" s="230" t="s">
        <v>134</v>
      </c>
    </row>
    <row r="272" spans="2:51" s="13" customFormat="1" ht="13.5" x14ac:dyDescent="0.3">
      <c r="B272" s="220"/>
      <c r="C272" s="221"/>
      <c r="D272" s="207" t="s">
        <v>145</v>
      </c>
      <c r="E272" s="222" t="s">
        <v>22</v>
      </c>
      <c r="F272" s="223" t="s">
        <v>998</v>
      </c>
      <c r="G272" s="221"/>
      <c r="H272" s="224">
        <v>70.022000000000006</v>
      </c>
      <c r="I272" s="225"/>
      <c r="J272" s="221"/>
      <c r="K272" s="221"/>
      <c r="L272" s="226"/>
      <c r="M272" s="227"/>
      <c r="N272" s="228"/>
      <c r="O272" s="228"/>
      <c r="P272" s="228"/>
      <c r="Q272" s="228"/>
      <c r="R272" s="228"/>
      <c r="S272" s="228"/>
      <c r="T272" s="229"/>
      <c r="AT272" s="230" t="s">
        <v>145</v>
      </c>
      <c r="AU272" s="230" t="s">
        <v>87</v>
      </c>
      <c r="AV272" s="13" t="s">
        <v>87</v>
      </c>
      <c r="AW272" s="13" t="s">
        <v>42</v>
      </c>
      <c r="AX272" s="13" t="s">
        <v>78</v>
      </c>
      <c r="AY272" s="230" t="s">
        <v>134</v>
      </c>
    </row>
    <row r="273" spans="2:51" s="15" customFormat="1" ht="13.5" x14ac:dyDescent="0.3">
      <c r="B273" s="243"/>
      <c r="C273" s="244"/>
      <c r="D273" s="207" t="s">
        <v>145</v>
      </c>
      <c r="E273" s="245" t="s">
        <v>22</v>
      </c>
      <c r="F273" s="246" t="s">
        <v>168</v>
      </c>
      <c r="G273" s="244"/>
      <c r="H273" s="247">
        <v>1985.652</v>
      </c>
      <c r="I273" s="248"/>
      <c r="J273" s="244"/>
      <c r="K273" s="244"/>
      <c r="L273" s="249"/>
      <c r="M273" s="250"/>
      <c r="N273" s="251"/>
      <c r="O273" s="251"/>
      <c r="P273" s="251"/>
      <c r="Q273" s="251"/>
      <c r="R273" s="251"/>
      <c r="S273" s="251"/>
      <c r="T273" s="252"/>
      <c r="AT273" s="253" t="s">
        <v>145</v>
      </c>
      <c r="AU273" s="253" t="s">
        <v>87</v>
      </c>
      <c r="AV273" s="15" t="s">
        <v>169</v>
      </c>
      <c r="AW273" s="15" t="s">
        <v>42</v>
      </c>
      <c r="AX273" s="15" t="s">
        <v>78</v>
      </c>
      <c r="AY273" s="253" t="s">
        <v>134</v>
      </c>
    </row>
    <row r="274" spans="2:51" s="12" customFormat="1" ht="13.5" x14ac:dyDescent="0.3">
      <c r="B274" s="209"/>
      <c r="C274" s="210"/>
      <c r="D274" s="207" t="s">
        <v>145</v>
      </c>
      <c r="E274" s="211" t="s">
        <v>22</v>
      </c>
      <c r="F274" s="212" t="s">
        <v>968</v>
      </c>
      <c r="G274" s="210"/>
      <c r="H274" s="213" t="s">
        <v>22</v>
      </c>
      <c r="I274" s="214"/>
      <c r="J274" s="210"/>
      <c r="K274" s="210"/>
      <c r="L274" s="215"/>
      <c r="M274" s="216"/>
      <c r="N274" s="217"/>
      <c r="O274" s="217"/>
      <c r="P274" s="217"/>
      <c r="Q274" s="217"/>
      <c r="R274" s="217"/>
      <c r="S274" s="217"/>
      <c r="T274" s="218"/>
      <c r="AT274" s="219" t="s">
        <v>145</v>
      </c>
      <c r="AU274" s="219" t="s">
        <v>87</v>
      </c>
      <c r="AV274" s="12" t="s">
        <v>23</v>
      </c>
      <c r="AW274" s="12" t="s">
        <v>42</v>
      </c>
      <c r="AX274" s="12" t="s">
        <v>78</v>
      </c>
      <c r="AY274" s="219" t="s">
        <v>134</v>
      </c>
    </row>
    <row r="275" spans="2:51" s="13" customFormat="1" ht="13.5" x14ac:dyDescent="0.3">
      <c r="B275" s="220"/>
      <c r="C275" s="221"/>
      <c r="D275" s="207" t="s">
        <v>145</v>
      </c>
      <c r="E275" s="222" t="s">
        <v>22</v>
      </c>
      <c r="F275" s="223" t="s">
        <v>999</v>
      </c>
      <c r="G275" s="221"/>
      <c r="H275" s="224">
        <v>5.72</v>
      </c>
      <c r="I275" s="225"/>
      <c r="J275" s="221"/>
      <c r="K275" s="221"/>
      <c r="L275" s="226"/>
      <c r="M275" s="227"/>
      <c r="N275" s="228"/>
      <c r="O275" s="228"/>
      <c r="P275" s="228"/>
      <c r="Q275" s="228"/>
      <c r="R275" s="228"/>
      <c r="S275" s="228"/>
      <c r="T275" s="229"/>
      <c r="AT275" s="230" t="s">
        <v>145</v>
      </c>
      <c r="AU275" s="230" t="s">
        <v>87</v>
      </c>
      <c r="AV275" s="13" t="s">
        <v>87</v>
      </c>
      <c r="AW275" s="13" t="s">
        <v>42</v>
      </c>
      <c r="AX275" s="13" t="s">
        <v>78</v>
      </c>
      <c r="AY275" s="230" t="s">
        <v>134</v>
      </c>
    </row>
    <row r="276" spans="2:51" s="13" customFormat="1" ht="13.5" x14ac:dyDescent="0.3">
      <c r="B276" s="220"/>
      <c r="C276" s="221"/>
      <c r="D276" s="207" t="s">
        <v>145</v>
      </c>
      <c r="E276" s="222" t="s">
        <v>22</v>
      </c>
      <c r="F276" s="223" t="s">
        <v>1000</v>
      </c>
      <c r="G276" s="221"/>
      <c r="H276" s="224">
        <v>166.78</v>
      </c>
      <c r="I276" s="225"/>
      <c r="J276" s="221"/>
      <c r="K276" s="221"/>
      <c r="L276" s="226"/>
      <c r="M276" s="227"/>
      <c r="N276" s="228"/>
      <c r="O276" s="228"/>
      <c r="P276" s="228"/>
      <c r="Q276" s="228"/>
      <c r="R276" s="228"/>
      <c r="S276" s="228"/>
      <c r="T276" s="229"/>
      <c r="AT276" s="230" t="s">
        <v>145</v>
      </c>
      <c r="AU276" s="230" t="s">
        <v>87</v>
      </c>
      <c r="AV276" s="13" t="s">
        <v>87</v>
      </c>
      <c r="AW276" s="13" t="s">
        <v>42</v>
      </c>
      <c r="AX276" s="13" t="s">
        <v>78</v>
      </c>
      <c r="AY276" s="230" t="s">
        <v>134</v>
      </c>
    </row>
    <row r="277" spans="2:51" s="13" customFormat="1" ht="13.5" x14ac:dyDescent="0.3">
      <c r="B277" s="220"/>
      <c r="C277" s="221"/>
      <c r="D277" s="207" t="s">
        <v>145</v>
      </c>
      <c r="E277" s="222" t="s">
        <v>22</v>
      </c>
      <c r="F277" s="223" t="s">
        <v>1001</v>
      </c>
      <c r="G277" s="221"/>
      <c r="H277" s="224">
        <v>20.7</v>
      </c>
      <c r="I277" s="225"/>
      <c r="J277" s="221"/>
      <c r="K277" s="221"/>
      <c r="L277" s="226"/>
      <c r="M277" s="227"/>
      <c r="N277" s="228"/>
      <c r="O277" s="228"/>
      <c r="P277" s="228"/>
      <c r="Q277" s="228"/>
      <c r="R277" s="228"/>
      <c r="S277" s="228"/>
      <c r="T277" s="229"/>
      <c r="AT277" s="230" t="s">
        <v>145</v>
      </c>
      <c r="AU277" s="230" t="s">
        <v>87</v>
      </c>
      <c r="AV277" s="13" t="s">
        <v>87</v>
      </c>
      <c r="AW277" s="13" t="s">
        <v>42</v>
      </c>
      <c r="AX277" s="13" t="s">
        <v>78</v>
      </c>
      <c r="AY277" s="230" t="s">
        <v>134</v>
      </c>
    </row>
    <row r="278" spans="2:51" s="13" customFormat="1" ht="13.5" x14ac:dyDescent="0.3">
      <c r="B278" s="220"/>
      <c r="C278" s="221"/>
      <c r="D278" s="207" t="s">
        <v>145</v>
      </c>
      <c r="E278" s="222" t="s">
        <v>22</v>
      </c>
      <c r="F278" s="223" t="s">
        <v>1002</v>
      </c>
      <c r="G278" s="221"/>
      <c r="H278" s="224">
        <v>70.14</v>
      </c>
      <c r="I278" s="225"/>
      <c r="J278" s="221"/>
      <c r="K278" s="221"/>
      <c r="L278" s="226"/>
      <c r="M278" s="227"/>
      <c r="N278" s="228"/>
      <c r="O278" s="228"/>
      <c r="P278" s="228"/>
      <c r="Q278" s="228"/>
      <c r="R278" s="228"/>
      <c r="S278" s="228"/>
      <c r="T278" s="229"/>
      <c r="AT278" s="230" t="s">
        <v>145</v>
      </c>
      <c r="AU278" s="230" t="s">
        <v>87</v>
      </c>
      <c r="AV278" s="13" t="s">
        <v>87</v>
      </c>
      <c r="AW278" s="13" t="s">
        <v>42</v>
      </c>
      <c r="AX278" s="13" t="s">
        <v>78</v>
      </c>
      <c r="AY278" s="230" t="s">
        <v>134</v>
      </c>
    </row>
    <row r="279" spans="2:51" s="13" customFormat="1" ht="13.5" x14ac:dyDescent="0.3">
      <c r="B279" s="220"/>
      <c r="C279" s="221"/>
      <c r="D279" s="207" t="s">
        <v>145</v>
      </c>
      <c r="E279" s="222" t="s">
        <v>22</v>
      </c>
      <c r="F279" s="223" t="s">
        <v>1003</v>
      </c>
      <c r="G279" s="221"/>
      <c r="H279" s="224">
        <v>197.12</v>
      </c>
      <c r="I279" s="225"/>
      <c r="J279" s="221"/>
      <c r="K279" s="221"/>
      <c r="L279" s="226"/>
      <c r="M279" s="227"/>
      <c r="N279" s="228"/>
      <c r="O279" s="228"/>
      <c r="P279" s="228"/>
      <c r="Q279" s="228"/>
      <c r="R279" s="228"/>
      <c r="S279" s="228"/>
      <c r="T279" s="229"/>
      <c r="AT279" s="230" t="s">
        <v>145</v>
      </c>
      <c r="AU279" s="230" t="s">
        <v>87</v>
      </c>
      <c r="AV279" s="13" t="s">
        <v>87</v>
      </c>
      <c r="AW279" s="13" t="s">
        <v>42</v>
      </c>
      <c r="AX279" s="13" t="s">
        <v>78</v>
      </c>
      <c r="AY279" s="230" t="s">
        <v>134</v>
      </c>
    </row>
    <row r="280" spans="2:51" s="12" customFormat="1" ht="13.5" x14ac:dyDescent="0.3">
      <c r="B280" s="209"/>
      <c r="C280" s="210"/>
      <c r="D280" s="207" t="s">
        <v>145</v>
      </c>
      <c r="E280" s="211" t="s">
        <v>22</v>
      </c>
      <c r="F280" s="212" t="s">
        <v>903</v>
      </c>
      <c r="G280" s="210"/>
      <c r="H280" s="213" t="s">
        <v>22</v>
      </c>
      <c r="I280" s="214"/>
      <c r="J280" s="210"/>
      <c r="K280" s="210"/>
      <c r="L280" s="215"/>
      <c r="M280" s="216"/>
      <c r="N280" s="217"/>
      <c r="O280" s="217"/>
      <c r="P280" s="217"/>
      <c r="Q280" s="217"/>
      <c r="R280" s="217"/>
      <c r="S280" s="217"/>
      <c r="T280" s="218"/>
      <c r="AT280" s="219" t="s">
        <v>145</v>
      </c>
      <c r="AU280" s="219" t="s">
        <v>87</v>
      </c>
      <c r="AV280" s="12" t="s">
        <v>23</v>
      </c>
      <c r="AW280" s="12" t="s">
        <v>42</v>
      </c>
      <c r="AX280" s="12" t="s">
        <v>78</v>
      </c>
      <c r="AY280" s="219" t="s">
        <v>134</v>
      </c>
    </row>
    <row r="281" spans="2:51" s="13" customFormat="1" ht="13.5" x14ac:dyDescent="0.3">
      <c r="B281" s="220"/>
      <c r="C281" s="221"/>
      <c r="D281" s="207" t="s">
        <v>145</v>
      </c>
      <c r="E281" s="222" t="s">
        <v>22</v>
      </c>
      <c r="F281" s="223" t="s">
        <v>1004</v>
      </c>
      <c r="G281" s="221"/>
      <c r="H281" s="224">
        <v>60.8</v>
      </c>
      <c r="I281" s="225"/>
      <c r="J281" s="221"/>
      <c r="K281" s="221"/>
      <c r="L281" s="226"/>
      <c r="M281" s="227"/>
      <c r="N281" s="228"/>
      <c r="O281" s="228"/>
      <c r="P281" s="228"/>
      <c r="Q281" s="228"/>
      <c r="R281" s="228"/>
      <c r="S281" s="228"/>
      <c r="T281" s="229"/>
      <c r="AT281" s="230" t="s">
        <v>145</v>
      </c>
      <c r="AU281" s="230" t="s">
        <v>87</v>
      </c>
      <c r="AV281" s="13" t="s">
        <v>87</v>
      </c>
      <c r="AW281" s="13" t="s">
        <v>42</v>
      </c>
      <c r="AX281" s="13" t="s">
        <v>78</v>
      </c>
      <c r="AY281" s="230" t="s">
        <v>134</v>
      </c>
    </row>
    <row r="282" spans="2:51" s="12" customFormat="1" ht="13.5" x14ac:dyDescent="0.3">
      <c r="B282" s="209"/>
      <c r="C282" s="210"/>
      <c r="D282" s="207" t="s">
        <v>145</v>
      </c>
      <c r="E282" s="211" t="s">
        <v>22</v>
      </c>
      <c r="F282" s="212" t="s">
        <v>894</v>
      </c>
      <c r="G282" s="210"/>
      <c r="H282" s="213" t="s">
        <v>22</v>
      </c>
      <c r="I282" s="214"/>
      <c r="J282" s="210"/>
      <c r="K282" s="210"/>
      <c r="L282" s="215"/>
      <c r="M282" s="216"/>
      <c r="N282" s="217"/>
      <c r="O282" s="217"/>
      <c r="P282" s="217"/>
      <c r="Q282" s="217"/>
      <c r="R282" s="217"/>
      <c r="S282" s="217"/>
      <c r="T282" s="218"/>
      <c r="AT282" s="219" t="s">
        <v>145</v>
      </c>
      <c r="AU282" s="219" t="s">
        <v>87</v>
      </c>
      <c r="AV282" s="12" t="s">
        <v>23</v>
      </c>
      <c r="AW282" s="12" t="s">
        <v>42</v>
      </c>
      <c r="AX282" s="12" t="s">
        <v>78</v>
      </c>
      <c r="AY282" s="219" t="s">
        <v>134</v>
      </c>
    </row>
    <row r="283" spans="2:51" s="13" customFormat="1" ht="13.5" x14ac:dyDescent="0.3">
      <c r="B283" s="220"/>
      <c r="C283" s="221"/>
      <c r="D283" s="207" t="s">
        <v>145</v>
      </c>
      <c r="E283" s="222" t="s">
        <v>22</v>
      </c>
      <c r="F283" s="223" t="s">
        <v>1005</v>
      </c>
      <c r="G283" s="221"/>
      <c r="H283" s="224">
        <v>49.6</v>
      </c>
      <c r="I283" s="225"/>
      <c r="J283" s="221"/>
      <c r="K283" s="221"/>
      <c r="L283" s="226"/>
      <c r="M283" s="227"/>
      <c r="N283" s="228"/>
      <c r="O283" s="228"/>
      <c r="P283" s="228"/>
      <c r="Q283" s="228"/>
      <c r="R283" s="228"/>
      <c r="S283" s="228"/>
      <c r="T283" s="229"/>
      <c r="AT283" s="230" t="s">
        <v>145</v>
      </c>
      <c r="AU283" s="230" t="s">
        <v>87</v>
      </c>
      <c r="AV283" s="13" t="s">
        <v>87</v>
      </c>
      <c r="AW283" s="13" t="s">
        <v>42</v>
      </c>
      <c r="AX283" s="13" t="s">
        <v>78</v>
      </c>
      <c r="AY283" s="230" t="s">
        <v>134</v>
      </c>
    </row>
    <row r="284" spans="2:51" s="15" customFormat="1" ht="13.5" x14ac:dyDescent="0.3">
      <c r="B284" s="243"/>
      <c r="C284" s="244"/>
      <c r="D284" s="207" t="s">
        <v>145</v>
      </c>
      <c r="E284" s="245" t="s">
        <v>22</v>
      </c>
      <c r="F284" s="246" t="s">
        <v>168</v>
      </c>
      <c r="G284" s="244"/>
      <c r="H284" s="247">
        <v>570.86</v>
      </c>
      <c r="I284" s="248"/>
      <c r="J284" s="244"/>
      <c r="K284" s="244"/>
      <c r="L284" s="249"/>
      <c r="M284" s="250"/>
      <c r="N284" s="251"/>
      <c r="O284" s="251"/>
      <c r="P284" s="251"/>
      <c r="Q284" s="251"/>
      <c r="R284" s="251"/>
      <c r="S284" s="251"/>
      <c r="T284" s="252"/>
      <c r="AT284" s="253" t="s">
        <v>145</v>
      </c>
      <c r="AU284" s="253" t="s">
        <v>87</v>
      </c>
      <c r="AV284" s="15" t="s">
        <v>169</v>
      </c>
      <c r="AW284" s="15" t="s">
        <v>42</v>
      </c>
      <c r="AX284" s="15" t="s">
        <v>78</v>
      </c>
      <c r="AY284" s="253" t="s">
        <v>134</v>
      </c>
    </row>
    <row r="285" spans="2:51" s="12" customFormat="1" ht="13.5" x14ac:dyDescent="0.3">
      <c r="B285" s="209"/>
      <c r="C285" s="210"/>
      <c r="D285" s="207" t="s">
        <v>145</v>
      </c>
      <c r="E285" s="211" t="s">
        <v>22</v>
      </c>
      <c r="F285" s="212" t="s">
        <v>912</v>
      </c>
      <c r="G285" s="210"/>
      <c r="H285" s="213" t="s">
        <v>22</v>
      </c>
      <c r="I285" s="214"/>
      <c r="J285" s="210"/>
      <c r="K285" s="210"/>
      <c r="L285" s="215"/>
      <c r="M285" s="216"/>
      <c r="N285" s="217"/>
      <c r="O285" s="217"/>
      <c r="P285" s="217"/>
      <c r="Q285" s="217"/>
      <c r="R285" s="217"/>
      <c r="S285" s="217"/>
      <c r="T285" s="218"/>
      <c r="AT285" s="219" t="s">
        <v>145</v>
      </c>
      <c r="AU285" s="219" t="s">
        <v>87</v>
      </c>
      <c r="AV285" s="12" t="s">
        <v>23</v>
      </c>
      <c r="AW285" s="12" t="s">
        <v>42</v>
      </c>
      <c r="AX285" s="12" t="s">
        <v>78</v>
      </c>
      <c r="AY285" s="219" t="s">
        <v>134</v>
      </c>
    </row>
    <row r="286" spans="2:51" s="13" customFormat="1" ht="13.5" x14ac:dyDescent="0.3">
      <c r="B286" s="220"/>
      <c r="C286" s="221"/>
      <c r="D286" s="207" t="s">
        <v>145</v>
      </c>
      <c r="E286" s="222" t="s">
        <v>22</v>
      </c>
      <c r="F286" s="223" t="s">
        <v>1006</v>
      </c>
      <c r="G286" s="221"/>
      <c r="H286" s="224">
        <v>225</v>
      </c>
      <c r="I286" s="225"/>
      <c r="J286" s="221"/>
      <c r="K286" s="221"/>
      <c r="L286" s="226"/>
      <c r="M286" s="227"/>
      <c r="N286" s="228"/>
      <c r="O286" s="228"/>
      <c r="P286" s="228"/>
      <c r="Q286" s="228"/>
      <c r="R286" s="228"/>
      <c r="S286" s="228"/>
      <c r="T286" s="229"/>
      <c r="AT286" s="230" t="s">
        <v>145</v>
      </c>
      <c r="AU286" s="230" t="s">
        <v>87</v>
      </c>
      <c r="AV286" s="13" t="s">
        <v>87</v>
      </c>
      <c r="AW286" s="13" t="s">
        <v>42</v>
      </c>
      <c r="AX286" s="13" t="s">
        <v>78</v>
      </c>
      <c r="AY286" s="230" t="s">
        <v>134</v>
      </c>
    </row>
    <row r="287" spans="2:51" s="13" customFormat="1" ht="13.5" x14ac:dyDescent="0.3">
      <c r="B287" s="220"/>
      <c r="C287" s="221"/>
      <c r="D287" s="207" t="s">
        <v>145</v>
      </c>
      <c r="E287" s="222" t="s">
        <v>22</v>
      </c>
      <c r="F287" s="223" t="s">
        <v>1007</v>
      </c>
      <c r="G287" s="221"/>
      <c r="H287" s="224">
        <v>197.8</v>
      </c>
      <c r="I287" s="225"/>
      <c r="J287" s="221"/>
      <c r="K287" s="221"/>
      <c r="L287" s="226"/>
      <c r="M287" s="227"/>
      <c r="N287" s="228"/>
      <c r="O287" s="228"/>
      <c r="P287" s="228"/>
      <c r="Q287" s="228"/>
      <c r="R287" s="228"/>
      <c r="S287" s="228"/>
      <c r="T287" s="229"/>
      <c r="AT287" s="230" t="s">
        <v>145</v>
      </c>
      <c r="AU287" s="230" t="s">
        <v>87</v>
      </c>
      <c r="AV287" s="13" t="s">
        <v>87</v>
      </c>
      <c r="AW287" s="13" t="s">
        <v>42</v>
      </c>
      <c r="AX287" s="13" t="s">
        <v>78</v>
      </c>
      <c r="AY287" s="230" t="s">
        <v>134</v>
      </c>
    </row>
    <row r="288" spans="2:51" s="12" customFormat="1" ht="13.5" x14ac:dyDescent="0.3">
      <c r="B288" s="209"/>
      <c r="C288" s="210"/>
      <c r="D288" s="207" t="s">
        <v>145</v>
      </c>
      <c r="E288" s="211" t="s">
        <v>22</v>
      </c>
      <c r="F288" s="212" t="s">
        <v>903</v>
      </c>
      <c r="G288" s="210"/>
      <c r="H288" s="213" t="s">
        <v>22</v>
      </c>
      <c r="I288" s="214"/>
      <c r="J288" s="210"/>
      <c r="K288" s="210"/>
      <c r="L288" s="215"/>
      <c r="M288" s="216"/>
      <c r="N288" s="217"/>
      <c r="O288" s="217"/>
      <c r="P288" s="217"/>
      <c r="Q288" s="217"/>
      <c r="R288" s="217"/>
      <c r="S288" s="217"/>
      <c r="T288" s="218"/>
      <c r="AT288" s="219" t="s">
        <v>145</v>
      </c>
      <c r="AU288" s="219" t="s">
        <v>87</v>
      </c>
      <c r="AV288" s="12" t="s">
        <v>23</v>
      </c>
      <c r="AW288" s="12" t="s">
        <v>42</v>
      </c>
      <c r="AX288" s="12" t="s">
        <v>78</v>
      </c>
      <c r="AY288" s="219" t="s">
        <v>134</v>
      </c>
    </row>
    <row r="289" spans="2:65" s="13" customFormat="1" ht="13.5" x14ac:dyDescent="0.3">
      <c r="B289" s="220"/>
      <c r="C289" s="221"/>
      <c r="D289" s="207" t="s">
        <v>145</v>
      </c>
      <c r="E289" s="222" t="s">
        <v>22</v>
      </c>
      <c r="F289" s="223" t="s">
        <v>1008</v>
      </c>
      <c r="G289" s="221"/>
      <c r="H289" s="224">
        <v>30.628</v>
      </c>
      <c r="I289" s="225"/>
      <c r="J289" s="221"/>
      <c r="K289" s="221"/>
      <c r="L289" s="226"/>
      <c r="M289" s="227"/>
      <c r="N289" s="228"/>
      <c r="O289" s="228"/>
      <c r="P289" s="228"/>
      <c r="Q289" s="228"/>
      <c r="R289" s="228"/>
      <c r="S289" s="228"/>
      <c r="T289" s="229"/>
      <c r="AT289" s="230" t="s">
        <v>145</v>
      </c>
      <c r="AU289" s="230" t="s">
        <v>87</v>
      </c>
      <c r="AV289" s="13" t="s">
        <v>87</v>
      </c>
      <c r="AW289" s="13" t="s">
        <v>42</v>
      </c>
      <c r="AX289" s="13" t="s">
        <v>78</v>
      </c>
      <c r="AY289" s="230" t="s">
        <v>134</v>
      </c>
    </row>
    <row r="290" spans="2:65" s="12" customFormat="1" ht="13.5" x14ac:dyDescent="0.3">
      <c r="B290" s="209"/>
      <c r="C290" s="210"/>
      <c r="D290" s="207" t="s">
        <v>145</v>
      </c>
      <c r="E290" s="211" t="s">
        <v>22</v>
      </c>
      <c r="F290" s="212" t="s">
        <v>894</v>
      </c>
      <c r="G290" s="210"/>
      <c r="H290" s="213" t="s">
        <v>22</v>
      </c>
      <c r="I290" s="214"/>
      <c r="J290" s="210"/>
      <c r="K290" s="210"/>
      <c r="L290" s="215"/>
      <c r="M290" s="216"/>
      <c r="N290" s="217"/>
      <c r="O290" s="217"/>
      <c r="P290" s="217"/>
      <c r="Q290" s="217"/>
      <c r="R290" s="217"/>
      <c r="S290" s="217"/>
      <c r="T290" s="218"/>
      <c r="AT290" s="219" t="s">
        <v>145</v>
      </c>
      <c r="AU290" s="219" t="s">
        <v>87</v>
      </c>
      <c r="AV290" s="12" t="s">
        <v>23</v>
      </c>
      <c r="AW290" s="12" t="s">
        <v>42</v>
      </c>
      <c r="AX290" s="12" t="s">
        <v>78</v>
      </c>
      <c r="AY290" s="219" t="s">
        <v>134</v>
      </c>
    </row>
    <row r="291" spans="2:65" s="13" customFormat="1" ht="13.5" x14ac:dyDescent="0.3">
      <c r="B291" s="220"/>
      <c r="C291" s="221"/>
      <c r="D291" s="207" t="s">
        <v>145</v>
      </c>
      <c r="E291" s="222" t="s">
        <v>22</v>
      </c>
      <c r="F291" s="223" t="s">
        <v>1009</v>
      </c>
      <c r="G291" s="221"/>
      <c r="H291" s="224">
        <v>37.308</v>
      </c>
      <c r="I291" s="225"/>
      <c r="J291" s="221"/>
      <c r="K291" s="221"/>
      <c r="L291" s="226"/>
      <c r="M291" s="227"/>
      <c r="N291" s="228"/>
      <c r="O291" s="228"/>
      <c r="P291" s="228"/>
      <c r="Q291" s="228"/>
      <c r="R291" s="228"/>
      <c r="S291" s="228"/>
      <c r="T291" s="229"/>
      <c r="AT291" s="230" t="s">
        <v>145</v>
      </c>
      <c r="AU291" s="230" t="s">
        <v>87</v>
      </c>
      <c r="AV291" s="13" t="s">
        <v>87</v>
      </c>
      <c r="AW291" s="13" t="s">
        <v>42</v>
      </c>
      <c r="AX291" s="13" t="s">
        <v>78</v>
      </c>
      <c r="AY291" s="230" t="s">
        <v>134</v>
      </c>
    </row>
    <row r="292" spans="2:65" s="13" customFormat="1" ht="13.5" x14ac:dyDescent="0.3">
      <c r="B292" s="220"/>
      <c r="C292" s="221"/>
      <c r="D292" s="207" t="s">
        <v>145</v>
      </c>
      <c r="E292" s="222" t="s">
        <v>22</v>
      </c>
      <c r="F292" s="223" t="s">
        <v>1010</v>
      </c>
      <c r="G292" s="221"/>
      <c r="H292" s="224">
        <v>58.787999999999997</v>
      </c>
      <c r="I292" s="225"/>
      <c r="J292" s="221"/>
      <c r="K292" s="221"/>
      <c r="L292" s="226"/>
      <c r="M292" s="227"/>
      <c r="N292" s="228"/>
      <c r="O292" s="228"/>
      <c r="P292" s="228"/>
      <c r="Q292" s="228"/>
      <c r="R292" s="228"/>
      <c r="S292" s="228"/>
      <c r="T292" s="229"/>
      <c r="AT292" s="230" t="s">
        <v>145</v>
      </c>
      <c r="AU292" s="230" t="s">
        <v>87</v>
      </c>
      <c r="AV292" s="13" t="s">
        <v>87</v>
      </c>
      <c r="AW292" s="13" t="s">
        <v>42</v>
      </c>
      <c r="AX292" s="13" t="s">
        <v>78</v>
      </c>
      <c r="AY292" s="230" t="s">
        <v>134</v>
      </c>
    </row>
    <row r="293" spans="2:65" s="15" customFormat="1" ht="13.5" x14ac:dyDescent="0.3">
      <c r="B293" s="243"/>
      <c r="C293" s="244"/>
      <c r="D293" s="207" t="s">
        <v>145</v>
      </c>
      <c r="E293" s="245" t="s">
        <v>22</v>
      </c>
      <c r="F293" s="246" t="s">
        <v>168</v>
      </c>
      <c r="G293" s="244"/>
      <c r="H293" s="247">
        <v>549.524</v>
      </c>
      <c r="I293" s="248"/>
      <c r="J293" s="244"/>
      <c r="K293" s="244"/>
      <c r="L293" s="249"/>
      <c r="M293" s="250"/>
      <c r="N293" s="251"/>
      <c r="O293" s="251"/>
      <c r="P293" s="251"/>
      <c r="Q293" s="251"/>
      <c r="R293" s="251"/>
      <c r="S293" s="251"/>
      <c r="T293" s="252"/>
      <c r="AT293" s="253" t="s">
        <v>145</v>
      </c>
      <c r="AU293" s="253" t="s">
        <v>87</v>
      </c>
      <c r="AV293" s="15" t="s">
        <v>169</v>
      </c>
      <c r="AW293" s="15" t="s">
        <v>42</v>
      </c>
      <c r="AX293" s="15" t="s">
        <v>78</v>
      </c>
      <c r="AY293" s="253" t="s">
        <v>134</v>
      </c>
    </row>
    <row r="294" spans="2:65" s="14" customFormat="1" ht="13.5" x14ac:dyDescent="0.3">
      <c r="B294" s="231"/>
      <c r="C294" s="232"/>
      <c r="D294" s="233" t="s">
        <v>145</v>
      </c>
      <c r="E294" s="234" t="s">
        <v>22</v>
      </c>
      <c r="F294" s="235" t="s">
        <v>156</v>
      </c>
      <c r="G294" s="232"/>
      <c r="H294" s="236">
        <v>3106.0360000000001</v>
      </c>
      <c r="I294" s="237"/>
      <c r="J294" s="232"/>
      <c r="K294" s="232"/>
      <c r="L294" s="238"/>
      <c r="M294" s="239"/>
      <c r="N294" s="240"/>
      <c r="O294" s="240"/>
      <c r="P294" s="240"/>
      <c r="Q294" s="240"/>
      <c r="R294" s="240"/>
      <c r="S294" s="240"/>
      <c r="T294" s="241"/>
      <c r="AT294" s="242" t="s">
        <v>145</v>
      </c>
      <c r="AU294" s="242" t="s">
        <v>87</v>
      </c>
      <c r="AV294" s="14" t="s">
        <v>141</v>
      </c>
      <c r="AW294" s="14" t="s">
        <v>42</v>
      </c>
      <c r="AX294" s="14" t="s">
        <v>23</v>
      </c>
      <c r="AY294" s="242" t="s">
        <v>134</v>
      </c>
    </row>
    <row r="295" spans="2:65" s="1" customFormat="1" ht="31.5" customHeight="1" x14ac:dyDescent="0.3">
      <c r="B295" s="36"/>
      <c r="C295" s="195" t="s">
        <v>320</v>
      </c>
      <c r="D295" s="195" t="s">
        <v>136</v>
      </c>
      <c r="E295" s="196" t="s">
        <v>1011</v>
      </c>
      <c r="F295" s="197" t="s">
        <v>1012</v>
      </c>
      <c r="G295" s="198" t="s">
        <v>139</v>
      </c>
      <c r="H295" s="199">
        <v>3106.0360000000001</v>
      </c>
      <c r="I295" s="200"/>
      <c r="J295" s="201">
        <f>ROUND(I295*H295,2)</f>
        <v>0</v>
      </c>
      <c r="K295" s="197" t="s">
        <v>140</v>
      </c>
      <c r="L295" s="56"/>
      <c r="M295" s="202" t="s">
        <v>22</v>
      </c>
      <c r="N295" s="203" t="s">
        <v>49</v>
      </c>
      <c r="O295" s="37"/>
      <c r="P295" s="204">
        <f>O295*H295</f>
        <v>0</v>
      </c>
      <c r="Q295" s="204">
        <v>0</v>
      </c>
      <c r="R295" s="204">
        <f>Q295*H295</f>
        <v>0</v>
      </c>
      <c r="S295" s="204">
        <v>0</v>
      </c>
      <c r="T295" s="205">
        <f>S295*H295</f>
        <v>0</v>
      </c>
      <c r="AR295" s="19" t="s">
        <v>141</v>
      </c>
      <c r="AT295" s="19" t="s">
        <v>136</v>
      </c>
      <c r="AU295" s="19" t="s">
        <v>87</v>
      </c>
      <c r="AY295" s="19" t="s">
        <v>134</v>
      </c>
      <c r="BE295" s="206">
        <f>IF(N295="základní",J295,0)</f>
        <v>0</v>
      </c>
      <c r="BF295" s="206">
        <f>IF(N295="snížená",J295,0)</f>
        <v>0</v>
      </c>
      <c r="BG295" s="206">
        <f>IF(N295="zákl. přenesená",J295,0)</f>
        <v>0</v>
      </c>
      <c r="BH295" s="206">
        <f>IF(N295="sníž. přenesená",J295,0)</f>
        <v>0</v>
      </c>
      <c r="BI295" s="206">
        <f>IF(N295="nulová",J295,0)</f>
        <v>0</v>
      </c>
      <c r="BJ295" s="19" t="s">
        <v>23</v>
      </c>
      <c r="BK295" s="206">
        <f>ROUND(I295*H295,2)</f>
        <v>0</v>
      </c>
      <c r="BL295" s="19" t="s">
        <v>141</v>
      </c>
      <c r="BM295" s="19" t="s">
        <v>1013</v>
      </c>
    </row>
    <row r="296" spans="2:65" s="12" customFormat="1" ht="13.5" x14ac:dyDescent="0.3">
      <c r="B296" s="209"/>
      <c r="C296" s="210"/>
      <c r="D296" s="207" t="s">
        <v>145</v>
      </c>
      <c r="E296" s="211" t="s">
        <v>22</v>
      </c>
      <c r="F296" s="212" t="s">
        <v>1014</v>
      </c>
      <c r="G296" s="210"/>
      <c r="H296" s="213" t="s">
        <v>22</v>
      </c>
      <c r="I296" s="214"/>
      <c r="J296" s="210"/>
      <c r="K296" s="210"/>
      <c r="L296" s="215"/>
      <c r="M296" s="216"/>
      <c r="N296" s="217"/>
      <c r="O296" s="217"/>
      <c r="P296" s="217"/>
      <c r="Q296" s="217"/>
      <c r="R296" s="217"/>
      <c r="S296" s="217"/>
      <c r="T296" s="218"/>
      <c r="AT296" s="219" t="s">
        <v>145</v>
      </c>
      <c r="AU296" s="219" t="s">
        <v>87</v>
      </c>
      <c r="AV296" s="12" t="s">
        <v>23</v>
      </c>
      <c r="AW296" s="12" t="s">
        <v>42</v>
      </c>
      <c r="AX296" s="12" t="s">
        <v>78</v>
      </c>
      <c r="AY296" s="219" t="s">
        <v>134</v>
      </c>
    </row>
    <row r="297" spans="2:65" s="13" customFormat="1" ht="13.5" x14ac:dyDescent="0.3">
      <c r="B297" s="220"/>
      <c r="C297" s="221"/>
      <c r="D297" s="207" t="s">
        <v>145</v>
      </c>
      <c r="E297" s="222" t="s">
        <v>22</v>
      </c>
      <c r="F297" s="223" t="s">
        <v>1015</v>
      </c>
      <c r="G297" s="221"/>
      <c r="H297" s="224">
        <v>3106.0360000000001</v>
      </c>
      <c r="I297" s="225"/>
      <c r="J297" s="221"/>
      <c r="K297" s="221"/>
      <c r="L297" s="226"/>
      <c r="M297" s="227"/>
      <c r="N297" s="228"/>
      <c r="O297" s="228"/>
      <c r="P297" s="228"/>
      <c r="Q297" s="228"/>
      <c r="R297" s="228"/>
      <c r="S297" s="228"/>
      <c r="T297" s="229"/>
      <c r="AT297" s="230" t="s">
        <v>145</v>
      </c>
      <c r="AU297" s="230" t="s">
        <v>87</v>
      </c>
      <c r="AV297" s="13" t="s">
        <v>87</v>
      </c>
      <c r="AW297" s="13" t="s">
        <v>42</v>
      </c>
      <c r="AX297" s="13" t="s">
        <v>78</v>
      </c>
      <c r="AY297" s="230" t="s">
        <v>134</v>
      </c>
    </row>
    <row r="298" spans="2:65" s="14" customFormat="1" ht="13.5" x14ac:dyDescent="0.3">
      <c r="B298" s="231"/>
      <c r="C298" s="232"/>
      <c r="D298" s="233" t="s">
        <v>145</v>
      </c>
      <c r="E298" s="234" t="s">
        <v>22</v>
      </c>
      <c r="F298" s="235" t="s">
        <v>156</v>
      </c>
      <c r="G298" s="232"/>
      <c r="H298" s="236">
        <v>3106.0360000000001</v>
      </c>
      <c r="I298" s="237"/>
      <c r="J298" s="232"/>
      <c r="K298" s="232"/>
      <c r="L298" s="238"/>
      <c r="M298" s="239"/>
      <c r="N298" s="240"/>
      <c r="O298" s="240"/>
      <c r="P298" s="240"/>
      <c r="Q298" s="240"/>
      <c r="R298" s="240"/>
      <c r="S298" s="240"/>
      <c r="T298" s="241"/>
      <c r="AT298" s="242" t="s">
        <v>145</v>
      </c>
      <c r="AU298" s="242" t="s">
        <v>87</v>
      </c>
      <c r="AV298" s="14" t="s">
        <v>141</v>
      </c>
      <c r="AW298" s="14" t="s">
        <v>42</v>
      </c>
      <c r="AX298" s="14" t="s">
        <v>23</v>
      </c>
      <c r="AY298" s="242" t="s">
        <v>134</v>
      </c>
    </row>
    <row r="299" spans="2:65" s="1" customFormat="1" ht="44.25" customHeight="1" x14ac:dyDescent="0.3">
      <c r="B299" s="36"/>
      <c r="C299" s="195" t="s">
        <v>326</v>
      </c>
      <c r="D299" s="195" t="s">
        <v>136</v>
      </c>
      <c r="E299" s="196" t="s">
        <v>308</v>
      </c>
      <c r="F299" s="197" t="s">
        <v>309</v>
      </c>
      <c r="G299" s="198" t="s">
        <v>222</v>
      </c>
      <c r="H299" s="199">
        <v>1578.1410000000001</v>
      </c>
      <c r="I299" s="200"/>
      <c r="J299" s="201">
        <f>ROUND(I299*H299,2)</f>
        <v>0</v>
      </c>
      <c r="K299" s="197" t="s">
        <v>140</v>
      </c>
      <c r="L299" s="56"/>
      <c r="M299" s="202" t="s">
        <v>22</v>
      </c>
      <c r="N299" s="203" t="s">
        <v>49</v>
      </c>
      <c r="O299" s="37"/>
      <c r="P299" s="204">
        <f>O299*H299</f>
        <v>0</v>
      </c>
      <c r="Q299" s="204">
        <v>0</v>
      </c>
      <c r="R299" s="204">
        <f>Q299*H299</f>
        <v>0</v>
      </c>
      <c r="S299" s="204">
        <v>0</v>
      </c>
      <c r="T299" s="205">
        <f>S299*H299</f>
        <v>0</v>
      </c>
      <c r="AR299" s="19" t="s">
        <v>141</v>
      </c>
      <c r="AT299" s="19" t="s">
        <v>136</v>
      </c>
      <c r="AU299" s="19" t="s">
        <v>87</v>
      </c>
      <c r="AY299" s="19" t="s">
        <v>134</v>
      </c>
      <c r="BE299" s="206">
        <f>IF(N299="základní",J299,0)</f>
        <v>0</v>
      </c>
      <c r="BF299" s="206">
        <f>IF(N299="snížená",J299,0)</f>
        <v>0</v>
      </c>
      <c r="BG299" s="206">
        <f>IF(N299="zákl. přenesená",J299,0)</f>
        <v>0</v>
      </c>
      <c r="BH299" s="206">
        <f>IF(N299="sníž. přenesená",J299,0)</f>
        <v>0</v>
      </c>
      <c r="BI299" s="206">
        <f>IF(N299="nulová",J299,0)</f>
        <v>0</v>
      </c>
      <c r="BJ299" s="19" t="s">
        <v>23</v>
      </c>
      <c r="BK299" s="206">
        <f>ROUND(I299*H299,2)</f>
        <v>0</v>
      </c>
      <c r="BL299" s="19" t="s">
        <v>141</v>
      </c>
      <c r="BM299" s="19" t="s">
        <v>1016</v>
      </c>
    </row>
    <row r="300" spans="2:65" s="1" customFormat="1" ht="94.5" x14ac:dyDescent="0.3">
      <c r="B300" s="36"/>
      <c r="C300" s="58"/>
      <c r="D300" s="207" t="s">
        <v>143</v>
      </c>
      <c r="E300" s="58"/>
      <c r="F300" s="208" t="s">
        <v>311</v>
      </c>
      <c r="G300" s="58"/>
      <c r="H300" s="58"/>
      <c r="I300" s="163"/>
      <c r="J300" s="58"/>
      <c r="K300" s="58"/>
      <c r="L300" s="56"/>
      <c r="M300" s="73"/>
      <c r="N300" s="37"/>
      <c r="O300" s="37"/>
      <c r="P300" s="37"/>
      <c r="Q300" s="37"/>
      <c r="R300" s="37"/>
      <c r="S300" s="37"/>
      <c r="T300" s="74"/>
      <c r="AT300" s="19" t="s">
        <v>143</v>
      </c>
      <c r="AU300" s="19" t="s">
        <v>87</v>
      </c>
    </row>
    <row r="301" spans="2:65" s="13" customFormat="1" ht="13.5" x14ac:dyDescent="0.3">
      <c r="B301" s="220"/>
      <c r="C301" s="221"/>
      <c r="D301" s="207" t="s">
        <v>145</v>
      </c>
      <c r="E301" s="222" t="s">
        <v>22</v>
      </c>
      <c r="F301" s="223" t="s">
        <v>1017</v>
      </c>
      <c r="G301" s="221"/>
      <c r="H301" s="224">
        <v>1578.1410000000001</v>
      </c>
      <c r="I301" s="225"/>
      <c r="J301" s="221"/>
      <c r="K301" s="221"/>
      <c r="L301" s="226"/>
      <c r="M301" s="227"/>
      <c r="N301" s="228"/>
      <c r="O301" s="228"/>
      <c r="P301" s="228"/>
      <c r="Q301" s="228"/>
      <c r="R301" s="228"/>
      <c r="S301" s="228"/>
      <c r="T301" s="229"/>
      <c r="AT301" s="230" t="s">
        <v>145</v>
      </c>
      <c r="AU301" s="230" t="s">
        <v>87</v>
      </c>
      <c r="AV301" s="13" t="s">
        <v>87</v>
      </c>
      <c r="AW301" s="13" t="s">
        <v>42</v>
      </c>
      <c r="AX301" s="13" t="s">
        <v>78</v>
      </c>
      <c r="AY301" s="230" t="s">
        <v>134</v>
      </c>
    </row>
    <row r="302" spans="2:65" s="14" customFormat="1" ht="13.5" x14ac:dyDescent="0.3">
      <c r="B302" s="231"/>
      <c r="C302" s="232"/>
      <c r="D302" s="233" t="s">
        <v>145</v>
      </c>
      <c r="E302" s="234" t="s">
        <v>22</v>
      </c>
      <c r="F302" s="235" t="s">
        <v>156</v>
      </c>
      <c r="G302" s="232"/>
      <c r="H302" s="236">
        <v>1578.1410000000001</v>
      </c>
      <c r="I302" s="237"/>
      <c r="J302" s="232"/>
      <c r="K302" s="232"/>
      <c r="L302" s="238"/>
      <c r="M302" s="239"/>
      <c r="N302" s="240"/>
      <c r="O302" s="240"/>
      <c r="P302" s="240"/>
      <c r="Q302" s="240"/>
      <c r="R302" s="240"/>
      <c r="S302" s="240"/>
      <c r="T302" s="241"/>
      <c r="AT302" s="242" t="s">
        <v>145</v>
      </c>
      <c r="AU302" s="242" t="s">
        <v>87</v>
      </c>
      <c r="AV302" s="14" t="s">
        <v>141</v>
      </c>
      <c r="AW302" s="14" t="s">
        <v>42</v>
      </c>
      <c r="AX302" s="14" t="s">
        <v>23</v>
      </c>
      <c r="AY302" s="242" t="s">
        <v>134</v>
      </c>
    </row>
    <row r="303" spans="2:65" s="1" customFormat="1" ht="44.25" customHeight="1" x14ac:dyDescent="0.3">
      <c r="B303" s="36"/>
      <c r="C303" s="195" t="s">
        <v>332</v>
      </c>
      <c r="D303" s="195" t="s">
        <v>136</v>
      </c>
      <c r="E303" s="196" t="s">
        <v>314</v>
      </c>
      <c r="F303" s="197" t="s">
        <v>315</v>
      </c>
      <c r="G303" s="198" t="s">
        <v>222</v>
      </c>
      <c r="H303" s="199">
        <v>1482.71</v>
      </c>
      <c r="I303" s="200"/>
      <c r="J303" s="201">
        <f>ROUND(I303*H303,2)</f>
        <v>0</v>
      </c>
      <c r="K303" s="197" t="s">
        <v>140</v>
      </c>
      <c r="L303" s="56"/>
      <c r="M303" s="202" t="s">
        <v>22</v>
      </c>
      <c r="N303" s="203" t="s">
        <v>49</v>
      </c>
      <c r="O303" s="37"/>
      <c r="P303" s="204">
        <f>O303*H303</f>
        <v>0</v>
      </c>
      <c r="Q303" s="204">
        <v>0</v>
      </c>
      <c r="R303" s="204">
        <f>Q303*H303</f>
        <v>0</v>
      </c>
      <c r="S303" s="204">
        <v>0</v>
      </c>
      <c r="T303" s="205">
        <f>S303*H303</f>
        <v>0</v>
      </c>
      <c r="AR303" s="19" t="s">
        <v>141</v>
      </c>
      <c r="AT303" s="19" t="s">
        <v>136</v>
      </c>
      <c r="AU303" s="19" t="s">
        <v>87</v>
      </c>
      <c r="AY303" s="19" t="s">
        <v>134</v>
      </c>
      <c r="BE303" s="206">
        <f>IF(N303="základní",J303,0)</f>
        <v>0</v>
      </c>
      <c r="BF303" s="206">
        <f>IF(N303="snížená",J303,0)</f>
        <v>0</v>
      </c>
      <c r="BG303" s="206">
        <f>IF(N303="zákl. přenesená",J303,0)</f>
        <v>0</v>
      </c>
      <c r="BH303" s="206">
        <f>IF(N303="sníž. přenesená",J303,0)</f>
        <v>0</v>
      </c>
      <c r="BI303" s="206">
        <f>IF(N303="nulová",J303,0)</f>
        <v>0</v>
      </c>
      <c r="BJ303" s="19" t="s">
        <v>23</v>
      </c>
      <c r="BK303" s="206">
        <f>ROUND(I303*H303,2)</f>
        <v>0</v>
      </c>
      <c r="BL303" s="19" t="s">
        <v>141</v>
      </c>
      <c r="BM303" s="19" t="s">
        <v>1018</v>
      </c>
    </row>
    <row r="304" spans="2:65" s="1" customFormat="1" ht="189" x14ac:dyDescent="0.3">
      <c r="B304" s="36"/>
      <c r="C304" s="58"/>
      <c r="D304" s="207" t="s">
        <v>143</v>
      </c>
      <c r="E304" s="58"/>
      <c r="F304" s="208" t="s">
        <v>317</v>
      </c>
      <c r="G304" s="58"/>
      <c r="H304" s="58"/>
      <c r="I304" s="163"/>
      <c r="J304" s="58"/>
      <c r="K304" s="58"/>
      <c r="L304" s="56"/>
      <c r="M304" s="73"/>
      <c r="N304" s="37"/>
      <c r="O304" s="37"/>
      <c r="P304" s="37"/>
      <c r="Q304" s="37"/>
      <c r="R304" s="37"/>
      <c r="S304" s="37"/>
      <c r="T304" s="74"/>
      <c r="AT304" s="19" t="s">
        <v>143</v>
      </c>
      <c r="AU304" s="19" t="s">
        <v>87</v>
      </c>
    </row>
    <row r="305" spans="2:65" s="12" customFormat="1" ht="13.5" x14ac:dyDescent="0.3">
      <c r="B305" s="209"/>
      <c r="C305" s="210"/>
      <c r="D305" s="207" t="s">
        <v>145</v>
      </c>
      <c r="E305" s="211" t="s">
        <v>22</v>
      </c>
      <c r="F305" s="212" t="s">
        <v>1019</v>
      </c>
      <c r="G305" s="210"/>
      <c r="H305" s="213" t="s">
        <v>22</v>
      </c>
      <c r="I305" s="214"/>
      <c r="J305" s="210"/>
      <c r="K305" s="210"/>
      <c r="L305" s="215"/>
      <c r="M305" s="216"/>
      <c r="N305" s="217"/>
      <c r="O305" s="217"/>
      <c r="P305" s="217"/>
      <c r="Q305" s="217"/>
      <c r="R305" s="217"/>
      <c r="S305" s="217"/>
      <c r="T305" s="218"/>
      <c r="AT305" s="219" t="s">
        <v>145</v>
      </c>
      <c r="AU305" s="219" t="s">
        <v>87</v>
      </c>
      <c r="AV305" s="12" t="s">
        <v>23</v>
      </c>
      <c r="AW305" s="12" t="s">
        <v>42</v>
      </c>
      <c r="AX305" s="12" t="s">
        <v>78</v>
      </c>
      <c r="AY305" s="219" t="s">
        <v>134</v>
      </c>
    </row>
    <row r="306" spans="2:65" s="13" customFormat="1" ht="13.5" x14ac:dyDescent="0.3">
      <c r="B306" s="220"/>
      <c r="C306" s="221"/>
      <c r="D306" s="207" t="s">
        <v>145</v>
      </c>
      <c r="E306" s="222" t="s">
        <v>22</v>
      </c>
      <c r="F306" s="223" t="s">
        <v>1020</v>
      </c>
      <c r="G306" s="221"/>
      <c r="H306" s="224">
        <v>1482.71</v>
      </c>
      <c r="I306" s="225"/>
      <c r="J306" s="221"/>
      <c r="K306" s="221"/>
      <c r="L306" s="226"/>
      <c r="M306" s="227"/>
      <c r="N306" s="228"/>
      <c r="O306" s="228"/>
      <c r="P306" s="228"/>
      <c r="Q306" s="228"/>
      <c r="R306" s="228"/>
      <c r="S306" s="228"/>
      <c r="T306" s="229"/>
      <c r="AT306" s="230" t="s">
        <v>145</v>
      </c>
      <c r="AU306" s="230" t="s">
        <v>87</v>
      </c>
      <c r="AV306" s="13" t="s">
        <v>87</v>
      </c>
      <c r="AW306" s="13" t="s">
        <v>42</v>
      </c>
      <c r="AX306" s="13" t="s">
        <v>78</v>
      </c>
      <c r="AY306" s="230" t="s">
        <v>134</v>
      </c>
    </row>
    <row r="307" spans="2:65" s="14" customFormat="1" ht="13.5" x14ac:dyDescent="0.3">
      <c r="B307" s="231"/>
      <c r="C307" s="232"/>
      <c r="D307" s="233" t="s">
        <v>145</v>
      </c>
      <c r="E307" s="234" t="s">
        <v>22</v>
      </c>
      <c r="F307" s="235" t="s">
        <v>156</v>
      </c>
      <c r="G307" s="232"/>
      <c r="H307" s="236">
        <v>1482.71</v>
      </c>
      <c r="I307" s="237"/>
      <c r="J307" s="232"/>
      <c r="K307" s="232"/>
      <c r="L307" s="238"/>
      <c r="M307" s="239"/>
      <c r="N307" s="240"/>
      <c r="O307" s="240"/>
      <c r="P307" s="240"/>
      <c r="Q307" s="240"/>
      <c r="R307" s="240"/>
      <c r="S307" s="240"/>
      <c r="T307" s="241"/>
      <c r="AT307" s="242" t="s">
        <v>145</v>
      </c>
      <c r="AU307" s="242" t="s">
        <v>87</v>
      </c>
      <c r="AV307" s="14" t="s">
        <v>141</v>
      </c>
      <c r="AW307" s="14" t="s">
        <v>42</v>
      </c>
      <c r="AX307" s="14" t="s">
        <v>23</v>
      </c>
      <c r="AY307" s="242" t="s">
        <v>134</v>
      </c>
    </row>
    <row r="308" spans="2:65" s="1" customFormat="1" ht="22.5" customHeight="1" x14ac:dyDescent="0.3">
      <c r="B308" s="36"/>
      <c r="C308" s="195" t="s">
        <v>188</v>
      </c>
      <c r="D308" s="195" t="s">
        <v>136</v>
      </c>
      <c r="E308" s="196" t="s">
        <v>321</v>
      </c>
      <c r="F308" s="197" t="s">
        <v>322</v>
      </c>
      <c r="G308" s="198" t="s">
        <v>222</v>
      </c>
      <c r="H308" s="199">
        <v>1482.71</v>
      </c>
      <c r="I308" s="200"/>
      <c r="J308" s="201">
        <f>ROUND(I308*H308,2)</f>
        <v>0</v>
      </c>
      <c r="K308" s="197" t="s">
        <v>140</v>
      </c>
      <c r="L308" s="56"/>
      <c r="M308" s="202" t="s">
        <v>22</v>
      </c>
      <c r="N308" s="203" t="s">
        <v>49</v>
      </c>
      <c r="O308" s="37"/>
      <c r="P308" s="204">
        <f>O308*H308</f>
        <v>0</v>
      </c>
      <c r="Q308" s="204">
        <v>0</v>
      </c>
      <c r="R308" s="204">
        <f>Q308*H308</f>
        <v>0</v>
      </c>
      <c r="S308" s="204">
        <v>0</v>
      </c>
      <c r="T308" s="205">
        <f>S308*H308</f>
        <v>0</v>
      </c>
      <c r="AR308" s="19" t="s">
        <v>141</v>
      </c>
      <c r="AT308" s="19" t="s">
        <v>136</v>
      </c>
      <c r="AU308" s="19" t="s">
        <v>87</v>
      </c>
      <c r="AY308" s="19" t="s">
        <v>134</v>
      </c>
      <c r="BE308" s="206">
        <f>IF(N308="základní",J308,0)</f>
        <v>0</v>
      </c>
      <c r="BF308" s="206">
        <f>IF(N308="snížená",J308,0)</f>
        <v>0</v>
      </c>
      <c r="BG308" s="206">
        <f>IF(N308="zákl. přenesená",J308,0)</f>
        <v>0</v>
      </c>
      <c r="BH308" s="206">
        <f>IF(N308="sníž. přenesená",J308,0)</f>
        <v>0</v>
      </c>
      <c r="BI308" s="206">
        <f>IF(N308="nulová",J308,0)</f>
        <v>0</v>
      </c>
      <c r="BJ308" s="19" t="s">
        <v>23</v>
      </c>
      <c r="BK308" s="206">
        <f>ROUND(I308*H308,2)</f>
        <v>0</v>
      </c>
      <c r="BL308" s="19" t="s">
        <v>141</v>
      </c>
      <c r="BM308" s="19" t="s">
        <v>1021</v>
      </c>
    </row>
    <row r="309" spans="2:65" s="1" customFormat="1" ht="297" x14ac:dyDescent="0.3">
      <c r="B309" s="36"/>
      <c r="C309" s="58"/>
      <c r="D309" s="207" t="s">
        <v>143</v>
      </c>
      <c r="E309" s="58"/>
      <c r="F309" s="208" t="s">
        <v>324</v>
      </c>
      <c r="G309" s="58"/>
      <c r="H309" s="58"/>
      <c r="I309" s="163"/>
      <c r="J309" s="58"/>
      <c r="K309" s="58"/>
      <c r="L309" s="56"/>
      <c r="M309" s="73"/>
      <c r="N309" s="37"/>
      <c r="O309" s="37"/>
      <c r="P309" s="37"/>
      <c r="Q309" s="37"/>
      <c r="R309" s="37"/>
      <c r="S309" s="37"/>
      <c r="T309" s="74"/>
      <c r="AT309" s="19" t="s">
        <v>143</v>
      </c>
      <c r="AU309" s="19" t="s">
        <v>87</v>
      </c>
    </row>
    <row r="310" spans="2:65" s="13" customFormat="1" ht="13.5" x14ac:dyDescent="0.3">
      <c r="B310" s="220"/>
      <c r="C310" s="221"/>
      <c r="D310" s="207" t="s">
        <v>145</v>
      </c>
      <c r="E310" s="222" t="s">
        <v>22</v>
      </c>
      <c r="F310" s="223" t="s">
        <v>1022</v>
      </c>
      <c r="G310" s="221"/>
      <c r="H310" s="224">
        <v>1482.71</v>
      </c>
      <c r="I310" s="225"/>
      <c r="J310" s="221"/>
      <c r="K310" s="221"/>
      <c r="L310" s="226"/>
      <c r="M310" s="227"/>
      <c r="N310" s="228"/>
      <c r="O310" s="228"/>
      <c r="P310" s="228"/>
      <c r="Q310" s="228"/>
      <c r="R310" s="228"/>
      <c r="S310" s="228"/>
      <c r="T310" s="229"/>
      <c r="AT310" s="230" t="s">
        <v>145</v>
      </c>
      <c r="AU310" s="230" t="s">
        <v>87</v>
      </c>
      <c r="AV310" s="13" t="s">
        <v>87</v>
      </c>
      <c r="AW310" s="13" t="s">
        <v>42</v>
      </c>
      <c r="AX310" s="13" t="s">
        <v>78</v>
      </c>
      <c r="AY310" s="230" t="s">
        <v>134</v>
      </c>
    </row>
    <row r="311" spans="2:65" s="14" customFormat="1" ht="13.5" x14ac:dyDescent="0.3">
      <c r="B311" s="231"/>
      <c r="C311" s="232"/>
      <c r="D311" s="233" t="s">
        <v>145</v>
      </c>
      <c r="E311" s="234" t="s">
        <v>22</v>
      </c>
      <c r="F311" s="235" t="s">
        <v>156</v>
      </c>
      <c r="G311" s="232"/>
      <c r="H311" s="236">
        <v>1482.71</v>
      </c>
      <c r="I311" s="237"/>
      <c r="J311" s="232"/>
      <c r="K311" s="232"/>
      <c r="L311" s="238"/>
      <c r="M311" s="239"/>
      <c r="N311" s="240"/>
      <c r="O311" s="240"/>
      <c r="P311" s="240"/>
      <c r="Q311" s="240"/>
      <c r="R311" s="240"/>
      <c r="S311" s="240"/>
      <c r="T311" s="241"/>
      <c r="AT311" s="242" t="s">
        <v>145</v>
      </c>
      <c r="AU311" s="242" t="s">
        <v>87</v>
      </c>
      <c r="AV311" s="14" t="s">
        <v>141</v>
      </c>
      <c r="AW311" s="14" t="s">
        <v>42</v>
      </c>
      <c r="AX311" s="14" t="s">
        <v>23</v>
      </c>
      <c r="AY311" s="242" t="s">
        <v>134</v>
      </c>
    </row>
    <row r="312" spans="2:65" s="1" customFormat="1" ht="22.5" customHeight="1" x14ac:dyDescent="0.3">
      <c r="B312" s="36"/>
      <c r="C312" s="195" t="s">
        <v>7</v>
      </c>
      <c r="D312" s="195" t="s">
        <v>136</v>
      </c>
      <c r="E312" s="196" t="s">
        <v>327</v>
      </c>
      <c r="F312" s="197" t="s">
        <v>328</v>
      </c>
      <c r="G312" s="198" t="s">
        <v>329</v>
      </c>
      <c r="H312" s="199">
        <v>2476.1260000000002</v>
      </c>
      <c r="I312" s="200"/>
      <c r="J312" s="201">
        <f>ROUND(I312*H312,2)</f>
        <v>0</v>
      </c>
      <c r="K312" s="197" t="s">
        <v>140</v>
      </c>
      <c r="L312" s="56"/>
      <c r="M312" s="202" t="s">
        <v>22</v>
      </c>
      <c r="N312" s="203" t="s">
        <v>49</v>
      </c>
      <c r="O312" s="37"/>
      <c r="P312" s="204">
        <f>O312*H312</f>
        <v>0</v>
      </c>
      <c r="Q312" s="204">
        <v>0</v>
      </c>
      <c r="R312" s="204">
        <f>Q312*H312</f>
        <v>0</v>
      </c>
      <c r="S312" s="204">
        <v>0</v>
      </c>
      <c r="T312" s="205">
        <f>S312*H312</f>
        <v>0</v>
      </c>
      <c r="AR312" s="19" t="s">
        <v>141</v>
      </c>
      <c r="AT312" s="19" t="s">
        <v>136</v>
      </c>
      <c r="AU312" s="19" t="s">
        <v>87</v>
      </c>
      <c r="AY312" s="19" t="s">
        <v>134</v>
      </c>
      <c r="BE312" s="206">
        <f>IF(N312="základní",J312,0)</f>
        <v>0</v>
      </c>
      <c r="BF312" s="206">
        <f>IF(N312="snížená",J312,0)</f>
        <v>0</v>
      </c>
      <c r="BG312" s="206">
        <f>IF(N312="zákl. přenesená",J312,0)</f>
        <v>0</v>
      </c>
      <c r="BH312" s="206">
        <f>IF(N312="sníž. přenesená",J312,0)</f>
        <v>0</v>
      </c>
      <c r="BI312" s="206">
        <f>IF(N312="nulová",J312,0)</f>
        <v>0</v>
      </c>
      <c r="BJ312" s="19" t="s">
        <v>23</v>
      </c>
      <c r="BK312" s="206">
        <f>ROUND(I312*H312,2)</f>
        <v>0</v>
      </c>
      <c r="BL312" s="19" t="s">
        <v>141</v>
      </c>
      <c r="BM312" s="19" t="s">
        <v>1023</v>
      </c>
    </row>
    <row r="313" spans="2:65" s="1" customFormat="1" ht="297" x14ac:dyDescent="0.3">
      <c r="B313" s="36"/>
      <c r="C313" s="58"/>
      <c r="D313" s="207" t="s">
        <v>143</v>
      </c>
      <c r="E313" s="58"/>
      <c r="F313" s="208" t="s">
        <v>324</v>
      </c>
      <c r="G313" s="58"/>
      <c r="H313" s="58"/>
      <c r="I313" s="163"/>
      <c r="J313" s="58"/>
      <c r="K313" s="58"/>
      <c r="L313" s="56"/>
      <c r="M313" s="73"/>
      <c r="N313" s="37"/>
      <c r="O313" s="37"/>
      <c r="P313" s="37"/>
      <c r="Q313" s="37"/>
      <c r="R313" s="37"/>
      <c r="S313" s="37"/>
      <c r="T313" s="74"/>
      <c r="AT313" s="19" t="s">
        <v>143</v>
      </c>
      <c r="AU313" s="19" t="s">
        <v>87</v>
      </c>
    </row>
    <row r="314" spans="2:65" s="13" customFormat="1" ht="13.5" x14ac:dyDescent="0.3">
      <c r="B314" s="220"/>
      <c r="C314" s="221"/>
      <c r="D314" s="207" t="s">
        <v>145</v>
      </c>
      <c r="E314" s="222" t="s">
        <v>22</v>
      </c>
      <c r="F314" s="223" t="s">
        <v>1024</v>
      </c>
      <c r="G314" s="221"/>
      <c r="H314" s="224">
        <v>2476.1260000000002</v>
      </c>
      <c r="I314" s="225"/>
      <c r="J314" s="221"/>
      <c r="K314" s="221"/>
      <c r="L314" s="226"/>
      <c r="M314" s="227"/>
      <c r="N314" s="228"/>
      <c r="O314" s="228"/>
      <c r="P314" s="228"/>
      <c r="Q314" s="228"/>
      <c r="R314" s="228"/>
      <c r="S314" s="228"/>
      <c r="T314" s="229"/>
      <c r="AT314" s="230" t="s">
        <v>145</v>
      </c>
      <c r="AU314" s="230" t="s">
        <v>87</v>
      </c>
      <c r="AV314" s="13" t="s">
        <v>87</v>
      </c>
      <c r="AW314" s="13" t="s">
        <v>42</v>
      </c>
      <c r="AX314" s="13" t="s">
        <v>78</v>
      </c>
      <c r="AY314" s="230" t="s">
        <v>134</v>
      </c>
    </row>
    <row r="315" spans="2:65" s="14" customFormat="1" ht="13.5" x14ac:dyDescent="0.3">
      <c r="B315" s="231"/>
      <c r="C315" s="232"/>
      <c r="D315" s="233" t="s">
        <v>145</v>
      </c>
      <c r="E315" s="234" t="s">
        <v>22</v>
      </c>
      <c r="F315" s="235" t="s">
        <v>156</v>
      </c>
      <c r="G315" s="232"/>
      <c r="H315" s="236">
        <v>2476.1260000000002</v>
      </c>
      <c r="I315" s="237"/>
      <c r="J315" s="232"/>
      <c r="K315" s="232"/>
      <c r="L315" s="238"/>
      <c r="M315" s="239"/>
      <c r="N315" s="240"/>
      <c r="O315" s="240"/>
      <c r="P315" s="240"/>
      <c r="Q315" s="240"/>
      <c r="R315" s="240"/>
      <c r="S315" s="240"/>
      <c r="T315" s="241"/>
      <c r="AT315" s="242" t="s">
        <v>145</v>
      </c>
      <c r="AU315" s="242" t="s">
        <v>87</v>
      </c>
      <c r="AV315" s="14" t="s">
        <v>141</v>
      </c>
      <c r="AW315" s="14" t="s">
        <v>42</v>
      </c>
      <c r="AX315" s="14" t="s">
        <v>23</v>
      </c>
      <c r="AY315" s="242" t="s">
        <v>134</v>
      </c>
    </row>
    <row r="316" spans="2:65" s="1" customFormat="1" ht="31.5" customHeight="1" x14ac:dyDescent="0.3">
      <c r="B316" s="36"/>
      <c r="C316" s="195" t="s">
        <v>412</v>
      </c>
      <c r="D316" s="195" t="s">
        <v>136</v>
      </c>
      <c r="E316" s="196" t="s">
        <v>333</v>
      </c>
      <c r="F316" s="197" t="s">
        <v>334</v>
      </c>
      <c r="G316" s="198" t="s">
        <v>222</v>
      </c>
      <c r="H316" s="199">
        <v>1095.048</v>
      </c>
      <c r="I316" s="200"/>
      <c r="J316" s="201">
        <f>ROUND(I316*H316,2)</f>
        <v>0</v>
      </c>
      <c r="K316" s="197" t="s">
        <v>140</v>
      </c>
      <c r="L316" s="56"/>
      <c r="M316" s="202" t="s">
        <v>22</v>
      </c>
      <c r="N316" s="203" t="s">
        <v>49</v>
      </c>
      <c r="O316" s="37"/>
      <c r="P316" s="204">
        <f>O316*H316</f>
        <v>0</v>
      </c>
      <c r="Q316" s="204">
        <v>0</v>
      </c>
      <c r="R316" s="204">
        <f>Q316*H316</f>
        <v>0</v>
      </c>
      <c r="S316" s="204">
        <v>0</v>
      </c>
      <c r="T316" s="205">
        <f>S316*H316</f>
        <v>0</v>
      </c>
      <c r="AR316" s="19" t="s">
        <v>141</v>
      </c>
      <c r="AT316" s="19" t="s">
        <v>136</v>
      </c>
      <c r="AU316" s="19" t="s">
        <v>87</v>
      </c>
      <c r="AY316" s="19" t="s">
        <v>134</v>
      </c>
      <c r="BE316" s="206">
        <f>IF(N316="základní",J316,0)</f>
        <v>0</v>
      </c>
      <c r="BF316" s="206">
        <f>IF(N316="snížená",J316,0)</f>
        <v>0</v>
      </c>
      <c r="BG316" s="206">
        <f>IF(N316="zákl. přenesená",J316,0)</f>
        <v>0</v>
      </c>
      <c r="BH316" s="206">
        <f>IF(N316="sníž. přenesená",J316,0)</f>
        <v>0</v>
      </c>
      <c r="BI316" s="206">
        <f>IF(N316="nulová",J316,0)</f>
        <v>0</v>
      </c>
      <c r="BJ316" s="19" t="s">
        <v>23</v>
      </c>
      <c r="BK316" s="206">
        <f>ROUND(I316*H316,2)</f>
        <v>0</v>
      </c>
      <c r="BL316" s="19" t="s">
        <v>141</v>
      </c>
      <c r="BM316" s="19" t="s">
        <v>1025</v>
      </c>
    </row>
    <row r="317" spans="2:65" s="1" customFormat="1" ht="409.5" x14ac:dyDescent="0.3">
      <c r="B317" s="36"/>
      <c r="C317" s="58"/>
      <c r="D317" s="207" t="s">
        <v>143</v>
      </c>
      <c r="E317" s="58"/>
      <c r="F317" s="208" t="s">
        <v>336</v>
      </c>
      <c r="G317" s="58"/>
      <c r="H317" s="58"/>
      <c r="I317" s="163"/>
      <c r="J317" s="58"/>
      <c r="K317" s="58"/>
      <c r="L317" s="56"/>
      <c r="M317" s="73"/>
      <c r="N317" s="37"/>
      <c r="O317" s="37"/>
      <c r="P317" s="37"/>
      <c r="Q317" s="37"/>
      <c r="R317" s="37"/>
      <c r="S317" s="37"/>
      <c r="T317" s="74"/>
      <c r="AT317" s="19" t="s">
        <v>143</v>
      </c>
      <c r="AU317" s="19" t="s">
        <v>87</v>
      </c>
    </row>
    <row r="318" spans="2:65" s="12" customFormat="1" ht="13.5" x14ac:dyDescent="0.3">
      <c r="B318" s="209"/>
      <c r="C318" s="210"/>
      <c r="D318" s="207" t="s">
        <v>145</v>
      </c>
      <c r="E318" s="211" t="s">
        <v>22</v>
      </c>
      <c r="F318" s="212" t="s">
        <v>1026</v>
      </c>
      <c r="G318" s="210"/>
      <c r="H318" s="213" t="s">
        <v>22</v>
      </c>
      <c r="I318" s="214"/>
      <c r="J318" s="210"/>
      <c r="K318" s="210"/>
      <c r="L318" s="215"/>
      <c r="M318" s="216"/>
      <c r="N318" s="217"/>
      <c r="O318" s="217"/>
      <c r="P318" s="217"/>
      <c r="Q318" s="217"/>
      <c r="R318" s="217"/>
      <c r="S318" s="217"/>
      <c r="T318" s="218"/>
      <c r="AT318" s="219" t="s">
        <v>145</v>
      </c>
      <c r="AU318" s="219" t="s">
        <v>87</v>
      </c>
      <c r="AV318" s="12" t="s">
        <v>23</v>
      </c>
      <c r="AW318" s="12" t="s">
        <v>42</v>
      </c>
      <c r="AX318" s="12" t="s">
        <v>78</v>
      </c>
      <c r="AY318" s="219" t="s">
        <v>134</v>
      </c>
    </row>
    <row r="319" spans="2:65" s="12" customFormat="1" ht="13.5" x14ac:dyDescent="0.3">
      <c r="B319" s="209"/>
      <c r="C319" s="210"/>
      <c r="D319" s="207" t="s">
        <v>145</v>
      </c>
      <c r="E319" s="211" t="s">
        <v>22</v>
      </c>
      <c r="F319" s="212" t="s">
        <v>901</v>
      </c>
      <c r="G319" s="210"/>
      <c r="H319" s="213" t="s">
        <v>22</v>
      </c>
      <c r="I319" s="214"/>
      <c r="J319" s="210"/>
      <c r="K319" s="210"/>
      <c r="L319" s="215"/>
      <c r="M319" s="216"/>
      <c r="N319" s="217"/>
      <c r="O319" s="217"/>
      <c r="P319" s="217"/>
      <c r="Q319" s="217"/>
      <c r="R319" s="217"/>
      <c r="S319" s="217"/>
      <c r="T319" s="218"/>
      <c r="AT319" s="219" t="s">
        <v>145</v>
      </c>
      <c r="AU319" s="219" t="s">
        <v>87</v>
      </c>
      <c r="AV319" s="12" t="s">
        <v>23</v>
      </c>
      <c r="AW319" s="12" t="s">
        <v>42</v>
      </c>
      <c r="AX319" s="12" t="s">
        <v>78</v>
      </c>
      <c r="AY319" s="219" t="s">
        <v>134</v>
      </c>
    </row>
    <row r="320" spans="2:65" s="13" customFormat="1" ht="13.5" x14ac:dyDescent="0.3">
      <c r="B320" s="220"/>
      <c r="C320" s="221"/>
      <c r="D320" s="207" t="s">
        <v>145</v>
      </c>
      <c r="E320" s="222" t="s">
        <v>22</v>
      </c>
      <c r="F320" s="223" t="s">
        <v>1027</v>
      </c>
      <c r="G320" s="221"/>
      <c r="H320" s="224">
        <v>13.055999999999999</v>
      </c>
      <c r="I320" s="225"/>
      <c r="J320" s="221"/>
      <c r="K320" s="221"/>
      <c r="L320" s="226"/>
      <c r="M320" s="227"/>
      <c r="N320" s="228"/>
      <c r="O320" s="228"/>
      <c r="P320" s="228"/>
      <c r="Q320" s="228"/>
      <c r="R320" s="228"/>
      <c r="S320" s="228"/>
      <c r="T320" s="229"/>
      <c r="AT320" s="230" t="s">
        <v>145</v>
      </c>
      <c r="AU320" s="230" t="s">
        <v>87</v>
      </c>
      <c r="AV320" s="13" t="s">
        <v>87</v>
      </c>
      <c r="AW320" s="13" t="s">
        <v>42</v>
      </c>
      <c r="AX320" s="13" t="s">
        <v>78</v>
      </c>
      <c r="AY320" s="230" t="s">
        <v>134</v>
      </c>
    </row>
    <row r="321" spans="2:51" s="13" customFormat="1" ht="13.5" x14ac:dyDescent="0.3">
      <c r="B321" s="220"/>
      <c r="C321" s="221"/>
      <c r="D321" s="207" t="s">
        <v>145</v>
      </c>
      <c r="E321" s="222" t="s">
        <v>22</v>
      </c>
      <c r="F321" s="223" t="s">
        <v>1028</v>
      </c>
      <c r="G321" s="221"/>
      <c r="H321" s="224">
        <v>49.164000000000001</v>
      </c>
      <c r="I321" s="225"/>
      <c r="J321" s="221"/>
      <c r="K321" s="221"/>
      <c r="L321" s="226"/>
      <c r="M321" s="227"/>
      <c r="N321" s="228"/>
      <c r="O321" s="228"/>
      <c r="P321" s="228"/>
      <c r="Q321" s="228"/>
      <c r="R321" s="228"/>
      <c r="S321" s="228"/>
      <c r="T321" s="229"/>
      <c r="AT321" s="230" t="s">
        <v>145</v>
      </c>
      <c r="AU321" s="230" t="s">
        <v>87</v>
      </c>
      <c r="AV321" s="13" t="s">
        <v>87</v>
      </c>
      <c r="AW321" s="13" t="s">
        <v>42</v>
      </c>
      <c r="AX321" s="13" t="s">
        <v>78</v>
      </c>
      <c r="AY321" s="230" t="s">
        <v>134</v>
      </c>
    </row>
    <row r="322" spans="2:51" s="13" customFormat="1" ht="13.5" x14ac:dyDescent="0.3">
      <c r="B322" s="220"/>
      <c r="C322" s="221"/>
      <c r="D322" s="207" t="s">
        <v>145</v>
      </c>
      <c r="E322" s="222" t="s">
        <v>22</v>
      </c>
      <c r="F322" s="223" t="s">
        <v>1029</v>
      </c>
      <c r="G322" s="221"/>
      <c r="H322" s="224">
        <v>73.272000000000006</v>
      </c>
      <c r="I322" s="225"/>
      <c r="J322" s="221"/>
      <c r="K322" s="221"/>
      <c r="L322" s="226"/>
      <c r="M322" s="227"/>
      <c r="N322" s="228"/>
      <c r="O322" s="228"/>
      <c r="P322" s="228"/>
      <c r="Q322" s="228"/>
      <c r="R322" s="228"/>
      <c r="S322" s="228"/>
      <c r="T322" s="229"/>
      <c r="AT322" s="230" t="s">
        <v>145</v>
      </c>
      <c r="AU322" s="230" t="s">
        <v>87</v>
      </c>
      <c r="AV322" s="13" t="s">
        <v>87</v>
      </c>
      <c r="AW322" s="13" t="s">
        <v>42</v>
      </c>
      <c r="AX322" s="13" t="s">
        <v>78</v>
      </c>
      <c r="AY322" s="230" t="s">
        <v>134</v>
      </c>
    </row>
    <row r="323" spans="2:51" s="13" customFormat="1" ht="13.5" x14ac:dyDescent="0.3">
      <c r="B323" s="220"/>
      <c r="C323" s="221"/>
      <c r="D323" s="207" t="s">
        <v>145</v>
      </c>
      <c r="E323" s="222" t="s">
        <v>22</v>
      </c>
      <c r="F323" s="223" t="s">
        <v>1030</v>
      </c>
      <c r="G323" s="221"/>
      <c r="H323" s="224">
        <v>92.284999999999997</v>
      </c>
      <c r="I323" s="225"/>
      <c r="J323" s="221"/>
      <c r="K323" s="221"/>
      <c r="L323" s="226"/>
      <c r="M323" s="227"/>
      <c r="N323" s="228"/>
      <c r="O323" s="228"/>
      <c r="P323" s="228"/>
      <c r="Q323" s="228"/>
      <c r="R323" s="228"/>
      <c r="S323" s="228"/>
      <c r="T323" s="229"/>
      <c r="AT323" s="230" t="s">
        <v>145</v>
      </c>
      <c r="AU323" s="230" t="s">
        <v>87</v>
      </c>
      <c r="AV323" s="13" t="s">
        <v>87</v>
      </c>
      <c r="AW323" s="13" t="s">
        <v>42</v>
      </c>
      <c r="AX323" s="13" t="s">
        <v>78</v>
      </c>
      <c r="AY323" s="230" t="s">
        <v>134</v>
      </c>
    </row>
    <row r="324" spans="2:51" s="13" customFormat="1" ht="13.5" x14ac:dyDescent="0.3">
      <c r="B324" s="220"/>
      <c r="C324" s="221"/>
      <c r="D324" s="207" t="s">
        <v>145</v>
      </c>
      <c r="E324" s="222" t="s">
        <v>22</v>
      </c>
      <c r="F324" s="223" t="s">
        <v>1031</v>
      </c>
      <c r="G324" s="221"/>
      <c r="H324" s="224">
        <v>117.35899999999999</v>
      </c>
      <c r="I324" s="225"/>
      <c r="J324" s="221"/>
      <c r="K324" s="221"/>
      <c r="L324" s="226"/>
      <c r="M324" s="227"/>
      <c r="N324" s="228"/>
      <c r="O324" s="228"/>
      <c r="P324" s="228"/>
      <c r="Q324" s="228"/>
      <c r="R324" s="228"/>
      <c r="S324" s="228"/>
      <c r="T324" s="229"/>
      <c r="AT324" s="230" t="s">
        <v>145</v>
      </c>
      <c r="AU324" s="230" t="s">
        <v>87</v>
      </c>
      <c r="AV324" s="13" t="s">
        <v>87</v>
      </c>
      <c r="AW324" s="13" t="s">
        <v>42</v>
      </c>
      <c r="AX324" s="13" t="s">
        <v>78</v>
      </c>
      <c r="AY324" s="230" t="s">
        <v>134</v>
      </c>
    </row>
    <row r="325" spans="2:51" s="13" customFormat="1" ht="13.5" x14ac:dyDescent="0.3">
      <c r="B325" s="220"/>
      <c r="C325" s="221"/>
      <c r="D325" s="207" t="s">
        <v>145</v>
      </c>
      <c r="E325" s="222" t="s">
        <v>22</v>
      </c>
      <c r="F325" s="223" t="s">
        <v>1032</v>
      </c>
      <c r="G325" s="221"/>
      <c r="H325" s="224">
        <v>62.744</v>
      </c>
      <c r="I325" s="225"/>
      <c r="J325" s="221"/>
      <c r="K325" s="221"/>
      <c r="L325" s="226"/>
      <c r="M325" s="227"/>
      <c r="N325" s="228"/>
      <c r="O325" s="228"/>
      <c r="P325" s="228"/>
      <c r="Q325" s="228"/>
      <c r="R325" s="228"/>
      <c r="S325" s="228"/>
      <c r="T325" s="229"/>
      <c r="AT325" s="230" t="s">
        <v>145</v>
      </c>
      <c r="AU325" s="230" t="s">
        <v>87</v>
      </c>
      <c r="AV325" s="13" t="s">
        <v>87</v>
      </c>
      <c r="AW325" s="13" t="s">
        <v>42</v>
      </c>
      <c r="AX325" s="13" t="s">
        <v>78</v>
      </c>
      <c r="AY325" s="230" t="s">
        <v>134</v>
      </c>
    </row>
    <row r="326" spans="2:51" s="13" customFormat="1" ht="13.5" x14ac:dyDescent="0.3">
      <c r="B326" s="220"/>
      <c r="C326" s="221"/>
      <c r="D326" s="207" t="s">
        <v>145</v>
      </c>
      <c r="E326" s="222" t="s">
        <v>22</v>
      </c>
      <c r="F326" s="223" t="s">
        <v>1033</v>
      </c>
      <c r="G326" s="221"/>
      <c r="H326" s="224">
        <v>115.33499999999999</v>
      </c>
      <c r="I326" s="225"/>
      <c r="J326" s="221"/>
      <c r="K326" s="221"/>
      <c r="L326" s="226"/>
      <c r="M326" s="227"/>
      <c r="N326" s="228"/>
      <c r="O326" s="228"/>
      <c r="P326" s="228"/>
      <c r="Q326" s="228"/>
      <c r="R326" s="228"/>
      <c r="S326" s="228"/>
      <c r="T326" s="229"/>
      <c r="AT326" s="230" t="s">
        <v>145</v>
      </c>
      <c r="AU326" s="230" t="s">
        <v>87</v>
      </c>
      <c r="AV326" s="13" t="s">
        <v>87</v>
      </c>
      <c r="AW326" s="13" t="s">
        <v>42</v>
      </c>
      <c r="AX326" s="13" t="s">
        <v>78</v>
      </c>
      <c r="AY326" s="230" t="s">
        <v>134</v>
      </c>
    </row>
    <row r="327" spans="2:51" s="13" customFormat="1" ht="13.5" x14ac:dyDescent="0.3">
      <c r="B327" s="220"/>
      <c r="C327" s="221"/>
      <c r="D327" s="207" t="s">
        <v>145</v>
      </c>
      <c r="E327" s="222" t="s">
        <v>22</v>
      </c>
      <c r="F327" s="223" t="s">
        <v>1034</v>
      </c>
      <c r="G327" s="221"/>
      <c r="H327" s="224">
        <v>95.426000000000002</v>
      </c>
      <c r="I327" s="225"/>
      <c r="J327" s="221"/>
      <c r="K327" s="221"/>
      <c r="L327" s="226"/>
      <c r="M327" s="227"/>
      <c r="N327" s="228"/>
      <c r="O327" s="228"/>
      <c r="P327" s="228"/>
      <c r="Q327" s="228"/>
      <c r="R327" s="228"/>
      <c r="S327" s="228"/>
      <c r="T327" s="229"/>
      <c r="AT327" s="230" t="s">
        <v>145</v>
      </c>
      <c r="AU327" s="230" t="s">
        <v>87</v>
      </c>
      <c r="AV327" s="13" t="s">
        <v>87</v>
      </c>
      <c r="AW327" s="13" t="s">
        <v>42</v>
      </c>
      <c r="AX327" s="13" t="s">
        <v>78</v>
      </c>
      <c r="AY327" s="230" t="s">
        <v>134</v>
      </c>
    </row>
    <row r="328" spans="2:51" s="13" customFormat="1" ht="13.5" x14ac:dyDescent="0.3">
      <c r="B328" s="220"/>
      <c r="C328" s="221"/>
      <c r="D328" s="207" t="s">
        <v>145</v>
      </c>
      <c r="E328" s="222" t="s">
        <v>22</v>
      </c>
      <c r="F328" s="223" t="s">
        <v>1035</v>
      </c>
      <c r="G328" s="221"/>
      <c r="H328" s="224">
        <v>96.393000000000001</v>
      </c>
      <c r="I328" s="225"/>
      <c r="J328" s="221"/>
      <c r="K328" s="221"/>
      <c r="L328" s="226"/>
      <c r="M328" s="227"/>
      <c r="N328" s="228"/>
      <c r="O328" s="228"/>
      <c r="P328" s="228"/>
      <c r="Q328" s="228"/>
      <c r="R328" s="228"/>
      <c r="S328" s="228"/>
      <c r="T328" s="229"/>
      <c r="AT328" s="230" t="s">
        <v>145</v>
      </c>
      <c r="AU328" s="230" t="s">
        <v>87</v>
      </c>
      <c r="AV328" s="13" t="s">
        <v>87</v>
      </c>
      <c r="AW328" s="13" t="s">
        <v>42</v>
      </c>
      <c r="AX328" s="13" t="s">
        <v>78</v>
      </c>
      <c r="AY328" s="230" t="s">
        <v>134</v>
      </c>
    </row>
    <row r="329" spans="2:51" s="12" customFormat="1" ht="13.5" x14ac:dyDescent="0.3">
      <c r="B329" s="209"/>
      <c r="C329" s="210"/>
      <c r="D329" s="207" t="s">
        <v>145</v>
      </c>
      <c r="E329" s="211" t="s">
        <v>22</v>
      </c>
      <c r="F329" s="212" t="s">
        <v>962</v>
      </c>
      <c r="G329" s="210"/>
      <c r="H329" s="213" t="s">
        <v>22</v>
      </c>
      <c r="I329" s="214"/>
      <c r="J329" s="210"/>
      <c r="K329" s="210"/>
      <c r="L329" s="215"/>
      <c r="M329" s="216"/>
      <c r="N329" s="217"/>
      <c r="O329" s="217"/>
      <c r="P329" s="217"/>
      <c r="Q329" s="217"/>
      <c r="R329" s="217"/>
      <c r="S329" s="217"/>
      <c r="T329" s="218"/>
      <c r="AT329" s="219" t="s">
        <v>145</v>
      </c>
      <c r="AU329" s="219" t="s">
        <v>87</v>
      </c>
      <c r="AV329" s="12" t="s">
        <v>23</v>
      </c>
      <c r="AW329" s="12" t="s">
        <v>42</v>
      </c>
      <c r="AX329" s="12" t="s">
        <v>78</v>
      </c>
      <c r="AY329" s="219" t="s">
        <v>134</v>
      </c>
    </row>
    <row r="330" spans="2:51" s="13" customFormat="1" ht="13.5" x14ac:dyDescent="0.3">
      <c r="B330" s="220"/>
      <c r="C330" s="221"/>
      <c r="D330" s="207" t="s">
        <v>145</v>
      </c>
      <c r="E330" s="222" t="s">
        <v>22</v>
      </c>
      <c r="F330" s="223" t="s">
        <v>1036</v>
      </c>
      <c r="G330" s="221"/>
      <c r="H330" s="224">
        <v>60.341000000000001</v>
      </c>
      <c r="I330" s="225"/>
      <c r="J330" s="221"/>
      <c r="K330" s="221"/>
      <c r="L330" s="226"/>
      <c r="M330" s="227"/>
      <c r="N330" s="228"/>
      <c r="O330" s="228"/>
      <c r="P330" s="228"/>
      <c r="Q330" s="228"/>
      <c r="R330" s="228"/>
      <c r="S330" s="228"/>
      <c r="T330" s="229"/>
      <c r="AT330" s="230" t="s">
        <v>145</v>
      </c>
      <c r="AU330" s="230" t="s">
        <v>87</v>
      </c>
      <c r="AV330" s="13" t="s">
        <v>87</v>
      </c>
      <c r="AW330" s="13" t="s">
        <v>42</v>
      </c>
      <c r="AX330" s="13" t="s">
        <v>78</v>
      </c>
      <c r="AY330" s="230" t="s">
        <v>134</v>
      </c>
    </row>
    <row r="331" spans="2:51" s="12" customFormat="1" ht="13.5" x14ac:dyDescent="0.3">
      <c r="B331" s="209"/>
      <c r="C331" s="210"/>
      <c r="D331" s="207" t="s">
        <v>145</v>
      </c>
      <c r="E331" s="211" t="s">
        <v>22</v>
      </c>
      <c r="F331" s="212" t="s">
        <v>894</v>
      </c>
      <c r="G331" s="210"/>
      <c r="H331" s="213" t="s">
        <v>22</v>
      </c>
      <c r="I331" s="214"/>
      <c r="J331" s="210"/>
      <c r="K331" s="210"/>
      <c r="L331" s="215"/>
      <c r="M331" s="216"/>
      <c r="N331" s="217"/>
      <c r="O331" s="217"/>
      <c r="P331" s="217"/>
      <c r="Q331" s="217"/>
      <c r="R331" s="217"/>
      <c r="S331" s="217"/>
      <c r="T331" s="218"/>
      <c r="AT331" s="219" t="s">
        <v>145</v>
      </c>
      <c r="AU331" s="219" t="s">
        <v>87</v>
      </c>
      <c r="AV331" s="12" t="s">
        <v>23</v>
      </c>
      <c r="AW331" s="12" t="s">
        <v>42</v>
      </c>
      <c r="AX331" s="12" t="s">
        <v>78</v>
      </c>
      <c r="AY331" s="219" t="s">
        <v>134</v>
      </c>
    </row>
    <row r="332" spans="2:51" s="13" customFormat="1" ht="13.5" x14ac:dyDescent="0.3">
      <c r="B332" s="220"/>
      <c r="C332" s="221"/>
      <c r="D332" s="207" t="s">
        <v>145</v>
      </c>
      <c r="E332" s="222" t="s">
        <v>22</v>
      </c>
      <c r="F332" s="223" t="s">
        <v>1037</v>
      </c>
      <c r="G332" s="221"/>
      <c r="H332" s="224">
        <v>26.484999999999999</v>
      </c>
      <c r="I332" s="225"/>
      <c r="J332" s="221"/>
      <c r="K332" s="221"/>
      <c r="L332" s="226"/>
      <c r="M332" s="227"/>
      <c r="N332" s="228"/>
      <c r="O332" s="228"/>
      <c r="P332" s="228"/>
      <c r="Q332" s="228"/>
      <c r="R332" s="228"/>
      <c r="S332" s="228"/>
      <c r="T332" s="229"/>
      <c r="AT332" s="230" t="s">
        <v>145</v>
      </c>
      <c r="AU332" s="230" t="s">
        <v>87</v>
      </c>
      <c r="AV332" s="13" t="s">
        <v>87</v>
      </c>
      <c r="AW332" s="13" t="s">
        <v>42</v>
      </c>
      <c r="AX332" s="13" t="s">
        <v>78</v>
      </c>
      <c r="AY332" s="230" t="s">
        <v>134</v>
      </c>
    </row>
    <row r="333" spans="2:51" s="13" customFormat="1" ht="13.5" x14ac:dyDescent="0.3">
      <c r="B333" s="220"/>
      <c r="C333" s="221"/>
      <c r="D333" s="207" t="s">
        <v>145</v>
      </c>
      <c r="E333" s="222" t="s">
        <v>22</v>
      </c>
      <c r="F333" s="223" t="s">
        <v>1038</v>
      </c>
      <c r="G333" s="221"/>
      <c r="H333" s="224">
        <v>26.155999999999999</v>
      </c>
      <c r="I333" s="225"/>
      <c r="J333" s="221"/>
      <c r="K333" s="221"/>
      <c r="L333" s="226"/>
      <c r="M333" s="227"/>
      <c r="N333" s="228"/>
      <c r="O333" s="228"/>
      <c r="P333" s="228"/>
      <c r="Q333" s="228"/>
      <c r="R333" s="228"/>
      <c r="S333" s="228"/>
      <c r="T333" s="229"/>
      <c r="AT333" s="230" t="s">
        <v>145</v>
      </c>
      <c r="AU333" s="230" t="s">
        <v>87</v>
      </c>
      <c r="AV333" s="13" t="s">
        <v>87</v>
      </c>
      <c r="AW333" s="13" t="s">
        <v>42</v>
      </c>
      <c r="AX333" s="13" t="s">
        <v>78</v>
      </c>
      <c r="AY333" s="230" t="s">
        <v>134</v>
      </c>
    </row>
    <row r="334" spans="2:51" s="13" customFormat="1" ht="13.5" x14ac:dyDescent="0.3">
      <c r="B334" s="220"/>
      <c r="C334" s="221"/>
      <c r="D334" s="207" t="s">
        <v>145</v>
      </c>
      <c r="E334" s="222" t="s">
        <v>22</v>
      </c>
      <c r="F334" s="223" t="s">
        <v>1039</v>
      </c>
      <c r="G334" s="221"/>
      <c r="H334" s="224">
        <v>24.18</v>
      </c>
      <c r="I334" s="225"/>
      <c r="J334" s="221"/>
      <c r="K334" s="221"/>
      <c r="L334" s="226"/>
      <c r="M334" s="227"/>
      <c r="N334" s="228"/>
      <c r="O334" s="228"/>
      <c r="P334" s="228"/>
      <c r="Q334" s="228"/>
      <c r="R334" s="228"/>
      <c r="S334" s="228"/>
      <c r="T334" s="229"/>
      <c r="AT334" s="230" t="s">
        <v>145</v>
      </c>
      <c r="AU334" s="230" t="s">
        <v>87</v>
      </c>
      <c r="AV334" s="13" t="s">
        <v>87</v>
      </c>
      <c r="AW334" s="13" t="s">
        <v>42</v>
      </c>
      <c r="AX334" s="13" t="s">
        <v>78</v>
      </c>
      <c r="AY334" s="230" t="s">
        <v>134</v>
      </c>
    </row>
    <row r="335" spans="2:51" s="13" customFormat="1" ht="13.5" x14ac:dyDescent="0.3">
      <c r="B335" s="220"/>
      <c r="C335" s="221"/>
      <c r="D335" s="207" t="s">
        <v>145</v>
      </c>
      <c r="E335" s="222" t="s">
        <v>22</v>
      </c>
      <c r="F335" s="223" t="s">
        <v>1040</v>
      </c>
      <c r="G335" s="221"/>
      <c r="H335" s="224">
        <v>32.231000000000002</v>
      </c>
      <c r="I335" s="225"/>
      <c r="J335" s="221"/>
      <c r="K335" s="221"/>
      <c r="L335" s="226"/>
      <c r="M335" s="227"/>
      <c r="N335" s="228"/>
      <c r="O335" s="228"/>
      <c r="P335" s="228"/>
      <c r="Q335" s="228"/>
      <c r="R335" s="228"/>
      <c r="S335" s="228"/>
      <c r="T335" s="229"/>
      <c r="AT335" s="230" t="s">
        <v>145</v>
      </c>
      <c r="AU335" s="230" t="s">
        <v>87</v>
      </c>
      <c r="AV335" s="13" t="s">
        <v>87</v>
      </c>
      <c r="AW335" s="13" t="s">
        <v>42</v>
      </c>
      <c r="AX335" s="13" t="s">
        <v>78</v>
      </c>
      <c r="AY335" s="230" t="s">
        <v>134</v>
      </c>
    </row>
    <row r="336" spans="2:51" s="12" customFormat="1" ht="13.5" x14ac:dyDescent="0.3">
      <c r="B336" s="209"/>
      <c r="C336" s="210"/>
      <c r="D336" s="207" t="s">
        <v>145</v>
      </c>
      <c r="E336" s="211" t="s">
        <v>22</v>
      </c>
      <c r="F336" s="212" t="s">
        <v>1041</v>
      </c>
      <c r="G336" s="210"/>
      <c r="H336" s="213" t="s">
        <v>22</v>
      </c>
      <c r="I336" s="214"/>
      <c r="J336" s="210"/>
      <c r="K336" s="210"/>
      <c r="L336" s="215"/>
      <c r="M336" s="216"/>
      <c r="N336" s="217"/>
      <c r="O336" s="217"/>
      <c r="P336" s="217"/>
      <c r="Q336" s="217"/>
      <c r="R336" s="217"/>
      <c r="S336" s="217"/>
      <c r="T336" s="218"/>
      <c r="AT336" s="219" t="s">
        <v>145</v>
      </c>
      <c r="AU336" s="219" t="s">
        <v>87</v>
      </c>
      <c r="AV336" s="12" t="s">
        <v>23</v>
      </c>
      <c r="AW336" s="12" t="s">
        <v>42</v>
      </c>
      <c r="AX336" s="12" t="s">
        <v>78</v>
      </c>
      <c r="AY336" s="219" t="s">
        <v>134</v>
      </c>
    </row>
    <row r="337" spans="2:51" s="13" customFormat="1" ht="13.5" x14ac:dyDescent="0.3">
      <c r="B337" s="220"/>
      <c r="C337" s="221"/>
      <c r="D337" s="207" t="s">
        <v>145</v>
      </c>
      <c r="E337" s="222" t="s">
        <v>22</v>
      </c>
      <c r="F337" s="223" t="s">
        <v>1042</v>
      </c>
      <c r="G337" s="221"/>
      <c r="H337" s="224">
        <v>-23.344000000000001</v>
      </c>
      <c r="I337" s="225"/>
      <c r="J337" s="221"/>
      <c r="K337" s="221"/>
      <c r="L337" s="226"/>
      <c r="M337" s="227"/>
      <c r="N337" s="228"/>
      <c r="O337" s="228"/>
      <c r="P337" s="228"/>
      <c r="Q337" s="228"/>
      <c r="R337" s="228"/>
      <c r="S337" s="228"/>
      <c r="T337" s="229"/>
      <c r="AT337" s="230" t="s">
        <v>145</v>
      </c>
      <c r="AU337" s="230" t="s">
        <v>87</v>
      </c>
      <c r="AV337" s="13" t="s">
        <v>87</v>
      </c>
      <c r="AW337" s="13" t="s">
        <v>42</v>
      </c>
      <c r="AX337" s="13" t="s">
        <v>78</v>
      </c>
      <c r="AY337" s="230" t="s">
        <v>134</v>
      </c>
    </row>
    <row r="338" spans="2:51" s="12" customFormat="1" ht="13.5" x14ac:dyDescent="0.3">
      <c r="B338" s="209"/>
      <c r="C338" s="210"/>
      <c r="D338" s="207" t="s">
        <v>145</v>
      </c>
      <c r="E338" s="211" t="s">
        <v>22</v>
      </c>
      <c r="F338" s="212" t="s">
        <v>1043</v>
      </c>
      <c r="G338" s="210"/>
      <c r="H338" s="213" t="s">
        <v>22</v>
      </c>
      <c r="I338" s="214"/>
      <c r="J338" s="210"/>
      <c r="K338" s="210"/>
      <c r="L338" s="215"/>
      <c r="M338" s="216"/>
      <c r="N338" s="217"/>
      <c r="O338" s="217"/>
      <c r="P338" s="217"/>
      <c r="Q338" s="217"/>
      <c r="R338" s="217"/>
      <c r="S338" s="217"/>
      <c r="T338" s="218"/>
      <c r="AT338" s="219" t="s">
        <v>145</v>
      </c>
      <c r="AU338" s="219" t="s">
        <v>87</v>
      </c>
      <c r="AV338" s="12" t="s">
        <v>23</v>
      </c>
      <c r="AW338" s="12" t="s">
        <v>42</v>
      </c>
      <c r="AX338" s="12" t="s">
        <v>78</v>
      </c>
      <c r="AY338" s="219" t="s">
        <v>134</v>
      </c>
    </row>
    <row r="339" spans="2:51" s="13" customFormat="1" ht="13.5" x14ac:dyDescent="0.3">
      <c r="B339" s="220"/>
      <c r="C339" s="221"/>
      <c r="D339" s="207" t="s">
        <v>145</v>
      </c>
      <c r="E339" s="222" t="s">
        <v>22</v>
      </c>
      <c r="F339" s="223" t="s">
        <v>1044</v>
      </c>
      <c r="G339" s="221"/>
      <c r="H339" s="224">
        <v>-20.065000000000001</v>
      </c>
      <c r="I339" s="225"/>
      <c r="J339" s="221"/>
      <c r="K339" s="221"/>
      <c r="L339" s="226"/>
      <c r="M339" s="227"/>
      <c r="N339" s="228"/>
      <c r="O339" s="228"/>
      <c r="P339" s="228"/>
      <c r="Q339" s="228"/>
      <c r="R339" s="228"/>
      <c r="S339" s="228"/>
      <c r="T339" s="229"/>
      <c r="AT339" s="230" t="s">
        <v>145</v>
      </c>
      <c r="AU339" s="230" t="s">
        <v>87</v>
      </c>
      <c r="AV339" s="13" t="s">
        <v>87</v>
      </c>
      <c r="AW339" s="13" t="s">
        <v>42</v>
      </c>
      <c r="AX339" s="13" t="s">
        <v>78</v>
      </c>
      <c r="AY339" s="230" t="s">
        <v>134</v>
      </c>
    </row>
    <row r="340" spans="2:51" s="13" customFormat="1" ht="13.5" x14ac:dyDescent="0.3">
      <c r="B340" s="220"/>
      <c r="C340" s="221"/>
      <c r="D340" s="207" t="s">
        <v>145</v>
      </c>
      <c r="E340" s="222" t="s">
        <v>22</v>
      </c>
      <c r="F340" s="223" t="s">
        <v>1045</v>
      </c>
      <c r="G340" s="221"/>
      <c r="H340" s="224">
        <v>-0.20499999999999999</v>
      </c>
      <c r="I340" s="225"/>
      <c r="J340" s="221"/>
      <c r="K340" s="221"/>
      <c r="L340" s="226"/>
      <c r="M340" s="227"/>
      <c r="N340" s="228"/>
      <c r="O340" s="228"/>
      <c r="P340" s="228"/>
      <c r="Q340" s="228"/>
      <c r="R340" s="228"/>
      <c r="S340" s="228"/>
      <c r="T340" s="229"/>
      <c r="AT340" s="230" t="s">
        <v>145</v>
      </c>
      <c r="AU340" s="230" t="s">
        <v>87</v>
      </c>
      <c r="AV340" s="13" t="s">
        <v>87</v>
      </c>
      <c r="AW340" s="13" t="s">
        <v>42</v>
      </c>
      <c r="AX340" s="13" t="s">
        <v>78</v>
      </c>
      <c r="AY340" s="230" t="s">
        <v>134</v>
      </c>
    </row>
    <row r="341" spans="2:51" s="13" customFormat="1" ht="13.5" x14ac:dyDescent="0.3">
      <c r="B341" s="220"/>
      <c r="C341" s="221"/>
      <c r="D341" s="207" t="s">
        <v>145</v>
      </c>
      <c r="E341" s="222" t="s">
        <v>22</v>
      </c>
      <c r="F341" s="223" t="s">
        <v>1046</v>
      </c>
      <c r="G341" s="221"/>
      <c r="H341" s="224">
        <v>-0.20100000000000001</v>
      </c>
      <c r="I341" s="225"/>
      <c r="J341" s="221"/>
      <c r="K341" s="221"/>
      <c r="L341" s="226"/>
      <c r="M341" s="227"/>
      <c r="N341" s="228"/>
      <c r="O341" s="228"/>
      <c r="P341" s="228"/>
      <c r="Q341" s="228"/>
      <c r="R341" s="228"/>
      <c r="S341" s="228"/>
      <c r="T341" s="229"/>
      <c r="AT341" s="230" t="s">
        <v>145</v>
      </c>
      <c r="AU341" s="230" t="s">
        <v>87</v>
      </c>
      <c r="AV341" s="13" t="s">
        <v>87</v>
      </c>
      <c r="AW341" s="13" t="s">
        <v>42</v>
      </c>
      <c r="AX341" s="13" t="s">
        <v>78</v>
      </c>
      <c r="AY341" s="230" t="s">
        <v>134</v>
      </c>
    </row>
    <row r="342" spans="2:51" s="13" customFormat="1" ht="13.5" x14ac:dyDescent="0.3">
      <c r="B342" s="220"/>
      <c r="C342" s="221"/>
      <c r="D342" s="207" t="s">
        <v>145</v>
      </c>
      <c r="E342" s="222" t="s">
        <v>22</v>
      </c>
      <c r="F342" s="223" t="s">
        <v>1047</v>
      </c>
      <c r="G342" s="221"/>
      <c r="H342" s="224">
        <v>-0.187</v>
      </c>
      <c r="I342" s="225"/>
      <c r="J342" s="221"/>
      <c r="K342" s="221"/>
      <c r="L342" s="226"/>
      <c r="M342" s="227"/>
      <c r="N342" s="228"/>
      <c r="O342" s="228"/>
      <c r="P342" s="228"/>
      <c r="Q342" s="228"/>
      <c r="R342" s="228"/>
      <c r="S342" s="228"/>
      <c r="T342" s="229"/>
      <c r="AT342" s="230" t="s">
        <v>145</v>
      </c>
      <c r="AU342" s="230" t="s">
        <v>87</v>
      </c>
      <c r="AV342" s="13" t="s">
        <v>87</v>
      </c>
      <c r="AW342" s="13" t="s">
        <v>42</v>
      </c>
      <c r="AX342" s="13" t="s">
        <v>78</v>
      </c>
      <c r="AY342" s="230" t="s">
        <v>134</v>
      </c>
    </row>
    <row r="343" spans="2:51" s="13" customFormat="1" ht="13.5" x14ac:dyDescent="0.3">
      <c r="B343" s="220"/>
      <c r="C343" s="221"/>
      <c r="D343" s="207" t="s">
        <v>145</v>
      </c>
      <c r="E343" s="222" t="s">
        <v>22</v>
      </c>
      <c r="F343" s="223" t="s">
        <v>1048</v>
      </c>
      <c r="G343" s="221"/>
      <c r="H343" s="224">
        <v>-0.246</v>
      </c>
      <c r="I343" s="225"/>
      <c r="J343" s="221"/>
      <c r="K343" s="221"/>
      <c r="L343" s="226"/>
      <c r="M343" s="227"/>
      <c r="N343" s="228"/>
      <c r="O343" s="228"/>
      <c r="P343" s="228"/>
      <c r="Q343" s="228"/>
      <c r="R343" s="228"/>
      <c r="S343" s="228"/>
      <c r="T343" s="229"/>
      <c r="AT343" s="230" t="s">
        <v>145</v>
      </c>
      <c r="AU343" s="230" t="s">
        <v>87</v>
      </c>
      <c r="AV343" s="13" t="s">
        <v>87</v>
      </c>
      <c r="AW343" s="13" t="s">
        <v>42</v>
      </c>
      <c r="AX343" s="13" t="s">
        <v>78</v>
      </c>
      <c r="AY343" s="230" t="s">
        <v>134</v>
      </c>
    </row>
    <row r="344" spans="2:51" s="12" customFormat="1" ht="13.5" x14ac:dyDescent="0.3">
      <c r="B344" s="209"/>
      <c r="C344" s="210"/>
      <c r="D344" s="207" t="s">
        <v>145</v>
      </c>
      <c r="E344" s="211" t="s">
        <v>22</v>
      </c>
      <c r="F344" s="212" t="s">
        <v>1049</v>
      </c>
      <c r="G344" s="210"/>
      <c r="H344" s="213" t="s">
        <v>22</v>
      </c>
      <c r="I344" s="214"/>
      <c r="J344" s="210"/>
      <c r="K344" s="210"/>
      <c r="L344" s="215"/>
      <c r="M344" s="216"/>
      <c r="N344" s="217"/>
      <c r="O344" s="217"/>
      <c r="P344" s="217"/>
      <c r="Q344" s="217"/>
      <c r="R344" s="217"/>
      <c r="S344" s="217"/>
      <c r="T344" s="218"/>
      <c r="AT344" s="219" t="s">
        <v>145</v>
      </c>
      <c r="AU344" s="219" t="s">
        <v>87</v>
      </c>
      <c r="AV344" s="12" t="s">
        <v>23</v>
      </c>
      <c r="AW344" s="12" t="s">
        <v>42</v>
      </c>
      <c r="AX344" s="12" t="s">
        <v>78</v>
      </c>
      <c r="AY344" s="219" t="s">
        <v>134</v>
      </c>
    </row>
    <row r="345" spans="2:51" s="13" customFormat="1" ht="13.5" x14ac:dyDescent="0.3">
      <c r="B345" s="220"/>
      <c r="C345" s="221"/>
      <c r="D345" s="207" t="s">
        <v>145</v>
      </c>
      <c r="E345" s="222" t="s">
        <v>22</v>
      </c>
      <c r="F345" s="223" t="s">
        <v>1050</v>
      </c>
      <c r="G345" s="221"/>
      <c r="H345" s="224">
        <v>-58.787999999999997</v>
      </c>
      <c r="I345" s="225"/>
      <c r="J345" s="221"/>
      <c r="K345" s="221"/>
      <c r="L345" s="226"/>
      <c r="M345" s="227"/>
      <c r="N345" s="228"/>
      <c r="O345" s="228"/>
      <c r="P345" s="228"/>
      <c r="Q345" s="228"/>
      <c r="R345" s="228"/>
      <c r="S345" s="228"/>
      <c r="T345" s="229"/>
      <c r="AT345" s="230" t="s">
        <v>145</v>
      </c>
      <c r="AU345" s="230" t="s">
        <v>87</v>
      </c>
      <c r="AV345" s="13" t="s">
        <v>87</v>
      </c>
      <c r="AW345" s="13" t="s">
        <v>42</v>
      </c>
      <c r="AX345" s="13" t="s">
        <v>78</v>
      </c>
      <c r="AY345" s="230" t="s">
        <v>134</v>
      </c>
    </row>
    <row r="346" spans="2:51" s="12" customFormat="1" ht="13.5" x14ac:dyDescent="0.3">
      <c r="B346" s="209"/>
      <c r="C346" s="210"/>
      <c r="D346" s="207" t="s">
        <v>145</v>
      </c>
      <c r="E346" s="211" t="s">
        <v>22</v>
      </c>
      <c r="F346" s="212" t="s">
        <v>1051</v>
      </c>
      <c r="G346" s="210"/>
      <c r="H346" s="213" t="s">
        <v>22</v>
      </c>
      <c r="I346" s="214"/>
      <c r="J346" s="210"/>
      <c r="K346" s="210"/>
      <c r="L346" s="215"/>
      <c r="M346" s="216"/>
      <c r="N346" s="217"/>
      <c r="O346" s="217"/>
      <c r="P346" s="217"/>
      <c r="Q346" s="217"/>
      <c r="R346" s="217"/>
      <c r="S346" s="217"/>
      <c r="T346" s="218"/>
      <c r="AT346" s="219" t="s">
        <v>145</v>
      </c>
      <c r="AU346" s="219" t="s">
        <v>87</v>
      </c>
      <c r="AV346" s="12" t="s">
        <v>23</v>
      </c>
      <c r="AW346" s="12" t="s">
        <v>42</v>
      </c>
      <c r="AX346" s="12" t="s">
        <v>78</v>
      </c>
      <c r="AY346" s="219" t="s">
        <v>134</v>
      </c>
    </row>
    <row r="347" spans="2:51" s="13" customFormat="1" ht="13.5" x14ac:dyDescent="0.3">
      <c r="B347" s="220"/>
      <c r="C347" s="221"/>
      <c r="D347" s="207" t="s">
        <v>145</v>
      </c>
      <c r="E347" s="222" t="s">
        <v>22</v>
      </c>
      <c r="F347" s="223" t="s">
        <v>1052</v>
      </c>
      <c r="G347" s="221"/>
      <c r="H347" s="224">
        <v>-4.75</v>
      </c>
      <c r="I347" s="225"/>
      <c r="J347" s="221"/>
      <c r="K347" s="221"/>
      <c r="L347" s="226"/>
      <c r="M347" s="227"/>
      <c r="N347" s="228"/>
      <c r="O347" s="228"/>
      <c r="P347" s="228"/>
      <c r="Q347" s="228"/>
      <c r="R347" s="228"/>
      <c r="S347" s="228"/>
      <c r="T347" s="229"/>
      <c r="AT347" s="230" t="s">
        <v>145</v>
      </c>
      <c r="AU347" s="230" t="s">
        <v>87</v>
      </c>
      <c r="AV347" s="13" t="s">
        <v>87</v>
      </c>
      <c r="AW347" s="13" t="s">
        <v>42</v>
      </c>
      <c r="AX347" s="13" t="s">
        <v>78</v>
      </c>
      <c r="AY347" s="230" t="s">
        <v>134</v>
      </c>
    </row>
    <row r="348" spans="2:51" s="12" customFormat="1" ht="13.5" x14ac:dyDescent="0.3">
      <c r="B348" s="209"/>
      <c r="C348" s="210"/>
      <c r="D348" s="207" t="s">
        <v>145</v>
      </c>
      <c r="E348" s="211" t="s">
        <v>22</v>
      </c>
      <c r="F348" s="212" t="s">
        <v>1053</v>
      </c>
      <c r="G348" s="210"/>
      <c r="H348" s="213" t="s">
        <v>22</v>
      </c>
      <c r="I348" s="214"/>
      <c r="J348" s="210"/>
      <c r="K348" s="210"/>
      <c r="L348" s="215"/>
      <c r="M348" s="216"/>
      <c r="N348" s="217"/>
      <c r="O348" s="217"/>
      <c r="P348" s="217"/>
      <c r="Q348" s="217"/>
      <c r="R348" s="217"/>
      <c r="S348" s="217"/>
      <c r="T348" s="218"/>
      <c r="AT348" s="219" t="s">
        <v>145</v>
      </c>
      <c r="AU348" s="219" t="s">
        <v>87</v>
      </c>
      <c r="AV348" s="12" t="s">
        <v>23</v>
      </c>
      <c r="AW348" s="12" t="s">
        <v>42</v>
      </c>
      <c r="AX348" s="12" t="s">
        <v>78</v>
      </c>
      <c r="AY348" s="219" t="s">
        <v>134</v>
      </c>
    </row>
    <row r="349" spans="2:51" s="13" customFormat="1" ht="13.5" x14ac:dyDescent="0.3">
      <c r="B349" s="220"/>
      <c r="C349" s="221"/>
      <c r="D349" s="207" t="s">
        <v>145</v>
      </c>
      <c r="E349" s="222" t="s">
        <v>22</v>
      </c>
      <c r="F349" s="223" t="s">
        <v>1054</v>
      </c>
      <c r="G349" s="221"/>
      <c r="H349" s="224">
        <v>-98.548000000000002</v>
      </c>
      <c r="I349" s="225"/>
      <c r="J349" s="221"/>
      <c r="K349" s="221"/>
      <c r="L349" s="226"/>
      <c r="M349" s="227"/>
      <c r="N349" s="228"/>
      <c r="O349" s="228"/>
      <c r="P349" s="228"/>
      <c r="Q349" s="228"/>
      <c r="R349" s="228"/>
      <c r="S349" s="228"/>
      <c r="T349" s="229"/>
      <c r="AT349" s="230" t="s">
        <v>145</v>
      </c>
      <c r="AU349" s="230" t="s">
        <v>87</v>
      </c>
      <c r="AV349" s="13" t="s">
        <v>87</v>
      </c>
      <c r="AW349" s="13" t="s">
        <v>42</v>
      </c>
      <c r="AX349" s="13" t="s">
        <v>78</v>
      </c>
      <c r="AY349" s="230" t="s">
        <v>134</v>
      </c>
    </row>
    <row r="350" spans="2:51" s="13" customFormat="1" ht="13.5" x14ac:dyDescent="0.3">
      <c r="B350" s="220"/>
      <c r="C350" s="221"/>
      <c r="D350" s="207" t="s">
        <v>145</v>
      </c>
      <c r="E350" s="222" t="s">
        <v>22</v>
      </c>
      <c r="F350" s="223" t="s">
        <v>1055</v>
      </c>
      <c r="G350" s="221"/>
      <c r="H350" s="224">
        <v>-8.3130000000000006</v>
      </c>
      <c r="I350" s="225"/>
      <c r="J350" s="221"/>
      <c r="K350" s="221"/>
      <c r="L350" s="226"/>
      <c r="M350" s="227"/>
      <c r="N350" s="228"/>
      <c r="O350" s="228"/>
      <c r="P350" s="228"/>
      <c r="Q350" s="228"/>
      <c r="R350" s="228"/>
      <c r="S350" s="228"/>
      <c r="T350" s="229"/>
      <c r="AT350" s="230" t="s">
        <v>145</v>
      </c>
      <c r="AU350" s="230" t="s">
        <v>87</v>
      </c>
      <c r="AV350" s="13" t="s">
        <v>87</v>
      </c>
      <c r="AW350" s="13" t="s">
        <v>42</v>
      </c>
      <c r="AX350" s="13" t="s">
        <v>78</v>
      </c>
      <c r="AY350" s="230" t="s">
        <v>134</v>
      </c>
    </row>
    <row r="351" spans="2:51" s="12" customFormat="1" ht="13.5" x14ac:dyDescent="0.3">
      <c r="B351" s="209"/>
      <c r="C351" s="210"/>
      <c r="D351" s="207" t="s">
        <v>145</v>
      </c>
      <c r="E351" s="211" t="s">
        <v>22</v>
      </c>
      <c r="F351" s="212" t="s">
        <v>968</v>
      </c>
      <c r="G351" s="210"/>
      <c r="H351" s="213" t="s">
        <v>22</v>
      </c>
      <c r="I351" s="214"/>
      <c r="J351" s="210"/>
      <c r="K351" s="210"/>
      <c r="L351" s="215"/>
      <c r="M351" s="216"/>
      <c r="N351" s="217"/>
      <c r="O351" s="217"/>
      <c r="P351" s="217"/>
      <c r="Q351" s="217"/>
      <c r="R351" s="217"/>
      <c r="S351" s="217"/>
      <c r="T351" s="218"/>
      <c r="AT351" s="219" t="s">
        <v>145</v>
      </c>
      <c r="AU351" s="219" t="s">
        <v>87</v>
      </c>
      <c r="AV351" s="12" t="s">
        <v>23</v>
      </c>
      <c r="AW351" s="12" t="s">
        <v>42</v>
      </c>
      <c r="AX351" s="12" t="s">
        <v>78</v>
      </c>
      <c r="AY351" s="219" t="s">
        <v>134</v>
      </c>
    </row>
    <row r="352" spans="2:51" s="13" customFormat="1" ht="13.5" x14ac:dyDescent="0.3">
      <c r="B352" s="220"/>
      <c r="C352" s="221"/>
      <c r="D352" s="207" t="s">
        <v>145</v>
      </c>
      <c r="E352" s="222" t="s">
        <v>22</v>
      </c>
      <c r="F352" s="223" t="s">
        <v>1056</v>
      </c>
      <c r="G352" s="221"/>
      <c r="H352" s="224">
        <v>2.73</v>
      </c>
      <c r="I352" s="225"/>
      <c r="J352" s="221"/>
      <c r="K352" s="221"/>
      <c r="L352" s="226"/>
      <c r="M352" s="227"/>
      <c r="N352" s="228"/>
      <c r="O352" s="228"/>
      <c r="P352" s="228"/>
      <c r="Q352" s="228"/>
      <c r="R352" s="228"/>
      <c r="S352" s="228"/>
      <c r="T352" s="229"/>
      <c r="AT352" s="230" t="s">
        <v>145</v>
      </c>
      <c r="AU352" s="230" t="s">
        <v>87</v>
      </c>
      <c r="AV352" s="13" t="s">
        <v>87</v>
      </c>
      <c r="AW352" s="13" t="s">
        <v>42</v>
      </c>
      <c r="AX352" s="13" t="s">
        <v>78</v>
      </c>
      <c r="AY352" s="230" t="s">
        <v>134</v>
      </c>
    </row>
    <row r="353" spans="2:51" s="13" customFormat="1" ht="13.5" x14ac:dyDescent="0.3">
      <c r="B353" s="220"/>
      <c r="C353" s="221"/>
      <c r="D353" s="207" t="s">
        <v>145</v>
      </c>
      <c r="E353" s="222" t="s">
        <v>22</v>
      </c>
      <c r="F353" s="223" t="s">
        <v>1057</v>
      </c>
      <c r="G353" s="221"/>
      <c r="H353" s="224">
        <v>11.178000000000001</v>
      </c>
      <c r="I353" s="225"/>
      <c r="J353" s="221"/>
      <c r="K353" s="221"/>
      <c r="L353" s="226"/>
      <c r="M353" s="227"/>
      <c r="N353" s="228"/>
      <c r="O353" s="228"/>
      <c r="P353" s="228"/>
      <c r="Q353" s="228"/>
      <c r="R353" s="228"/>
      <c r="S353" s="228"/>
      <c r="T353" s="229"/>
      <c r="AT353" s="230" t="s">
        <v>145</v>
      </c>
      <c r="AU353" s="230" t="s">
        <v>87</v>
      </c>
      <c r="AV353" s="13" t="s">
        <v>87</v>
      </c>
      <c r="AW353" s="13" t="s">
        <v>42</v>
      </c>
      <c r="AX353" s="13" t="s">
        <v>78</v>
      </c>
      <c r="AY353" s="230" t="s">
        <v>134</v>
      </c>
    </row>
    <row r="354" spans="2:51" s="13" customFormat="1" ht="13.5" x14ac:dyDescent="0.3">
      <c r="B354" s="220"/>
      <c r="C354" s="221"/>
      <c r="D354" s="207" t="s">
        <v>145</v>
      </c>
      <c r="E354" s="222" t="s">
        <v>22</v>
      </c>
      <c r="F354" s="223" t="s">
        <v>1058</v>
      </c>
      <c r="G354" s="221"/>
      <c r="H354" s="224">
        <v>33.066000000000003</v>
      </c>
      <c r="I354" s="225"/>
      <c r="J354" s="221"/>
      <c r="K354" s="221"/>
      <c r="L354" s="226"/>
      <c r="M354" s="227"/>
      <c r="N354" s="228"/>
      <c r="O354" s="228"/>
      <c r="P354" s="228"/>
      <c r="Q354" s="228"/>
      <c r="R354" s="228"/>
      <c r="S354" s="228"/>
      <c r="T354" s="229"/>
      <c r="AT354" s="230" t="s">
        <v>145</v>
      </c>
      <c r="AU354" s="230" t="s">
        <v>87</v>
      </c>
      <c r="AV354" s="13" t="s">
        <v>87</v>
      </c>
      <c r="AW354" s="13" t="s">
        <v>42</v>
      </c>
      <c r="AX354" s="13" t="s">
        <v>78</v>
      </c>
      <c r="AY354" s="230" t="s">
        <v>134</v>
      </c>
    </row>
    <row r="355" spans="2:51" s="13" customFormat="1" ht="13.5" x14ac:dyDescent="0.3">
      <c r="B355" s="220"/>
      <c r="C355" s="221"/>
      <c r="D355" s="207" t="s">
        <v>145</v>
      </c>
      <c r="E355" s="222" t="s">
        <v>22</v>
      </c>
      <c r="F355" s="223" t="s">
        <v>1059</v>
      </c>
      <c r="G355" s="221"/>
      <c r="H355" s="224">
        <v>94.08</v>
      </c>
      <c r="I355" s="225"/>
      <c r="J355" s="221"/>
      <c r="K355" s="221"/>
      <c r="L355" s="226"/>
      <c r="M355" s="227"/>
      <c r="N355" s="228"/>
      <c r="O355" s="228"/>
      <c r="P355" s="228"/>
      <c r="Q355" s="228"/>
      <c r="R355" s="228"/>
      <c r="S355" s="228"/>
      <c r="T355" s="229"/>
      <c r="AT355" s="230" t="s">
        <v>145</v>
      </c>
      <c r="AU355" s="230" t="s">
        <v>87</v>
      </c>
      <c r="AV355" s="13" t="s">
        <v>87</v>
      </c>
      <c r="AW355" s="13" t="s">
        <v>42</v>
      </c>
      <c r="AX355" s="13" t="s">
        <v>78</v>
      </c>
      <c r="AY355" s="230" t="s">
        <v>134</v>
      </c>
    </row>
    <row r="356" spans="2:51" s="12" customFormat="1" ht="13.5" x14ac:dyDescent="0.3">
      <c r="B356" s="209"/>
      <c r="C356" s="210"/>
      <c r="D356" s="207" t="s">
        <v>145</v>
      </c>
      <c r="E356" s="211" t="s">
        <v>22</v>
      </c>
      <c r="F356" s="212" t="s">
        <v>903</v>
      </c>
      <c r="G356" s="210"/>
      <c r="H356" s="213" t="s">
        <v>22</v>
      </c>
      <c r="I356" s="214"/>
      <c r="J356" s="210"/>
      <c r="K356" s="210"/>
      <c r="L356" s="215"/>
      <c r="M356" s="216"/>
      <c r="N356" s="217"/>
      <c r="O356" s="217"/>
      <c r="P356" s="217"/>
      <c r="Q356" s="217"/>
      <c r="R356" s="217"/>
      <c r="S356" s="217"/>
      <c r="T356" s="218"/>
      <c r="AT356" s="219" t="s">
        <v>145</v>
      </c>
      <c r="AU356" s="219" t="s">
        <v>87</v>
      </c>
      <c r="AV356" s="12" t="s">
        <v>23</v>
      </c>
      <c r="AW356" s="12" t="s">
        <v>42</v>
      </c>
      <c r="AX356" s="12" t="s">
        <v>78</v>
      </c>
      <c r="AY356" s="219" t="s">
        <v>134</v>
      </c>
    </row>
    <row r="357" spans="2:51" s="13" customFormat="1" ht="13.5" x14ac:dyDescent="0.3">
      <c r="B357" s="220"/>
      <c r="C357" s="221"/>
      <c r="D357" s="207" t="s">
        <v>145</v>
      </c>
      <c r="E357" s="222" t="s">
        <v>22</v>
      </c>
      <c r="F357" s="223" t="s">
        <v>1060</v>
      </c>
      <c r="G357" s="221"/>
      <c r="H357" s="224">
        <v>23.088000000000001</v>
      </c>
      <c r="I357" s="225"/>
      <c r="J357" s="221"/>
      <c r="K357" s="221"/>
      <c r="L357" s="226"/>
      <c r="M357" s="227"/>
      <c r="N357" s="228"/>
      <c r="O357" s="228"/>
      <c r="P357" s="228"/>
      <c r="Q357" s="228"/>
      <c r="R357" s="228"/>
      <c r="S357" s="228"/>
      <c r="T357" s="229"/>
      <c r="AT357" s="230" t="s">
        <v>145</v>
      </c>
      <c r="AU357" s="230" t="s">
        <v>87</v>
      </c>
      <c r="AV357" s="13" t="s">
        <v>87</v>
      </c>
      <c r="AW357" s="13" t="s">
        <v>42</v>
      </c>
      <c r="AX357" s="13" t="s">
        <v>78</v>
      </c>
      <c r="AY357" s="230" t="s">
        <v>134</v>
      </c>
    </row>
    <row r="358" spans="2:51" s="12" customFormat="1" ht="13.5" x14ac:dyDescent="0.3">
      <c r="B358" s="209"/>
      <c r="C358" s="210"/>
      <c r="D358" s="207" t="s">
        <v>145</v>
      </c>
      <c r="E358" s="211" t="s">
        <v>22</v>
      </c>
      <c r="F358" s="212" t="s">
        <v>894</v>
      </c>
      <c r="G358" s="210"/>
      <c r="H358" s="213" t="s">
        <v>22</v>
      </c>
      <c r="I358" s="214"/>
      <c r="J358" s="210"/>
      <c r="K358" s="210"/>
      <c r="L358" s="215"/>
      <c r="M358" s="216"/>
      <c r="N358" s="217"/>
      <c r="O358" s="217"/>
      <c r="P358" s="217"/>
      <c r="Q358" s="217"/>
      <c r="R358" s="217"/>
      <c r="S358" s="217"/>
      <c r="T358" s="218"/>
      <c r="AT358" s="219" t="s">
        <v>145</v>
      </c>
      <c r="AU358" s="219" t="s">
        <v>87</v>
      </c>
      <c r="AV358" s="12" t="s">
        <v>23</v>
      </c>
      <c r="AW358" s="12" t="s">
        <v>42</v>
      </c>
      <c r="AX358" s="12" t="s">
        <v>78</v>
      </c>
      <c r="AY358" s="219" t="s">
        <v>134</v>
      </c>
    </row>
    <row r="359" spans="2:51" s="13" customFormat="1" ht="13.5" x14ac:dyDescent="0.3">
      <c r="B359" s="220"/>
      <c r="C359" s="221"/>
      <c r="D359" s="207" t="s">
        <v>145</v>
      </c>
      <c r="E359" s="222" t="s">
        <v>22</v>
      </c>
      <c r="F359" s="223" t="s">
        <v>1061</v>
      </c>
      <c r="G359" s="221"/>
      <c r="H359" s="224">
        <v>22.14</v>
      </c>
      <c r="I359" s="225"/>
      <c r="J359" s="221"/>
      <c r="K359" s="221"/>
      <c r="L359" s="226"/>
      <c r="M359" s="227"/>
      <c r="N359" s="228"/>
      <c r="O359" s="228"/>
      <c r="P359" s="228"/>
      <c r="Q359" s="228"/>
      <c r="R359" s="228"/>
      <c r="S359" s="228"/>
      <c r="T359" s="229"/>
      <c r="AT359" s="230" t="s">
        <v>145</v>
      </c>
      <c r="AU359" s="230" t="s">
        <v>87</v>
      </c>
      <c r="AV359" s="13" t="s">
        <v>87</v>
      </c>
      <c r="AW359" s="13" t="s">
        <v>42</v>
      </c>
      <c r="AX359" s="13" t="s">
        <v>78</v>
      </c>
      <c r="AY359" s="230" t="s">
        <v>134</v>
      </c>
    </row>
    <row r="360" spans="2:51" s="12" customFormat="1" ht="13.5" x14ac:dyDescent="0.3">
      <c r="B360" s="209"/>
      <c r="C360" s="210"/>
      <c r="D360" s="207" t="s">
        <v>145</v>
      </c>
      <c r="E360" s="211" t="s">
        <v>22</v>
      </c>
      <c r="F360" s="212" t="s">
        <v>1041</v>
      </c>
      <c r="G360" s="210"/>
      <c r="H360" s="213" t="s">
        <v>22</v>
      </c>
      <c r="I360" s="214"/>
      <c r="J360" s="210"/>
      <c r="K360" s="210"/>
      <c r="L360" s="215"/>
      <c r="M360" s="216"/>
      <c r="N360" s="217"/>
      <c r="O360" s="217"/>
      <c r="P360" s="217"/>
      <c r="Q360" s="217"/>
      <c r="R360" s="217"/>
      <c r="S360" s="217"/>
      <c r="T360" s="218"/>
      <c r="AT360" s="219" t="s">
        <v>145</v>
      </c>
      <c r="AU360" s="219" t="s">
        <v>87</v>
      </c>
      <c r="AV360" s="12" t="s">
        <v>23</v>
      </c>
      <c r="AW360" s="12" t="s">
        <v>42</v>
      </c>
      <c r="AX360" s="12" t="s">
        <v>78</v>
      </c>
      <c r="AY360" s="219" t="s">
        <v>134</v>
      </c>
    </row>
    <row r="361" spans="2:51" s="13" customFormat="1" ht="13.5" x14ac:dyDescent="0.3">
      <c r="B361" s="220"/>
      <c r="C361" s="221"/>
      <c r="D361" s="207" t="s">
        <v>145</v>
      </c>
      <c r="E361" s="222" t="s">
        <v>22</v>
      </c>
      <c r="F361" s="223" t="s">
        <v>1062</v>
      </c>
      <c r="G361" s="221"/>
      <c r="H361" s="224">
        <v>-8.9320000000000004</v>
      </c>
      <c r="I361" s="225"/>
      <c r="J361" s="221"/>
      <c r="K361" s="221"/>
      <c r="L361" s="226"/>
      <c r="M361" s="227"/>
      <c r="N361" s="228"/>
      <c r="O361" s="228"/>
      <c r="P361" s="228"/>
      <c r="Q361" s="228"/>
      <c r="R361" s="228"/>
      <c r="S361" s="228"/>
      <c r="T361" s="229"/>
      <c r="AT361" s="230" t="s">
        <v>145</v>
      </c>
      <c r="AU361" s="230" t="s">
        <v>87</v>
      </c>
      <c r="AV361" s="13" t="s">
        <v>87</v>
      </c>
      <c r="AW361" s="13" t="s">
        <v>42</v>
      </c>
      <c r="AX361" s="13" t="s">
        <v>78</v>
      </c>
      <c r="AY361" s="230" t="s">
        <v>134</v>
      </c>
    </row>
    <row r="362" spans="2:51" s="12" customFormat="1" ht="13.5" x14ac:dyDescent="0.3">
      <c r="B362" s="209"/>
      <c r="C362" s="210"/>
      <c r="D362" s="207" t="s">
        <v>145</v>
      </c>
      <c r="E362" s="211" t="s">
        <v>22</v>
      </c>
      <c r="F362" s="212" t="s">
        <v>1043</v>
      </c>
      <c r="G362" s="210"/>
      <c r="H362" s="213" t="s">
        <v>22</v>
      </c>
      <c r="I362" s="214"/>
      <c r="J362" s="210"/>
      <c r="K362" s="210"/>
      <c r="L362" s="215"/>
      <c r="M362" s="216"/>
      <c r="N362" s="217"/>
      <c r="O362" s="217"/>
      <c r="P362" s="217"/>
      <c r="Q362" s="217"/>
      <c r="R362" s="217"/>
      <c r="S362" s="217"/>
      <c r="T362" s="218"/>
      <c r="AT362" s="219" t="s">
        <v>145</v>
      </c>
      <c r="AU362" s="219" t="s">
        <v>87</v>
      </c>
      <c r="AV362" s="12" t="s">
        <v>23</v>
      </c>
      <c r="AW362" s="12" t="s">
        <v>42</v>
      </c>
      <c r="AX362" s="12" t="s">
        <v>78</v>
      </c>
      <c r="AY362" s="219" t="s">
        <v>134</v>
      </c>
    </row>
    <row r="363" spans="2:51" s="13" customFormat="1" ht="13.5" x14ac:dyDescent="0.3">
      <c r="B363" s="220"/>
      <c r="C363" s="221"/>
      <c r="D363" s="207" t="s">
        <v>145</v>
      </c>
      <c r="E363" s="222" t="s">
        <v>22</v>
      </c>
      <c r="F363" s="223" t="s">
        <v>1063</v>
      </c>
      <c r="G363" s="221"/>
      <c r="H363" s="224">
        <v>-4.5990000000000002</v>
      </c>
      <c r="I363" s="225"/>
      <c r="J363" s="221"/>
      <c r="K363" s="221"/>
      <c r="L363" s="226"/>
      <c r="M363" s="227"/>
      <c r="N363" s="228"/>
      <c r="O363" s="228"/>
      <c r="P363" s="228"/>
      <c r="Q363" s="228"/>
      <c r="R363" s="228"/>
      <c r="S363" s="228"/>
      <c r="T363" s="229"/>
      <c r="AT363" s="230" t="s">
        <v>145</v>
      </c>
      <c r="AU363" s="230" t="s">
        <v>87</v>
      </c>
      <c r="AV363" s="13" t="s">
        <v>87</v>
      </c>
      <c r="AW363" s="13" t="s">
        <v>42</v>
      </c>
      <c r="AX363" s="13" t="s">
        <v>78</v>
      </c>
      <c r="AY363" s="230" t="s">
        <v>134</v>
      </c>
    </row>
    <row r="364" spans="2:51" s="13" customFormat="1" ht="13.5" x14ac:dyDescent="0.3">
      <c r="B364" s="220"/>
      <c r="C364" s="221"/>
      <c r="D364" s="207" t="s">
        <v>145</v>
      </c>
      <c r="E364" s="222" t="s">
        <v>22</v>
      </c>
      <c r="F364" s="223" t="s">
        <v>1064</v>
      </c>
      <c r="G364" s="221"/>
      <c r="H364" s="224">
        <v>-0.23499999999999999</v>
      </c>
      <c r="I364" s="225"/>
      <c r="J364" s="221"/>
      <c r="K364" s="221"/>
      <c r="L364" s="226"/>
      <c r="M364" s="227"/>
      <c r="N364" s="228"/>
      <c r="O364" s="228"/>
      <c r="P364" s="228"/>
      <c r="Q364" s="228"/>
      <c r="R364" s="228"/>
      <c r="S364" s="228"/>
      <c r="T364" s="229"/>
      <c r="AT364" s="230" t="s">
        <v>145</v>
      </c>
      <c r="AU364" s="230" t="s">
        <v>87</v>
      </c>
      <c r="AV364" s="13" t="s">
        <v>87</v>
      </c>
      <c r="AW364" s="13" t="s">
        <v>42</v>
      </c>
      <c r="AX364" s="13" t="s">
        <v>78</v>
      </c>
      <c r="AY364" s="230" t="s">
        <v>134</v>
      </c>
    </row>
    <row r="365" spans="2:51" s="12" customFormat="1" ht="13.5" x14ac:dyDescent="0.3">
      <c r="B365" s="209"/>
      <c r="C365" s="210"/>
      <c r="D365" s="207" t="s">
        <v>145</v>
      </c>
      <c r="E365" s="211" t="s">
        <v>22</v>
      </c>
      <c r="F365" s="212" t="s">
        <v>1065</v>
      </c>
      <c r="G365" s="210"/>
      <c r="H365" s="213" t="s">
        <v>22</v>
      </c>
      <c r="I365" s="214"/>
      <c r="J365" s="210"/>
      <c r="K365" s="210"/>
      <c r="L365" s="215"/>
      <c r="M365" s="216"/>
      <c r="N365" s="217"/>
      <c r="O365" s="217"/>
      <c r="P365" s="217"/>
      <c r="Q365" s="217"/>
      <c r="R365" s="217"/>
      <c r="S365" s="217"/>
      <c r="T365" s="218"/>
      <c r="AT365" s="219" t="s">
        <v>145</v>
      </c>
      <c r="AU365" s="219" t="s">
        <v>87</v>
      </c>
      <c r="AV365" s="12" t="s">
        <v>23</v>
      </c>
      <c r="AW365" s="12" t="s">
        <v>42</v>
      </c>
      <c r="AX365" s="12" t="s">
        <v>78</v>
      </c>
      <c r="AY365" s="219" t="s">
        <v>134</v>
      </c>
    </row>
    <row r="366" spans="2:51" s="13" customFormat="1" ht="13.5" x14ac:dyDescent="0.3">
      <c r="B366" s="220"/>
      <c r="C366" s="221"/>
      <c r="D366" s="207" t="s">
        <v>145</v>
      </c>
      <c r="E366" s="222" t="s">
        <v>22</v>
      </c>
      <c r="F366" s="223" t="s">
        <v>1066</v>
      </c>
      <c r="G366" s="221"/>
      <c r="H366" s="224">
        <v>-13.476000000000001</v>
      </c>
      <c r="I366" s="225"/>
      <c r="J366" s="221"/>
      <c r="K366" s="221"/>
      <c r="L366" s="226"/>
      <c r="M366" s="227"/>
      <c r="N366" s="228"/>
      <c r="O366" s="228"/>
      <c r="P366" s="228"/>
      <c r="Q366" s="228"/>
      <c r="R366" s="228"/>
      <c r="S366" s="228"/>
      <c r="T366" s="229"/>
      <c r="AT366" s="230" t="s">
        <v>145</v>
      </c>
      <c r="AU366" s="230" t="s">
        <v>87</v>
      </c>
      <c r="AV366" s="13" t="s">
        <v>87</v>
      </c>
      <c r="AW366" s="13" t="s">
        <v>42</v>
      </c>
      <c r="AX366" s="13" t="s">
        <v>78</v>
      </c>
      <c r="AY366" s="230" t="s">
        <v>134</v>
      </c>
    </row>
    <row r="367" spans="2:51" s="12" customFormat="1" ht="13.5" x14ac:dyDescent="0.3">
      <c r="B367" s="209"/>
      <c r="C367" s="210"/>
      <c r="D367" s="207" t="s">
        <v>145</v>
      </c>
      <c r="E367" s="211" t="s">
        <v>22</v>
      </c>
      <c r="F367" s="212" t="s">
        <v>1051</v>
      </c>
      <c r="G367" s="210"/>
      <c r="H367" s="213" t="s">
        <v>22</v>
      </c>
      <c r="I367" s="214"/>
      <c r="J367" s="210"/>
      <c r="K367" s="210"/>
      <c r="L367" s="215"/>
      <c r="M367" s="216"/>
      <c r="N367" s="217"/>
      <c r="O367" s="217"/>
      <c r="P367" s="217"/>
      <c r="Q367" s="217"/>
      <c r="R367" s="217"/>
      <c r="S367" s="217"/>
      <c r="T367" s="218"/>
      <c r="AT367" s="219" t="s">
        <v>145</v>
      </c>
      <c r="AU367" s="219" t="s">
        <v>87</v>
      </c>
      <c r="AV367" s="12" t="s">
        <v>23</v>
      </c>
      <c r="AW367" s="12" t="s">
        <v>42</v>
      </c>
      <c r="AX367" s="12" t="s">
        <v>78</v>
      </c>
      <c r="AY367" s="219" t="s">
        <v>134</v>
      </c>
    </row>
    <row r="368" spans="2:51" s="13" customFormat="1" ht="13.5" x14ac:dyDescent="0.3">
      <c r="B368" s="220"/>
      <c r="C368" s="221"/>
      <c r="D368" s="207" t="s">
        <v>145</v>
      </c>
      <c r="E368" s="222" t="s">
        <v>22</v>
      </c>
      <c r="F368" s="223" t="s">
        <v>1067</v>
      </c>
      <c r="G368" s="221"/>
      <c r="H368" s="224">
        <v>-1.33</v>
      </c>
      <c r="I368" s="225"/>
      <c r="J368" s="221"/>
      <c r="K368" s="221"/>
      <c r="L368" s="226"/>
      <c r="M368" s="227"/>
      <c r="N368" s="228"/>
      <c r="O368" s="228"/>
      <c r="P368" s="228"/>
      <c r="Q368" s="228"/>
      <c r="R368" s="228"/>
      <c r="S368" s="228"/>
      <c r="T368" s="229"/>
      <c r="AT368" s="230" t="s">
        <v>145</v>
      </c>
      <c r="AU368" s="230" t="s">
        <v>87</v>
      </c>
      <c r="AV368" s="13" t="s">
        <v>87</v>
      </c>
      <c r="AW368" s="13" t="s">
        <v>42</v>
      </c>
      <c r="AX368" s="13" t="s">
        <v>78</v>
      </c>
      <c r="AY368" s="230" t="s">
        <v>134</v>
      </c>
    </row>
    <row r="369" spans="2:51" s="12" customFormat="1" ht="13.5" x14ac:dyDescent="0.3">
      <c r="B369" s="209"/>
      <c r="C369" s="210"/>
      <c r="D369" s="207" t="s">
        <v>145</v>
      </c>
      <c r="E369" s="211" t="s">
        <v>22</v>
      </c>
      <c r="F369" s="212" t="s">
        <v>1053</v>
      </c>
      <c r="G369" s="210"/>
      <c r="H369" s="213" t="s">
        <v>22</v>
      </c>
      <c r="I369" s="214"/>
      <c r="J369" s="210"/>
      <c r="K369" s="210"/>
      <c r="L369" s="215"/>
      <c r="M369" s="216"/>
      <c r="N369" s="217"/>
      <c r="O369" s="217"/>
      <c r="P369" s="217"/>
      <c r="Q369" s="217"/>
      <c r="R369" s="217"/>
      <c r="S369" s="217"/>
      <c r="T369" s="218"/>
      <c r="AT369" s="219" t="s">
        <v>145</v>
      </c>
      <c r="AU369" s="219" t="s">
        <v>87</v>
      </c>
      <c r="AV369" s="12" t="s">
        <v>23</v>
      </c>
      <c r="AW369" s="12" t="s">
        <v>42</v>
      </c>
      <c r="AX369" s="12" t="s">
        <v>78</v>
      </c>
      <c r="AY369" s="219" t="s">
        <v>134</v>
      </c>
    </row>
    <row r="370" spans="2:51" s="13" customFormat="1" ht="13.5" x14ac:dyDescent="0.3">
      <c r="B370" s="220"/>
      <c r="C370" s="221"/>
      <c r="D370" s="207" t="s">
        <v>145</v>
      </c>
      <c r="E370" s="222" t="s">
        <v>22</v>
      </c>
      <c r="F370" s="223" t="s">
        <v>1068</v>
      </c>
      <c r="G370" s="221"/>
      <c r="H370" s="224">
        <v>-22.59</v>
      </c>
      <c r="I370" s="225"/>
      <c r="J370" s="221"/>
      <c r="K370" s="221"/>
      <c r="L370" s="226"/>
      <c r="M370" s="227"/>
      <c r="N370" s="228"/>
      <c r="O370" s="228"/>
      <c r="P370" s="228"/>
      <c r="Q370" s="228"/>
      <c r="R370" s="228"/>
      <c r="S370" s="228"/>
      <c r="T370" s="229"/>
      <c r="AT370" s="230" t="s">
        <v>145</v>
      </c>
      <c r="AU370" s="230" t="s">
        <v>87</v>
      </c>
      <c r="AV370" s="13" t="s">
        <v>87</v>
      </c>
      <c r="AW370" s="13" t="s">
        <v>42</v>
      </c>
      <c r="AX370" s="13" t="s">
        <v>78</v>
      </c>
      <c r="AY370" s="230" t="s">
        <v>134</v>
      </c>
    </row>
    <row r="371" spans="2:51" s="13" customFormat="1" ht="13.5" x14ac:dyDescent="0.3">
      <c r="B371" s="220"/>
      <c r="C371" s="221"/>
      <c r="D371" s="207" t="s">
        <v>145</v>
      </c>
      <c r="E371" s="222" t="s">
        <v>22</v>
      </c>
      <c r="F371" s="223" t="s">
        <v>1069</v>
      </c>
      <c r="G371" s="221"/>
      <c r="H371" s="224">
        <v>-2.3279999999999998</v>
      </c>
      <c r="I371" s="225"/>
      <c r="J371" s="221"/>
      <c r="K371" s="221"/>
      <c r="L371" s="226"/>
      <c r="M371" s="227"/>
      <c r="N371" s="228"/>
      <c r="O371" s="228"/>
      <c r="P371" s="228"/>
      <c r="Q371" s="228"/>
      <c r="R371" s="228"/>
      <c r="S371" s="228"/>
      <c r="T371" s="229"/>
      <c r="AT371" s="230" t="s">
        <v>145</v>
      </c>
      <c r="AU371" s="230" t="s">
        <v>87</v>
      </c>
      <c r="AV371" s="13" t="s">
        <v>87</v>
      </c>
      <c r="AW371" s="13" t="s">
        <v>42</v>
      </c>
      <c r="AX371" s="13" t="s">
        <v>78</v>
      </c>
      <c r="AY371" s="230" t="s">
        <v>134</v>
      </c>
    </row>
    <row r="372" spans="2:51" s="12" customFormat="1" ht="13.5" x14ac:dyDescent="0.3">
      <c r="B372" s="209"/>
      <c r="C372" s="210"/>
      <c r="D372" s="207" t="s">
        <v>145</v>
      </c>
      <c r="E372" s="211" t="s">
        <v>22</v>
      </c>
      <c r="F372" s="212" t="s">
        <v>912</v>
      </c>
      <c r="G372" s="210"/>
      <c r="H372" s="213" t="s">
        <v>22</v>
      </c>
      <c r="I372" s="214"/>
      <c r="J372" s="210"/>
      <c r="K372" s="210"/>
      <c r="L372" s="215"/>
      <c r="M372" s="216"/>
      <c r="N372" s="217"/>
      <c r="O372" s="217"/>
      <c r="P372" s="217"/>
      <c r="Q372" s="217"/>
      <c r="R372" s="217"/>
      <c r="S372" s="217"/>
      <c r="T372" s="218"/>
      <c r="AT372" s="219" t="s">
        <v>145</v>
      </c>
      <c r="AU372" s="219" t="s">
        <v>87</v>
      </c>
      <c r="AV372" s="12" t="s">
        <v>23</v>
      </c>
      <c r="AW372" s="12" t="s">
        <v>42</v>
      </c>
      <c r="AX372" s="12" t="s">
        <v>78</v>
      </c>
      <c r="AY372" s="219" t="s">
        <v>134</v>
      </c>
    </row>
    <row r="373" spans="2:51" s="13" customFormat="1" ht="13.5" x14ac:dyDescent="0.3">
      <c r="B373" s="220"/>
      <c r="C373" s="221"/>
      <c r="D373" s="207" t="s">
        <v>145</v>
      </c>
      <c r="E373" s="222" t="s">
        <v>22</v>
      </c>
      <c r="F373" s="223" t="s">
        <v>1070</v>
      </c>
      <c r="G373" s="221"/>
      <c r="H373" s="224">
        <v>110.7</v>
      </c>
      <c r="I373" s="225"/>
      <c r="J373" s="221"/>
      <c r="K373" s="221"/>
      <c r="L373" s="226"/>
      <c r="M373" s="227"/>
      <c r="N373" s="228"/>
      <c r="O373" s="228"/>
      <c r="P373" s="228"/>
      <c r="Q373" s="228"/>
      <c r="R373" s="228"/>
      <c r="S373" s="228"/>
      <c r="T373" s="229"/>
      <c r="AT373" s="230" t="s">
        <v>145</v>
      </c>
      <c r="AU373" s="230" t="s">
        <v>87</v>
      </c>
      <c r="AV373" s="13" t="s">
        <v>87</v>
      </c>
      <c r="AW373" s="13" t="s">
        <v>42</v>
      </c>
      <c r="AX373" s="13" t="s">
        <v>78</v>
      </c>
      <c r="AY373" s="230" t="s">
        <v>134</v>
      </c>
    </row>
    <row r="374" spans="2:51" s="13" customFormat="1" ht="13.5" x14ac:dyDescent="0.3">
      <c r="B374" s="220"/>
      <c r="C374" s="221"/>
      <c r="D374" s="207" t="s">
        <v>145</v>
      </c>
      <c r="E374" s="222" t="s">
        <v>22</v>
      </c>
      <c r="F374" s="223" t="s">
        <v>1071</v>
      </c>
      <c r="G374" s="221"/>
      <c r="H374" s="224">
        <v>95.46</v>
      </c>
      <c r="I374" s="225"/>
      <c r="J374" s="221"/>
      <c r="K374" s="221"/>
      <c r="L374" s="226"/>
      <c r="M374" s="227"/>
      <c r="N374" s="228"/>
      <c r="O374" s="228"/>
      <c r="P374" s="228"/>
      <c r="Q374" s="228"/>
      <c r="R374" s="228"/>
      <c r="S374" s="228"/>
      <c r="T374" s="229"/>
      <c r="AT374" s="230" t="s">
        <v>145</v>
      </c>
      <c r="AU374" s="230" t="s">
        <v>87</v>
      </c>
      <c r="AV374" s="13" t="s">
        <v>87</v>
      </c>
      <c r="AW374" s="13" t="s">
        <v>42</v>
      </c>
      <c r="AX374" s="13" t="s">
        <v>78</v>
      </c>
      <c r="AY374" s="230" t="s">
        <v>134</v>
      </c>
    </row>
    <row r="375" spans="2:51" s="12" customFormat="1" ht="13.5" x14ac:dyDescent="0.3">
      <c r="B375" s="209"/>
      <c r="C375" s="210"/>
      <c r="D375" s="207" t="s">
        <v>145</v>
      </c>
      <c r="E375" s="211" t="s">
        <v>22</v>
      </c>
      <c r="F375" s="212" t="s">
        <v>903</v>
      </c>
      <c r="G375" s="210"/>
      <c r="H375" s="213" t="s">
        <v>22</v>
      </c>
      <c r="I375" s="214"/>
      <c r="J375" s="210"/>
      <c r="K375" s="210"/>
      <c r="L375" s="215"/>
      <c r="M375" s="216"/>
      <c r="N375" s="217"/>
      <c r="O375" s="217"/>
      <c r="P375" s="217"/>
      <c r="Q375" s="217"/>
      <c r="R375" s="217"/>
      <c r="S375" s="217"/>
      <c r="T375" s="218"/>
      <c r="AT375" s="219" t="s">
        <v>145</v>
      </c>
      <c r="AU375" s="219" t="s">
        <v>87</v>
      </c>
      <c r="AV375" s="12" t="s">
        <v>23</v>
      </c>
      <c r="AW375" s="12" t="s">
        <v>42</v>
      </c>
      <c r="AX375" s="12" t="s">
        <v>78</v>
      </c>
      <c r="AY375" s="219" t="s">
        <v>134</v>
      </c>
    </row>
    <row r="376" spans="2:51" s="13" customFormat="1" ht="13.5" x14ac:dyDescent="0.3">
      <c r="B376" s="220"/>
      <c r="C376" s="221"/>
      <c r="D376" s="207" t="s">
        <v>145</v>
      </c>
      <c r="E376" s="222" t="s">
        <v>22</v>
      </c>
      <c r="F376" s="223" t="s">
        <v>1072</v>
      </c>
      <c r="G376" s="221"/>
      <c r="H376" s="224">
        <v>11.326000000000001</v>
      </c>
      <c r="I376" s="225"/>
      <c r="J376" s="221"/>
      <c r="K376" s="221"/>
      <c r="L376" s="226"/>
      <c r="M376" s="227"/>
      <c r="N376" s="228"/>
      <c r="O376" s="228"/>
      <c r="P376" s="228"/>
      <c r="Q376" s="228"/>
      <c r="R376" s="228"/>
      <c r="S376" s="228"/>
      <c r="T376" s="229"/>
      <c r="AT376" s="230" t="s">
        <v>145</v>
      </c>
      <c r="AU376" s="230" t="s">
        <v>87</v>
      </c>
      <c r="AV376" s="13" t="s">
        <v>87</v>
      </c>
      <c r="AW376" s="13" t="s">
        <v>42</v>
      </c>
      <c r="AX376" s="13" t="s">
        <v>78</v>
      </c>
      <c r="AY376" s="230" t="s">
        <v>134</v>
      </c>
    </row>
    <row r="377" spans="2:51" s="12" customFormat="1" ht="13.5" x14ac:dyDescent="0.3">
      <c r="B377" s="209"/>
      <c r="C377" s="210"/>
      <c r="D377" s="207" t="s">
        <v>145</v>
      </c>
      <c r="E377" s="211" t="s">
        <v>22</v>
      </c>
      <c r="F377" s="212" t="s">
        <v>894</v>
      </c>
      <c r="G377" s="210"/>
      <c r="H377" s="213" t="s">
        <v>22</v>
      </c>
      <c r="I377" s="214"/>
      <c r="J377" s="210"/>
      <c r="K377" s="210"/>
      <c r="L377" s="215"/>
      <c r="M377" s="216"/>
      <c r="N377" s="217"/>
      <c r="O377" s="217"/>
      <c r="P377" s="217"/>
      <c r="Q377" s="217"/>
      <c r="R377" s="217"/>
      <c r="S377" s="217"/>
      <c r="T377" s="218"/>
      <c r="AT377" s="219" t="s">
        <v>145</v>
      </c>
      <c r="AU377" s="219" t="s">
        <v>87</v>
      </c>
      <c r="AV377" s="12" t="s">
        <v>23</v>
      </c>
      <c r="AW377" s="12" t="s">
        <v>42</v>
      </c>
      <c r="AX377" s="12" t="s">
        <v>78</v>
      </c>
      <c r="AY377" s="219" t="s">
        <v>134</v>
      </c>
    </row>
    <row r="378" spans="2:51" s="13" customFormat="1" ht="13.5" x14ac:dyDescent="0.3">
      <c r="B378" s="220"/>
      <c r="C378" s="221"/>
      <c r="D378" s="207" t="s">
        <v>145</v>
      </c>
      <c r="E378" s="222" t="s">
        <v>22</v>
      </c>
      <c r="F378" s="223" t="s">
        <v>1073</v>
      </c>
      <c r="G378" s="221"/>
      <c r="H378" s="224">
        <v>16.597999999999999</v>
      </c>
      <c r="I378" s="225"/>
      <c r="J378" s="221"/>
      <c r="K378" s="221"/>
      <c r="L378" s="226"/>
      <c r="M378" s="227"/>
      <c r="N378" s="228"/>
      <c r="O378" s="228"/>
      <c r="P378" s="228"/>
      <c r="Q378" s="228"/>
      <c r="R378" s="228"/>
      <c r="S378" s="228"/>
      <c r="T378" s="229"/>
      <c r="AT378" s="230" t="s">
        <v>145</v>
      </c>
      <c r="AU378" s="230" t="s">
        <v>87</v>
      </c>
      <c r="AV378" s="13" t="s">
        <v>87</v>
      </c>
      <c r="AW378" s="13" t="s">
        <v>42</v>
      </c>
      <c r="AX378" s="13" t="s">
        <v>78</v>
      </c>
      <c r="AY378" s="230" t="s">
        <v>134</v>
      </c>
    </row>
    <row r="379" spans="2:51" s="13" customFormat="1" ht="13.5" x14ac:dyDescent="0.3">
      <c r="B379" s="220"/>
      <c r="C379" s="221"/>
      <c r="D379" s="207" t="s">
        <v>145</v>
      </c>
      <c r="E379" s="222" t="s">
        <v>22</v>
      </c>
      <c r="F379" s="223" t="s">
        <v>1074</v>
      </c>
      <c r="G379" s="221"/>
      <c r="H379" s="224">
        <v>26.494</v>
      </c>
      <c r="I379" s="225"/>
      <c r="J379" s="221"/>
      <c r="K379" s="221"/>
      <c r="L379" s="226"/>
      <c r="M379" s="227"/>
      <c r="N379" s="228"/>
      <c r="O379" s="228"/>
      <c r="P379" s="228"/>
      <c r="Q379" s="228"/>
      <c r="R379" s="228"/>
      <c r="S379" s="228"/>
      <c r="T379" s="229"/>
      <c r="AT379" s="230" t="s">
        <v>145</v>
      </c>
      <c r="AU379" s="230" t="s">
        <v>87</v>
      </c>
      <c r="AV379" s="13" t="s">
        <v>87</v>
      </c>
      <c r="AW379" s="13" t="s">
        <v>42</v>
      </c>
      <c r="AX379" s="13" t="s">
        <v>78</v>
      </c>
      <c r="AY379" s="230" t="s">
        <v>134</v>
      </c>
    </row>
    <row r="380" spans="2:51" s="12" customFormat="1" ht="13.5" x14ac:dyDescent="0.3">
      <c r="B380" s="209"/>
      <c r="C380" s="210"/>
      <c r="D380" s="207" t="s">
        <v>145</v>
      </c>
      <c r="E380" s="211" t="s">
        <v>22</v>
      </c>
      <c r="F380" s="212" t="s">
        <v>1041</v>
      </c>
      <c r="G380" s="210"/>
      <c r="H380" s="213" t="s">
        <v>22</v>
      </c>
      <c r="I380" s="214"/>
      <c r="J380" s="210"/>
      <c r="K380" s="210"/>
      <c r="L380" s="215"/>
      <c r="M380" s="216"/>
      <c r="N380" s="217"/>
      <c r="O380" s="217"/>
      <c r="P380" s="217"/>
      <c r="Q380" s="217"/>
      <c r="R380" s="217"/>
      <c r="S380" s="217"/>
      <c r="T380" s="218"/>
      <c r="AT380" s="219" t="s">
        <v>145</v>
      </c>
      <c r="AU380" s="219" t="s">
        <v>87</v>
      </c>
      <c r="AV380" s="12" t="s">
        <v>23</v>
      </c>
      <c r="AW380" s="12" t="s">
        <v>42</v>
      </c>
      <c r="AX380" s="12" t="s">
        <v>78</v>
      </c>
      <c r="AY380" s="219" t="s">
        <v>134</v>
      </c>
    </row>
    <row r="381" spans="2:51" s="13" customFormat="1" ht="13.5" x14ac:dyDescent="0.3">
      <c r="B381" s="220"/>
      <c r="C381" s="221"/>
      <c r="D381" s="207" t="s">
        <v>145</v>
      </c>
      <c r="E381" s="222" t="s">
        <v>22</v>
      </c>
      <c r="F381" s="223" t="s">
        <v>1075</v>
      </c>
      <c r="G381" s="221"/>
      <c r="H381" s="224">
        <v>-4.3810000000000002</v>
      </c>
      <c r="I381" s="225"/>
      <c r="J381" s="221"/>
      <c r="K381" s="221"/>
      <c r="L381" s="226"/>
      <c r="M381" s="227"/>
      <c r="N381" s="228"/>
      <c r="O381" s="228"/>
      <c r="P381" s="228"/>
      <c r="Q381" s="228"/>
      <c r="R381" s="228"/>
      <c r="S381" s="228"/>
      <c r="T381" s="229"/>
      <c r="AT381" s="230" t="s">
        <v>145</v>
      </c>
      <c r="AU381" s="230" t="s">
        <v>87</v>
      </c>
      <c r="AV381" s="13" t="s">
        <v>87</v>
      </c>
      <c r="AW381" s="13" t="s">
        <v>42</v>
      </c>
      <c r="AX381" s="13" t="s">
        <v>78</v>
      </c>
      <c r="AY381" s="230" t="s">
        <v>134</v>
      </c>
    </row>
    <row r="382" spans="2:51" s="12" customFormat="1" ht="13.5" x14ac:dyDescent="0.3">
      <c r="B382" s="209"/>
      <c r="C382" s="210"/>
      <c r="D382" s="207" t="s">
        <v>145</v>
      </c>
      <c r="E382" s="211" t="s">
        <v>22</v>
      </c>
      <c r="F382" s="212" t="s">
        <v>1076</v>
      </c>
      <c r="G382" s="210"/>
      <c r="H382" s="213" t="s">
        <v>22</v>
      </c>
      <c r="I382" s="214"/>
      <c r="J382" s="210"/>
      <c r="K382" s="210"/>
      <c r="L382" s="215"/>
      <c r="M382" s="216"/>
      <c r="N382" s="217"/>
      <c r="O382" s="217"/>
      <c r="P382" s="217"/>
      <c r="Q382" s="217"/>
      <c r="R382" s="217"/>
      <c r="S382" s="217"/>
      <c r="T382" s="218"/>
      <c r="AT382" s="219" t="s">
        <v>145</v>
      </c>
      <c r="AU382" s="219" t="s">
        <v>87</v>
      </c>
      <c r="AV382" s="12" t="s">
        <v>23</v>
      </c>
      <c r="AW382" s="12" t="s">
        <v>42</v>
      </c>
      <c r="AX382" s="12" t="s">
        <v>78</v>
      </c>
      <c r="AY382" s="219" t="s">
        <v>134</v>
      </c>
    </row>
    <row r="383" spans="2:51" s="13" customFormat="1" ht="13.5" x14ac:dyDescent="0.3">
      <c r="B383" s="220"/>
      <c r="C383" s="221"/>
      <c r="D383" s="207" t="s">
        <v>145</v>
      </c>
      <c r="E383" s="222" t="s">
        <v>22</v>
      </c>
      <c r="F383" s="223" t="s">
        <v>1077</v>
      </c>
      <c r="G383" s="221"/>
      <c r="H383" s="224">
        <v>-6.2169999999999996</v>
      </c>
      <c r="I383" s="225"/>
      <c r="J383" s="221"/>
      <c r="K383" s="221"/>
      <c r="L383" s="226"/>
      <c r="M383" s="227"/>
      <c r="N383" s="228"/>
      <c r="O383" s="228"/>
      <c r="P383" s="228"/>
      <c r="Q383" s="228"/>
      <c r="R383" s="228"/>
      <c r="S383" s="228"/>
      <c r="T383" s="229"/>
      <c r="AT383" s="230" t="s">
        <v>145</v>
      </c>
      <c r="AU383" s="230" t="s">
        <v>87</v>
      </c>
      <c r="AV383" s="13" t="s">
        <v>87</v>
      </c>
      <c r="AW383" s="13" t="s">
        <v>42</v>
      </c>
      <c r="AX383" s="13" t="s">
        <v>78</v>
      </c>
      <c r="AY383" s="230" t="s">
        <v>134</v>
      </c>
    </row>
    <row r="384" spans="2:51" s="13" customFormat="1" ht="13.5" x14ac:dyDescent="0.3">
      <c r="B384" s="220"/>
      <c r="C384" s="221"/>
      <c r="D384" s="207" t="s">
        <v>145</v>
      </c>
      <c r="E384" s="222" t="s">
        <v>22</v>
      </c>
      <c r="F384" s="223" t="s">
        <v>1078</v>
      </c>
      <c r="G384" s="221"/>
      <c r="H384" s="224">
        <v>-0.52500000000000002</v>
      </c>
      <c r="I384" s="225"/>
      <c r="J384" s="221"/>
      <c r="K384" s="221"/>
      <c r="L384" s="226"/>
      <c r="M384" s="227"/>
      <c r="N384" s="228"/>
      <c r="O384" s="228"/>
      <c r="P384" s="228"/>
      <c r="Q384" s="228"/>
      <c r="R384" s="228"/>
      <c r="S384" s="228"/>
      <c r="T384" s="229"/>
      <c r="AT384" s="230" t="s">
        <v>145</v>
      </c>
      <c r="AU384" s="230" t="s">
        <v>87</v>
      </c>
      <c r="AV384" s="13" t="s">
        <v>87</v>
      </c>
      <c r="AW384" s="13" t="s">
        <v>42</v>
      </c>
      <c r="AX384" s="13" t="s">
        <v>78</v>
      </c>
      <c r="AY384" s="230" t="s">
        <v>134</v>
      </c>
    </row>
    <row r="385" spans="2:51" s="12" customFormat="1" ht="13.5" x14ac:dyDescent="0.3">
      <c r="B385" s="209"/>
      <c r="C385" s="210"/>
      <c r="D385" s="207" t="s">
        <v>145</v>
      </c>
      <c r="E385" s="211" t="s">
        <v>22</v>
      </c>
      <c r="F385" s="212" t="s">
        <v>1079</v>
      </c>
      <c r="G385" s="210"/>
      <c r="H385" s="213" t="s">
        <v>22</v>
      </c>
      <c r="I385" s="214"/>
      <c r="J385" s="210"/>
      <c r="K385" s="210"/>
      <c r="L385" s="215"/>
      <c r="M385" s="216"/>
      <c r="N385" s="217"/>
      <c r="O385" s="217"/>
      <c r="P385" s="217"/>
      <c r="Q385" s="217"/>
      <c r="R385" s="217"/>
      <c r="S385" s="217"/>
      <c r="T385" s="218"/>
      <c r="AT385" s="219" t="s">
        <v>145</v>
      </c>
      <c r="AU385" s="219" t="s">
        <v>87</v>
      </c>
      <c r="AV385" s="12" t="s">
        <v>23</v>
      </c>
      <c r="AW385" s="12" t="s">
        <v>42</v>
      </c>
      <c r="AX385" s="12" t="s">
        <v>78</v>
      </c>
      <c r="AY385" s="219" t="s">
        <v>134</v>
      </c>
    </row>
    <row r="386" spans="2:51" s="13" customFormat="1" ht="13.5" x14ac:dyDescent="0.3">
      <c r="B386" s="220"/>
      <c r="C386" s="221"/>
      <c r="D386" s="207" t="s">
        <v>145</v>
      </c>
      <c r="E386" s="222" t="s">
        <v>22</v>
      </c>
      <c r="F386" s="223" t="s">
        <v>1080</v>
      </c>
      <c r="G386" s="221"/>
      <c r="H386" s="224">
        <v>-18.216000000000001</v>
      </c>
      <c r="I386" s="225"/>
      <c r="J386" s="221"/>
      <c r="K386" s="221"/>
      <c r="L386" s="226"/>
      <c r="M386" s="227"/>
      <c r="N386" s="228"/>
      <c r="O386" s="228"/>
      <c r="P386" s="228"/>
      <c r="Q386" s="228"/>
      <c r="R386" s="228"/>
      <c r="S386" s="228"/>
      <c r="T386" s="229"/>
      <c r="AT386" s="230" t="s">
        <v>145</v>
      </c>
      <c r="AU386" s="230" t="s">
        <v>87</v>
      </c>
      <c r="AV386" s="13" t="s">
        <v>87</v>
      </c>
      <c r="AW386" s="13" t="s">
        <v>42</v>
      </c>
      <c r="AX386" s="13" t="s">
        <v>78</v>
      </c>
      <c r="AY386" s="230" t="s">
        <v>134</v>
      </c>
    </row>
    <row r="387" spans="2:51" s="12" customFormat="1" ht="13.5" x14ac:dyDescent="0.3">
      <c r="B387" s="209"/>
      <c r="C387" s="210"/>
      <c r="D387" s="207" t="s">
        <v>145</v>
      </c>
      <c r="E387" s="211" t="s">
        <v>22</v>
      </c>
      <c r="F387" s="212" t="s">
        <v>1051</v>
      </c>
      <c r="G387" s="210"/>
      <c r="H387" s="213" t="s">
        <v>22</v>
      </c>
      <c r="I387" s="214"/>
      <c r="J387" s="210"/>
      <c r="K387" s="210"/>
      <c r="L387" s="215"/>
      <c r="M387" s="216"/>
      <c r="N387" s="217"/>
      <c r="O387" s="217"/>
      <c r="P387" s="217"/>
      <c r="Q387" s="217"/>
      <c r="R387" s="217"/>
      <c r="S387" s="217"/>
      <c r="T387" s="218"/>
      <c r="AT387" s="219" t="s">
        <v>145</v>
      </c>
      <c r="AU387" s="219" t="s">
        <v>87</v>
      </c>
      <c r="AV387" s="12" t="s">
        <v>23</v>
      </c>
      <c r="AW387" s="12" t="s">
        <v>42</v>
      </c>
      <c r="AX387" s="12" t="s">
        <v>78</v>
      </c>
      <c r="AY387" s="219" t="s">
        <v>134</v>
      </c>
    </row>
    <row r="388" spans="2:51" s="13" customFormat="1" ht="13.5" x14ac:dyDescent="0.3">
      <c r="B388" s="220"/>
      <c r="C388" s="221"/>
      <c r="D388" s="207" t="s">
        <v>145</v>
      </c>
      <c r="E388" s="222" t="s">
        <v>22</v>
      </c>
      <c r="F388" s="223" t="s">
        <v>1067</v>
      </c>
      <c r="G388" s="221"/>
      <c r="H388" s="224">
        <v>-1.33</v>
      </c>
      <c r="I388" s="225"/>
      <c r="J388" s="221"/>
      <c r="K388" s="221"/>
      <c r="L388" s="226"/>
      <c r="M388" s="227"/>
      <c r="N388" s="228"/>
      <c r="O388" s="228"/>
      <c r="P388" s="228"/>
      <c r="Q388" s="228"/>
      <c r="R388" s="228"/>
      <c r="S388" s="228"/>
      <c r="T388" s="229"/>
      <c r="AT388" s="230" t="s">
        <v>145</v>
      </c>
      <c r="AU388" s="230" t="s">
        <v>87</v>
      </c>
      <c r="AV388" s="13" t="s">
        <v>87</v>
      </c>
      <c r="AW388" s="13" t="s">
        <v>42</v>
      </c>
      <c r="AX388" s="13" t="s">
        <v>78</v>
      </c>
      <c r="AY388" s="230" t="s">
        <v>134</v>
      </c>
    </row>
    <row r="389" spans="2:51" s="12" customFormat="1" ht="13.5" x14ac:dyDescent="0.3">
      <c r="B389" s="209"/>
      <c r="C389" s="210"/>
      <c r="D389" s="207" t="s">
        <v>145</v>
      </c>
      <c r="E389" s="211" t="s">
        <v>22</v>
      </c>
      <c r="F389" s="212" t="s">
        <v>1053</v>
      </c>
      <c r="G389" s="210"/>
      <c r="H389" s="213" t="s">
        <v>22</v>
      </c>
      <c r="I389" s="214"/>
      <c r="J389" s="210"/>
      <c r="K389" s="210"/>
      <c r="L389" s="215"/>
      <c r="M389" s="216"/>
      <c r="N389" s="217"/>
      <c r="O389" s="217"/>
      <c r="P389" s="217"/>
      <c r="Q389" s="217"/>
      <c r="R389" s="217"/>
      <c r="S389" s="217"/>
      <c r="T389" s="218"/>
      <c r="AT389" s="219" t="s">
        <v>145</v>
      </c>
      <c r="AU389" s="219" t="s">
        <v>87</v>
      </c>
      <c r="AV389" s="12" t="s">
        <v>23</v>
      </c>
      <c r="AW389" s="12" t="s">
        <v>42</v>
      </c>
      <c r="AX389" s="12" t="s">
        <v>78</v>
      </c>
      <c r="AY389" s="219" t="s">
        <v>134</v>
      </c>
    </row>
    <row r="390" spans="2:51" s="13" customFormat="1" ht="13.5" x14ac:dyDescent="0.3">
      <c r="B390" s="220"/>
      <c r="C390" s="221"/>
      <c r="D390" s="207" t="s">
        <v>145</v>
      </c>
      <c r="E390" s="222" t="s">
        <v>22</v>
      </c>
      <c r="F390" s="223" t="s">
        <v>1081</v>
      </c>
      <c r="G390" s="221"/>
      <c r="H390" s="224">
        <v>-30.536000000000001</v>
      </c>
      <c r="I390" s="225"/>
      <c r="J390" s="221"/>
      <c r="K390" s="221"/>
      <c r="L390" s="226"/>
      <c r="M390" s="227"/>
      <c r="N390" s="228"/>
      <c r="O390" s="228"/>
      <c r="P390" s="228"/>
      <c r="Q390" s="228"/>
      <c r="R390" s="228"/>
      <c r="S390" s="228"/>
      <c r="T390" s="229"/>
      <c r="AT390" s="230" t="s">
        <v>145</v>
      </c>
      <c r="AU390" s="230" t="s">
        <v>87</v>
      </c>
      <c r="AV390" s="13" t="s">
        <v>87</v>
      </c>
      <c r="AW390" s="13" t="s">
        <v>42</v>
      </c>
      <c r="AX390" s="13" t="s">
        <v>78</v>
      </c>
      <c r="AY390" s="230" t="s">
        <v>134</v>
      </c>
    </row>
    <row r="391" spans="2:51" s="13" customFormat="1" ht="13.5" x14ac:dyDescent="0.3">
      <c r="B391" s="220"/>
      <c r="C391" s="221"/>
      <c r="D391" s="207" t="s">
        <v>145</v>
      </c>
      <c r="E391" s="222" t="s">
        <v>22</v>
      </c>
      <c r="F391" s="223" t="s">
        <v>1069</v>
      </c>
      <c r="G391" s="221"/>
      <c r="H391" s="224">
        <v>-2.3279999999999998</v>
      </c>
      <c r="I391" s="225"/>
      <c r="J391" s="221"/>
      <c r="K391" s="221"/>
      <c r="L391" s="226"/>
      <c r="M391" s="227"/>
      <c r="N391" s="228"/>
      <c r="O391" s="228"/>
      <c r="P391" s="228"/>
      <c r="Q391" s="228"/>
      <c r="R391" s="228"/>
      <c r="S391" s="228"/>
      <c r="T391" s="229"/>
      <c r="AT391" s="230" t="s">
        <v>145</v>
      </c>
      <c r="AU391" s="230" t="s">
        <v>87</v>
      </c>
      <c r="AV391" s="13" t="s">
        <v>87</v>
      </c>
      <c r="AW391" s="13" t="s">
        <v>42</v>
      </c>
      <c r="AX391" s="13" t="s">
        <v>78</v>
      </c>
      <c r="AY391" s="230" t="s">
        <v>134</v>
      </c>
    </row>
    <row r="392" spans="2:51" s="15" customFormat="1" ht="13.5" x14ac:dyDescent="0.3">
      <c r="B392" s="243"/>
      <c r="C392" s="244"/>
      <c r="D392" s="207" t="s">
        <v>145</v>
      </c>
      <c r="E392" s="245" t="s">
        <v>22</v>
      </c>
      <c r="F392" s="246" t="s">
        <v>168</v>
      </c>
      <c r="G392" s="244"/>
      <c r="H392" s="247">
        <v>999.61699999999996</v>
      </c>
      <c r="I392" s="248"/>
      <c r="J392" s="244"/>
      <c r="K392" s="244"/>
      <c r="L392" s="249"/>
      <c r="M392" s="250"/>
      <c r="N392" s="251"/>
      <c r="O392" s="251"/>
      <c r="P392" s="251"/>
      <c r="Q392" s="251"/>
      <c r="R392" s="251"/>
      <c r="S392" s="251"/>
      <c r="T392" s="252"/>
      <c r="AT392" s="253" t="s">
        <v>145</v>
      </c>
      <c r="AU392" s="253" t="s">
        <v>87</v>
      </c>
      <c r="AV392" s="15" t="s">
        <v>169</v>
      </c>
      <c r="AW392" s="15" t="s">
        <v>42</v>
      </c>
      <c r="AX392" s="15" t="s">
        <v>78</v>
      </c>
      <c r="AY392" s="253" t="s">
        <v>134</v>
      </c>
    </row>
    <row r="393" spans="2:51" s="12" customFormat="1" ht="13.5" x14ac:dyDescent="0.3">
      <c r="B393" s="209"/>
      <c r="C393" s="210"/>
      <c r="D393" s="207" t="s">
        <v>145</v>
      </c>
      <c r="E393" s="211" t="s">
        <v>22</v>
      </c>
      <c r="F393" s="212" t="s">
        <v>1082</v>
      </c>
      <c r="G393" s="210"/>
      <c r="H393" s="213" t="s">
        <v>22</v>
      </c>
      <c r="I393" s="214"/>
      <c r="J393" s="210"/>
      <c r="K393" s="210"/>
      <c r="L393" s="215"/>
      <c r="M393" s="216"/>
      <c r="N393" s="217"/>
      <c r="O393" s="217"/>
      <c r="P393" s="217"/>
      <c r="Q393" s="217"/>
      <c r="R393" s="217"/>
      <c r="S393" s="217"/>
      <c r="T393" s="218"/>
      <c r="AT393" s="219" t="s">
        <v>145</v>
      </c>
      <c r="AU393" s="219" t="s">
        <v>87</v>
      </c>
      <c r="AV393" s="12" t="s">
        <v>23</v>
      </c>
      <c r="AW393" s="12" t="s">
        <v>42</v>
      </c>
      <c r="AX393" s="12" t="s">
        <v>78</v>
      </c>
      <c r="AY393" s="219" t="s">
        <v>134</v>
      </c>
    </row>
    <row r="394" spans="2:51" s="12" customFormat="1" ht="13.5" x14ac:dyDescent="0.3">
      <c r="B394" s="209"/>
      <c r="C394" s="210"/>
      <c r="D394" s="207" t="s">
        <v>145</v>
      </c>
      <c r="E394" s="211" t="s">
        <v>22</v>
      </c>
      <c r="F394" s="212" t="s">
        <v>901</v>
      </c>
      <c r="G394" s="210"/>
      <c r="H394" s="213" t="s">
        <v>22</v>
      </c>
      <c r="I394" s="214"/>
      <c r="J394" s="210"/>
      <c r="K394" s="210"/>
      <c r="L394" s="215"/>
      <c r="M394" s="216"/>
      <c r="N394" s="217"/>
      <c r="O394" s="217"/>
      <c r="P394" s="217"/>
      <c r="Q394" s="217"/>
      <c r="R394" s="217"/>
      <c r="S394" s="217"/>
      <c r="T394" s="218"/>
      <c r="AT394" s="219" t="s">
        <v>145</v>
      </c>
      <c r="AU394" s="219" t="s">
        <v>87</v>
      </c>
      <c r="AV394" s="12" t="s">
        <v>23</v>
      </c>
      <c r="AW394" s="12" t="s">
        <v>42</v>
      </c>
      <c r="AX394" s="12" t="s">
        <v>78</v>
      </c>
      <c r="AY394" s="219" t="s">
        <v>134</v>
      </c>
    </row>
    <row r="395" spans="2:51" s="13" customFormat="1" ht="13.5" x14ac:dyDescent="0.3">
      <c r="B395" s="220"/>
      <c r="C395" s="221"/>
      <c r="D395" s="207" t="s">
        <v>145</v>
      </c>
      <c r="E395" s="222" t="s">
        <v>22</v>
      </c>
      <c r="F395" s="223" t="s">
        <v>953</v>
      </c>
      <c r="G395" s="221"/>
      <c r="H395" s="224">
        <v>30.096</v>
      </c>
      <c r="I395" s="225"/>
      <c r="J395" s="221"/>
      <c r="K395" s="221"/>
      <c r="L395" s="226"/>
      <c r="M395" s="227"/>
      <c r="N395" s="228"/>
      <c r="O395" s="228"/>
      <c r="P395" s="228"/>
      <c r="Q395" s="228"/>
      <c r="R395" s="228"/>
      <c r="S395" s="228"/>
      <c r="T395" s="229"/>
      <c r="AT395" s="230" t="s">
        <v>145</v>
      </c>
      <c r="AU395" s="230" t="s">
        <v>87</v>
      </c>
      <c r="AV395" s="13" t="s">
        <v>87</v>
      </c>
      <c r="AW395" s="13" t="s">
        <v>42</v>
      </c>
      <c r="AX395" s="13" t="s">
        <v>78</v>
      </c>
      <c r="AY395" s="230" t="s">
        <v>134</v>
      </c>
    </row>
    <row r="396" spans="2:51" s="12" customFormat="1" ht="13.5" x14ac:dyDescent="0.3">
      <c r="B396" s="209"/>
      <c r="C396" s="210"/>
      <c r="D396" s="207" t="s">
        <v>145</v>
      </c>
      <c r="E396" s="211" t="s">
        <v>22</v>
      </c>
      <c r="F396" s="212" t="s">
        <v>968</v>
      </c>
      <c r="G396" s="210"/>
      <c r="H396" s="213" t="s">
        <v>22</v>
      </c>
      <c r="I396" s="214"/>
      <c r="J396" s="210"/>
      <c r="K396" s="210"/>
      <c r="L396" s="215"/>
      <c r="M396" s="216"/>
      <c r="N396" s="217"/>
      <c r="O396" s="217"/>
      <c r="P396" s="217"/>
      <c r="Q396" s="217"/>
      <c r="R396" s="217"/>
      <c r="S396" s="217"/>
      <c r="T396" s="218"/>
      <c r="AT396" s="219" t="s">
        <v>145</v>
      </c>
      <c r="AU396" s="219" t="s">
        <v>87</v>
      </c>
      <c r="AV396" s="12" t="s">
        <v>23</v>
      </c>
      <c r="AW396" s="12" t="s">
        <v>42</v>
      </c>
      <c r="AX396" s="12" t="s">
        <v>78</v>
      </c>
      <c r="AY396" s="219" t="s">
        <v>134</v>
      </c>
    </row>
    <row r="397" spans="2:51" s="13" customFormat="1" ht="13.5" x14ac:dyDescent="0.3">
      <c r="B397" s="220"/>
      <c r="C397" s="221"/>
      <c r="D397" s="207" t="s">
        <v>145</v>
      </c>
      <c r="E397" s="222" t="s">
        <v>22</v>
      </c>
      <c r="F397" s="223" t="s">
        <v>970</v>
      </c>
      <c r="G397" s="221"/>
      <c r="H397" s="224">
        <v>90.384</v>
      </c>
      <c r="I397" s="225"/>
      <c r="J397" s="221"/>
      <c r="K397" s="221"/>
      <c r="L397" s="226"/>
      <c r="M397" s="227"/>
      <c r="N397" s="228"/>
      <c r="O397" s="228"/>
      <c r="P397" s="228"/>
      <c r="Q397" s="228"/>
      <c r="R397" s="228"/>
      <c r="S397" s="228"/>
      <c r="T397" s="229"/>
      <c r="AT397" s="230" t="s">
        <v>145</v>
      </c>
      <c r="AU397" s="230" t="s">
        <v>87</v>
      </c>
      <c r="AV397" s="13" t="s">
        <v>87</v>
      </c>
      <c r="AW397" s="13" t="s">
        <v>42</v>
      </c>
      <c r="AX397" s="13" t="s">
        <v>78</v>
      </c>
      <c r="AY397" s="230" t="s">
        <v>134</v>
      </c>
    </row>
    <row r="398" spans="2:51" s="12" customFormat="1" ht="13.5" x14ac:dyDescent="0.3">
      <c r="B398" s="209"/>
      <c r="C398" s="210"/>
      <c r="D398" s="207" t="s">
        <v>145</v>
      </c>
      <c r="E398" s="211" t="s">
        <v>22</v>
      </c>
      <c r="F398" s="212" t="s">
        <v>1043</v>
      </c>
      <c r="G398" s="210"/>
      <c r="H398" s="213" t="s">
        <v>22</v>
      </c>
      <c r="I398" s="214"/>
      <c r="J398" s="210"/>
      <c r="K398" s="210"/>
      <c r="L398" s="215"/>
      <c r="M398" s="216"/>
      <c r="N398" s="217"/>
      <c r="O398" s="217"/>
      <c r="P398" s="217"/>
      <c r="Q398" s="217"/>
      <c r="R398" s="217"/>
      <c r="S398" s="217"/>
      <c r="T398" s="218"/>
      <c r="AT398" s="219" t="s">
        <v>145</v>
      </c>
      <c r="AU398" s="219" t="s">
        <v>87</v>
      </c>
      <c r="AV398" s="12" t="s">
        <v>23</v>
      </c>
      <c r="AW398" s="12" t="s">
        <v>42</v>
      </c>
      <c r="AX398" s="12" t="s">
        <v>78</v>
      </c>
      <c r="AY398" s="219" t="s">
        <v>134</v>
      </c>
    </row>
    <row r="399" spans="2:51" s="13" customFormat="1" ht="13.5" x14ac:dyDescent="0.3">
      <c r="B399" s="220"/>
      <c r="C399" s="221"/>
      <c r="D399" s="207" t="s">
        <v>145</v>
      </c>
      <c r="E399" s="222" t="s">
        <v>22</v>
      </c>
      <c r="F399" s="223" t="s">
        <v>1083</v>
      </c>
      <c r="G399" s="221"/>
      <c r="H399" s="224">
        <v>-2.8330000000000002</v>
      </c>
      <c r="I399" s="225"/>
      <c r="J399" s="221"/>
      <c r="K399" s="221"/>
      <c r="L399" s="226"/>
      <c r="M399" s="227"/>
      <c r="N399" s="228"/>
      <c r="O399" s="228"/>
      <c r="P399" s="228"/>
      <c r="Q399" s="228"/>
      <c r="R399" s="228"/>
      <c r="S399" s="228"/>
      <c r="T399" s="229"/>
      <c r="AT399" s="230" t="s">
        <v>145</v>
      </c>
      <c r="AU399" s="230" t="s">
        <v>87</v>
      </c>
      <c r="AV399" s="13" t="s">
        <v>87</v>
      </c>
      <c r="AW399" s="13" t="s">
        <v>42</v>
      </c>
      <c r="AX399" s="13" t="s">
        <v>78</v>
      </c>
      <c r="AY399" s="230" t="s">
        <v>134</v>
      </c>
    </row>
    <row r="400" spans="2:51" s="12" customFormat="1" ht="13.5" x14ac:dyDescent="0.3">
      <c r="B400" s="209"/>
      <c r="C400" s="210"/>
      <c r="D400" s="207" t="s">
        <v>145</v>
      </c>
      <c r="E400" s="211" t="s">
        <v>22</v>
      </c>
      <c r="F400" s="212" t="s">
        <v>1065</v>
      </c>
      <c r="G400" s="210"/>
      <c r="H400" s="213" t="s">
        <v>22</v>
      </c>
      <c r="I400" s="214"/>
      <c r="J400" s="210"/>
      <c r="K400" s="210"/>
      <c r="L400" s="215"/>
      <c r="M400" s="216"/>
      <c r="N400" s="217"/>
      <c r="O400" s="217"/>
      <c r="P400" s="217"/>
      <c r="Q400" s="217"/>
      <c r="R400" s="217"/>
      <c r="S400" s="217"/>
      <c r="T400" s="218"/>
      <c r="AT400" s="219" t="s">
        <v>145</v>
      </c>
      <c r="AU400" s="219" t="s">
        <v>87</v>
      </c>
      <c r="AV400" s="12" t="s">
        <v>23</v>
      </c>
      <c r="AW400" s="12" t="s">
        <v>42</v>
      </c>
      <c r="AX400" s="12" t="s">
        <v>78</v>
      </c>
      <c r="AY400" s="219" t="s">
        <v>134</v>
      </c>
    </row>
    <row r="401" spans="2:65" s="13" customFormat="1" ht="13.5" x14ac:dyDescent="0.3">
      <c r="B401" s="220"/>
      <c r="C401" s="221"/>
      <c r="D401" s="207" t="s">
        <v>145</v>
      </c>
      <c r="E401" s="222" t="s">
        <v>22</v>
      </c>
      <c r="F401" s="223" t="s">
        <v>1084</v>
      </c>
      <c r="G401" s="221"/>
      <c r="H401" s="224">
        <v>-8.3010000000000002</v>
      </c>
      <c r="I401" s="225"/>
      <c r="J401" s="221"/>
      <c r="K401" s="221"/>
      <c r="L401" s="226"/>
      <c r="M401" s="227"/>
      <c r="N401" s="228"/>
      <c r="O401" s="228"/>
      <c r="P401" s="228"/>
      <c r="Q401" s="228"/>
      <c r="R401" s="228"/>
      <c r="S401" s="228"/>
      <c r="T401" s="229"/>
      <c r="AT401" s="230" t="s">
        <v>145</v>
      </c>
      <c r="AU401" s="230" t="s">
        <v>87</v>
      </c>
      <c r="AV401" s="13" t="s">
        <v>87</v>
      </c>
      <c r="AW401" s="13" t="s">
        <v>42</v>
      </c>
      <c r="AX401" s="13" t="s">
        <v>78</v>
      </c>
      <c r="AY401" s="230" t="s">
        <v>134</v>
      </c>
    </row>
    <row r="402" spans="2:65" s="12" customFormat="1" ht="13.5" x14ac:dyDescent="0.3">
      <c r="B402" s="209"/>
      <c r="C402" s="210"/>
      <c r="D402" s="207" t="s">
        <v>145</v>
      </c>
      <c r="E402" s="211" t="s">
        <v>22</v>
      </c>
      <c r="F402" s="212" t="s">
        <v>1053</v>
      </c>
      <c r="G402" s="210"/>
      <c r="H402" s="213" t="s">
        <v>22</v>
      </c>
      <c r="I402" s="214"/>
      <c r="J402" s="210"/>
      <c r="K402" s="210"/>
      <c r="L402" s="215"/>
      <c r="M402" s="216"/>
      <c r="N402" s="217"/>
      <c r="O402" s="217"/>
      <c r="P402" s="217"/>
      <c r="Q402" s="217"/>
      <c r="R402" s="217"/>
      <c r="S402" s="217"/>
      <c r="T402" s="218"/>
      <c r="AT402" s="219" t="s">
        <v>145</v>
      </c>
      <c r="AU402" s="219" t="s">
        <v>87</v>
      </c>
      <c r="AV402" s="12" t="s">
        <v>23</v>
      </c>
      <c r="AW402" s="12" t="s">
        <v>42</v>
      </c>
      <c r="AX402" s="12" t="s">
        <v>78</v>
      </c>
      <c r="AY402" s="219" t="s">
        <v>134</v>
      </c>
    </row>
    <row r="403" spans="2:65" s="13" customFormat="1" ht="13.5" x14ac:dyDescent="0.3">
      <c r="B403" s="220"/>
      <c r="C403" s="221"/>
      <c r="D403" s="207" t="s">
        <v>145</v>
      </c>
      <c r="E403" s="222" t="s">
        <v>22</v>
      </c>
      <c r="F403" s="223" t="s">
        <v>1085</v>
      </c>
      <c r="G403" s="221"/>
      <c r="H403" s="224">
        <v>-13.914999999999999</v>
      </c>
      <c r="I403" s="225"/>
      <c r="J403" s="221"/>
      <c r="K403" s="221"/>
      <c r="L403" s="226"/>
      <c r="M403" s="227"/>
      <c r="N403" s="228"/>
      <c r="O403" s="228"/>
      <c r="P403" s="228"/>
      <c r="Q403" s="228"/>
      <c r="R403" s="228"/>
      <c r="S403" s="228"/>
      <c r="T403" s="229"/>
      <c r="AT403" s="230" t="s">
        <v>145</v>
      </c>
      <c r="AU403" s="230" t="s">
        <v>87</v>
      </c>
      <c r="AV403" s="13" t="s">
        <v>87</v>
      </c>
      <c r="AW403" s="13" t="s">
        <v>42</v>
      </c>
      <c r="AX403" s="13" t="s">
        <v>78</v>
      </c>
      <c r="AY403" s="230" t="s">
        <v>134</v>
      </c>
    </row>
    <row r="404" spans="2:65" s="15" customFormat="1" ht="13.5" x14ac:dyDescent="0.3">
      <c r="B404" s="243"/>
      <c r="C404" s="244"/>
      <c r="D404" s="207" t="s">
        <v>145</v>
      </c>
      <c r="E404" s="245" t="s">
        <v>22</v>
      </c>
      <c r="F404" s="246" t="s">
        <v>168</v>
      </c>
      <c r="G404" s="244"/>
      <c r="H404" s="247">
        <v>95.430999999999997</v>
      </c>
      <c r="I404" s="248"/>
      <c r="J404" s="244"/>
      <c r="K404" s="244"/>
      <c r="L404" s="249"/>
      <c r="M404" s="250"/>
      <c r="N404" s="251"/>
      <c r="O404" s="251"/>
      <c r="P404" s="251"/>
      <c r="Q404" s="251"/>
      <c r="R404" s="251"/>
      <c r="S404" s="251"/>
      <c r="T404" s="252"/>
      <c r="AT404" s="253" t="s">
        <v>145</v>
      </c>
      <c r="AU404" s="253" t="s">
        <v>87</v>
      </c>
      <c r="AV404" s="15" t="s">
        <v>169</v>
      </c>
      <c r="AW404" s="15" t="s">
        <v>42</v>
      </c>
      <c r="AX404" s="15" t="s">
        <v>78</v>
      </c>
      <c r="AY404" s="253" t="s">
        <v>134</v>
      </c>
    </row>
    <row r="405" spans="2:65" s="14" customFormat="1" ht="13.5" x14ac:dyDescent="0.3">
      <c r="B405" s="231"/>
      <c r="C405" s="232"/>
      <c r="D405" s="233" t="s">
        <v>145</v>
      </c>
      <c r="E405" s="234" t="s">
        <v>22</v>
      </c>
      <c r="F405" s="235" t="s">
        <v>156</v>
      </c>
      <c r="G405" s="232"/>
      <c r="H405" s="236">
        <v>1095.048</v>
      </c>
      <c r="I405" s="237"/>
      <c r="J405" s="232"/>
      <c r="K405" s="232"/>
      <c r="L405" s="238"/>
      <c r="M405" s="239"/>
      <c r="N405" s="240"/>
      <c r="O405" s="240"/>
      <c r="P405" s="240"/>
      <c r="Q405" s="240"/>
      <c r="R405" s="240"/>
      <c r="S405" s="240"/>
      <c r="T405" s="241"/>
      <c r="AT405" s="242" t="s">
        <v>145</v>
      </c>
      <c r="AU405" s="242" t="s">
        <v>87</v>
      </c>
      <c r="AV405" s="14" t="s">
        <v>141</v>
      </c>
      <c r="AW405" s="14" t="s">
        <v>42</v>
      </c>
      <c r="AX405" s="14" t="s">
        <v>23</v>
      </c>
      <c r="AY405" s="242" t="s">
        <v>134</v>
      </c>
    </row>
    <row r="406" spans="2:65" s="1" customFormat="1" ht="31.5" customHeight="1" x14ac:dyDescent="0.3">
      <c r="B406" s="36"/>
      <c r="C406" s="254" t="s">
        <v>417</v>
      </c>
      <c r="D406" s="254" t="s">
        <v>385</v>
      </c>
      <c r="E406" s="255" t="s">
        <v>386</v>
      </c>
      <c r="F406" s="256" t="s">
        <v>387</v>
      </c>
      <c r="G406" s="257" t="s">
        <v>329</v>
      </c>
      <c r="H406" s="258">
        <v>1999.2339999999999</v>
      </c>
      <c r="I406" s="259"/>
      <c r="J406" s="260">
        <f>ROUND(I406*H406,2)</f>
        <v>0</v>
      </c>
      <c r="K406" s="256" t="s">
        <v>140</v>
      </c>
      <c r="L406" s="261"/>
      <c r="M406" s="262" t="s">
        <v>22</v>
      </c>
      <c r="N406" s="263" t="s">
        <v>49</v>
      </c>
      <c r="O406" s="37"/>
      <c r="P406" s="204">
        <f>O406*H406</f>
        <v>0</v>
      </c>
      <c r="Q406" s="204">
        <v>1</v>
      </c>
      <c r="R406" s="204">
        <f>Q406*H406</f>
        <v>1999.2339999999999</v>
      </c>
      <c r="S406" s="204">
        <v>0</v>
      </c>
      <c r="T406" s="205">
        <f>S406*H406</f>
        <v>0</v>
      </c>
      <c r="AR406" s="19" t="s">
        <v>209</v>
      </c>
      <c r="AT406" s="19" t="s">
        <v>385</v>
      </c>
      <c r="AU406" s="19" t="s">
        <v>87</v>
      </c>
      <c r="AY406" s="19" t="s">
        <v>134</v>
      </c>
      <c r="BE406" s="206">
        <f>IF(N406="základní",J406,0)</f>
        <v>0</v>
      </c>
      <c r="BF406" s="206">
        <f>IF(N406="snížená",J406,0)</f>
        <v>0</v>
      </c>
      <c r="BG406" s="206">
        <f>IF(N406="zákl. přenesená",J406,0)</f>
        <v>0</v>
      </c>
      <c r="BH406" s="206">
        <f>IF(N406="sníž. přenesená",J406,0)</f>
        <v>0</v>
      </c>
      <c r="BI406" s="206">
        <f>IF(N406="nulová",J406,0)</f>
        <v>0</v>
      </c>
      <c r="BJ406" s="19" t="s">
        <v>23</v>
      </c>
      <c r="BK406" s="206">
        <f>ROUND(I406*H406,2)</f>
        <v>0</v>
      </c>
      <c r="BL406" s="19" t="s">
        <v>141</v>
      </c>
      <c r="BM406" s="19" t="s">
        <v>1086</v>
      </c>
    </row>
    <row r="407" spans="2:65" s="12" customFormat="1" ht="13.5" x14ac:dyDescent="0.3">
      <c r="B407" s="209"/>
      <c r="C407" s="210"/>
      <c r="D407" s="207" t="s">
        <v>145</v>
      </c>
      <c r="E407" s="211" t="s">
        <v>22</v>
      </c>
      <c r="F407" s="212" t="s">
        <v>389</v>
      </c>
      <c r="G407" s="210"/>
      <c r="H407" s="213" t="s">
        <v>22</v>
      </c>
      <c r="I407" s="214"/>
      <c r="J407" s="210"/>
      <c r="K407" s="210"/>
      <c r="L407" s="215"/>
      <c r="M407" s="216"/>
      <c r="N407" s="217"/>
      <c r="O407" s="217"/>
      <c r="P407" s="217"/>
      <c r="Q407" s="217"/>
      <c r="R407" s="217"/>
      <c r="S407" s="217"/>
      <c r="T407" s="218"/>
      <c r="AT407" s="219" t="s">
        <v>145</v>
      </c>
      <c r="AU407" s="219" t="s">
        <v>87</v>
      </c>
      <c r="AV407" s="12" t="s">
        <v>23</v>
      </c>
      <c r="AW407" s="12" t="s">
        <v>42</v>
      </c>
      <c r="AX407" s="12" t="s">
        <v>78</v>
      </c>
      <c r="AY407" s="219" t="s">
        <v>134</v>
      </c>
    </row>
    <row r="408" spans="2:65" s="13" customFormat="1" ht="13.5" x14ac:dyDescent="0.3">
      <c r="B408" s="220"/>
      <c r="C408" s="221"/>
      <c r="D408" s="207" t="s">
        <v>145</v>
      </c>
      <c r="E408" s="222" t="s">
        <v>22</v>
      </c>
      <c r="F408" s="223" t="s">
        <v>1087</v>
      </c>
      <c r="G408" s="221"/>
      <c r="H408" s="224">
        <v>1999.2339999999999</v>
      </c>
      <c r="I408" s="225"/>
      <c r="J408" s="221"/>
      <c r="K408" s="221"/>
      <c r="L408" s="226"/>
      <c r="M408" s="227"/>
      <c r="N408" s="228"/>
      <c r="O408" s="228"/>
      <c r="P408" s="228"/>
      <c r="Q408" s="228"/>
      <c r="R408" s="228"/>
      <c r="S408" s="228"/>
      <c r="T408" s="229"/>
      <c r="AT408" s="230" t="s">
        <v>145</v>
      </c>
      <c r="AU408" s="230" t="s">
        <v>87</v>
      </c>
      <c r="AV408" s="13" t="s">
        <v>87</v>
      </c>
      <c r="AW408" s="13" t="s">
        <v>42</v>
      </c>
      <c r="AX408" s="13" t="s">
        <v>78</v>
      </c>
      <c r="AY408" s="230" t="s">
        <v>134</v>
      </c>
    </row>
    <row r="409" spans="2:65" s="14" customFormat="1" ht="13.5" x14ac:dyDescent="0.3">
      <c r="B409" s="231"/>
      <c r="C409" s="232"/>
      <c r="D409" s="233" t="s">
        <v>145</v>
      </c>
      <c r="E409" s="234" t="s">
        <v>22</v>
      </c>
      <c r="F409" s="235" t="s">
        <v>156</v>
      </c>
      <c r="G409" s="232"/>
      <c r="H409" s="236">
        <v>1999.2339999999999</v>
      </c>
      <c r="I409" s="237"/>
      <c r="J409" s="232"/>
      <c r="K409" s="232"/>
      <c r="L409" s="238"/>
      <c r="M409" s="239"/>
      <c r="N409" s="240"/>
      <c r="O409" s="240"/>
      <c r="P409" s="240"/>
      <c r="Q409" s="240"/>
      <c r="R409" s="240"/>
      <c r="S409" s="240"/>
      <c r="T409" s="241"/>
      <c r="AT409" s="242" t="s">
        <v>145</v>
      </c>
      <c r="AU409" s="242" t="s">
        <v>87</v>
      </c>
      <c r="AV409" s="14" t="s">
        <v>141</v>
      </c>
      <c r="AW409" s="14" t="s">
        <v>42</v>
      </c>
      <c r="AX409" s="14" t="s">
        <v>23</v>
      </c>
      <c r="AY409" s="242" t="s">
        <v>134</v>
      </c>
    </row>
    <row r="410" spans="2:65" s="1" customFormat="1" ht="44.25" customHeight="1" x14ac:dyDescent="0.3">
      <c r="B410" s="36"/>
      <c r="C410" s="195" t="s">
        <v>423</v>
      </c>
      <c r="D410" s="195" t="s">
        <v>136</v>
      </c>
      <c r="E410" s="196" t="s">
        <v>391</v>
      </c>
      <c r="F410" s="197" t="s">
        <v>392</v>
      </c>
      <c r="G410" s="198" t="s">
        <v>222</v>
      </c>
      <c r="H410" s="199">
        <v>163.006</v>
      </c>
      <c r="I410" s="200"/>
      <c r="J410" s="201">
        <f>ROUND(I410*H410,2)</f>
        <v>0</v>
      </c>
      <c r="K410" s="197" t="s">
        <v>140</v>
      </c>
      <c r="L410" s="56"/>
      <c r="M410" s="202" t="s">
        <v>22</v>
      </c>
      <c r="N410" s="203" t="s">
        <v>49</v>
      </c>
      <c r="O410" s="37"/>
      <c r="P410" s="204">
        <f>O410*H410</f>
        <v>0</v>
      </c>
      <c r="Q410" s="204">
        <v>0</v>
      </c>
      <c r="R410" s="204">
        <f>Q410*H410</f>
        <v>0</v>
      </c>
      <c r="S410" s="204">
        <v>0</v>
      </c>
      <c r="T410" s="205">
        <f>S410*H410</f>
        <v>0</v>
      </c>
      <c r="AR410" s="19" t="s">
        <v>141</v>
      </c>
      <c r="AT410" s="19" t="s">
        <v>136</v>
      </c>
      <c r="AU410" s="19" t="s">
        <v>87</v>
      </c>
      <c r="AY410" s="19" t="s">
        <v>134</v>
      </c>
      <c r="BE410" s="206">
        <f>IF(N410="základní",J410,0)</f>
        <v>0</v>
      </c>
      <c r="BF410" s="206">
        <f>IF(N410="snížená",J410,0)</f>
        <v>0</v>
      </c>
      <c r="BG410" s="206">
        <f>IF(N410="zákl. přenesená",J410,0)</f>
        <v>0</v>
      </c>
      <c r="BH410" s="206">
        <f>IF(N410="sníž. přenesená",J410,0)</f>
        <v>0</v>
      </c>
      <c r="BI410" s="206">
        <f>IF(N410="nulová",J410,0)</f>
        <v>0</v>
      </c>
      <c r="BJ410" s="19" t="s">
        <v>23</v>
      </c>
      <c r="BK410" s="206">
        <f>ROUND(I410*H410,2)</f>
        <v>0</v>
      </c>
      <c r="BL410" s="19" t="s">
        <v>141</v>
      </c>
      <c r="BM410" s="19" t="s">
        <v>1088</v>
      </c>
    </row>
    <row r="411" spans="2:65" s="1" customFormat="1" ht="108" x14ac:dyDescent="0.3">
      <c r="B411" s="36"/>
      <c r="C411" s="58"/>
      <c r="D411" s="207" t="s">
        <v>143</v>
      </c>
      <c r="E411" s="58"/>
      <c r="F411" s="208" t="s">
        <v>394</v>
      </c>
      <c r="G411" s="58"/>
      <c r="H411" s="58"/>
      <c r="I411" s="163"/>
      <c r="J411" s="58"/>
      <c r="K411" s="58"/>
      <c r="L411" s="56"/>
      <c r="M411" s="73"/>
      <c r="N411" s="37"/>
      <c r="O411" s="37"/>
      <c r="P411" s="37"/>
      <c r="Q411" s="37"/>
      <c r="R411" s="37"/>
      <c r="S411" s="37"/>
      <c r="T411" s="74"/>
      <c r="AT411" s="19" t="s">
        <v>143</v>
      </c>
      <c r="AU411" s="19" t="s">
        <v>87</v>
      </c>
    </row>
    <row r="412" spans="2:65" s="12" customFormat="1" ht="13.5" x14ac:dyDescent="0.3">
      <c r="B412" s="209"/>
      <c r="C412" s="210"/>
      <c r="D412" s="207" t="s">
        <v>145</v>
      </c>
      <c r="E412" s="211" t="s">
        <v>22</v>
      </c>
      <c r="F412" s="212" t="s">
        <v>1089</v>
      </c>
      <c r="G412" s="210"/>
      <c r="H412" s="213" t="s">
        <v>22</v>
      </c>
      <c r="I412" s="214"/>
      <c r="J412" s="210"/>
      <c r="K412" s="210"/>
      <c r="L412" s="215"/>
      <c r="M412" s="216"/>
      <c r="N412" s="217"/>
      <c r="O412" s="217"/>
      <c r="P412" s="217"/>
      <c r="Q412" s="217"/>
      <c r="R412" s="217"/>
      <c r="S412" s="217"/>
      <c r="T412" s="218"/>
      <c r="AT412" s="219" t="s">
        <v>145</v>
      </c>
      <c r="AU412" s="219" t="s">
        <v>87</v>
      </c>
      <c r="AV412" s="12" t="s">
        <v>23</v>
      </c>
      <c r="AW412" s="12" t="s">
        <v>42</v>
      </c>
      <c r="AX412" s="12" t="s">
        <v>78</v>
      </c>
      <c r="AY412" s="219" t="s">
        <v>134</v>
      </c>
    </row>
    <row r="413" spans="2:65" s="13" customFormat="1" ht="13.5" x14ac:dyDescent="0.3">
      <c r="B413" s="220"/>
      <c r="C413" s="221"/>
      <c r="D413" s="207" t="s">
        <v>145</v>
      </c>
      <c r="E413" s="222" t="s">
        <v>22</v>
      </c>
      <c r="F413" s="223" t="s">
        <v>1090</v>
      </c>
      <c r="G413" s="221"/>
      <c r="H413" s="224">
        <v>165.58799999999999</v>
      </c>
      <c r="I413" s="225"/>
      <c r="J413" s="221"/>
      <c r="K413" s="221"/>
      <c r="L413" s="226"/>
      <c r="M413" s="227"/>
      <c r="N413" s="228"/>
      <c r="O413" s="228"/>
      <c r="P413" s="228"/>
      <c r="Q413" s="228"/>
      <c r="R413" s="228"/>
      <c r="S413" s="228"/>
      <c r="T413" s="229"/>
      <c r="AT413" s="230" t="s">
        <v>145</v>
      </c>
      <c r="AU413" s="230" t="s">
        <v>87</v>
      </c>
      <c r="AV413" s="13" t="s">
        <v>87</v>
      </c>
      <c r="AW413" s="13" t="s">
        <v>42</v>
      </c>
      <c r="AX413" s="13" t="s">
        <v>78</v>
      </c>
      <c r="AY413" s="230" t="s">
        <v>134</v>
      </c>
    </row>
    <row r="414" spans="2:65" s="12" customFormat="1" ht="13.5" x14ac:dyDescent="0.3">
      <c r="B414" s="209"/>
      <c r="C414" s="210"/>
      <c r="D414" s="207" t="s">
        <v>145</v>
      </c>
      <c r="E414" s="211" t="s">
        <v>22</v>
      </c>
      <c r="F414" s="212" t="s">
        <v>1041</v>
      </c>
      <c r="G414" s="210"/>
      <c r="H414" s="213" t="s">
        <v>22</v>
      </c>
      <c r="I414" s="214"/>
      <c r="J414" s="210"/>
      <c r="K414" s="210"/>
      <c r="L414" s="215"/>
      <c r="M414" s="216"/>
      <c r="N414" s="217"/>
      <c r="O414" s="217"/>
      <c r="P414" s="217"/>
      <c r="Q414" s="217"/>
      <c r="R414" s="217"/>
      <c r="S414" s="217"/>
      <c r="T414" s="218"/>
      <c r="AT414" s="219" t="s">
        <v>145</v>
      </c>
      <c r="AU414" s="219" t="s">
        <v>87</v>
      </c>
      <c r="AV414" s="12" t="s">
        <v>23</v>
      </c>
      <c r="AW414" s="12" t="s">
        <v>42</v>
      </c>
      <c r="AX414" s="12" t="s">
        <v>78</v>
      </c>
      <c r="AY414" s="219" t="s">
        <v>134</v>
      </c>
    </row>
    <row r="415" spans="2:65" s="13" customFormat="1" ht="13.5" x14ac:dyDescent="0.3">
      <c r="B415" s="220"/>
      <c r="C415" s="221"/>
      <c r="D415" s="207" t="s">
        <v>145</v>
      </c>
      <c r="E415" s="222" t="s">
        <v>22</v>
      </c>
      <c r="F415" s="223" t="s">
        <v>1091</v>
      </c>
      <c r="G415" s="221"/>
      <c r="H415" s="224">
        <v>-2.5819999999999999</v>
      </c>
      <c r="I415" s="225"/>
      <c r="J415" s="221"/>
      <c r="K415" s="221"/>
      <c r="L415" s="226"/>
      <c r="M415" s="227"/>
      <c r="N415" s="228"/>
      <c r="O415" s="228"/>
      <c r="P415" s="228"/>
      <c r="Q415" s="228"/>
      <c r="R415" s="228"/>
      <c r="S415" s="228"/>
      <c r="T415" s="229"/>
      <c r="AT415" s="230" t="s">
        <v>145</v>
      </c>
      <c r="AU415" s="230" t="s">
        <v>87</v>
      </c>
      <c r="AV415" s="13" t="s">
        <v>87</v>
      </c>
      <c r="AW415" s="13" t="s">
        <v>42</v>
      </c>
      <c r="AX415" s="13" t="s">
        <v>78</v>
      </c>
      <c r="AY415" s="230" t="s">
        <v>134</v>
      </c>
    </row>
    <row r="416" spans="2:65" s="14" customFormat="1" ht="13.5" x14ac:dyDescent="0.3">
      <c r="B416" s="231"/>
      <c r="C416" s="232"/>
      <c r="D416" s="233" t="s">
        <v>145</v>
      </c>
      <c r="E416" s="234" t="s">
        <v>22</v>
      </c>
      <c r="F416" s="235" t="s">
        <v>156</v>
      </c>
      <c r="G416" s="232"/>
      <c r="H416" s="236">
        <v>163.006</v>
      </c>
      <c r="I416" s="237"/>
      <c r="J416" s="232"/>
      <c r="K416" s="232"/>
      <c r="L416" s="238"/>
      <c r="M416" s="239"/>
      <c r="N416" s="240"/>
      <c r="O416" s="240"/>
      <c r="P416" s="240"/>
      <c r="Q416" s="240"/>
      <c r="R416" s="240"/>
      <c r="S416" s="240"/>
      <c r="T416" s="241"/>
      <c r="AT416" s="242" t="s">
        <v>145</v>
      </c>
      <c r="AU416" s="242" t="s">
        <v>87</v>
      </c>
      <c r="AV416" s="14" t="s">
        <v>141</v>
      </c>
      <c r="AW416" s="14" t="s">
        <v>42</v>
      </c>
      <c r="AX416" s="14" t="s">
        <v>23</v>
      </c>
      <c r="AY416" s="242" t="s">
        <v>134</v>
      </c>
    </row>
    <row r="417" spans="2:65" s="1" customFormat="1" ht="31.5" customHeight="1" x14ac:dyDescent="0.3">
      <c r="B417" s="36"/>
      <c r="C417" s="254" t="s">
        <v>429</v>
      </c>
      <c r="D417" s="254" t="s">
        <v>385</v>
      </c>
      <c r="E417" s="255" t="s">
        <v>413</v>
      </c>
      <c r="F417" s="256" t="s">
        <v>414</v>
      </c>
      <c r="G417" s="257" t="s">
        <v>329</v>
      </c>
      <c r="H417" s="258">
        <v>326.012</v>
      </c>
      <c r="I417" s="259"/>
      <c r="J417" s="260">
        <f>ROUND(I417*H417,2)</f>
        <v>0</v>
      </c>
      <c r="K417" s="256" t="s">
        <v>140</v>
      </c>
      <c r="L417" s="261"/>
      <c r="M417" s="262" t="s">
        <v>22</v>
      </c>
      <c r="N417" s="263" t="s">
        <v>49</v>
      </c>
      <c r="O417" s="37"/>
      <c r="P417" s="204">
        <f>O417*H417</f>
        <v>0</v>
      </c>
      <c r="Q417" s="204">
        <v>1</v>
      </c>
      <c r="R417" s="204">
        <f>Q417*H417</f>
        <v>326.012</v>
      </c>
      <c r="S417" s="204">
        <v>0</v>
      </c>
      <c r="T417" s="205">
        <f>S417*H417</f>
        <v>0</v>
      </c>
      <c r="AR417" s="19" t="s">
        <v>209</v>
      </c>
      <c r="AT417" s="19" t="s">
        <v>385</v>
      </c>
      <c r="AU417" s="19" t="s">
        <v>87</v>
      </c>
      <c r="AY417" s="19" t="s">
        <v>134</v>
      </c>
      <c r="BE417" s="206">
        <f>IF(N417="základní",J417,0)</f>
        <v>0</v>
      </c>
      <c r="BF417" s="206">
        <f>IF(N417="snížená",J417,0)</f>
        <v>0</v>
      </c>
      <c r="BG417" s="206">
        <f>IF(N417="zákl. přenesená",J417,0)</f>
        <v>0</v>
      </c>
      <c r="BH417" s="206">
        <f>IF(N417="sníž. přenesená",J417,0)</f>
        <v>0</v>
      </c>
      <c r="BI417" s="206">
        <f>IF(N417="nulová",J417,0)</f>
        <v>0</v>
      </c>
      <c r="BJ417" s="19" t="s">
        <v>23</v>
      </c>
      <c r="BK417" s="206">
        <f>ROUND(I417*H417,2)</f>
        <v>0</v>
      </c>
      <c r="BL417" s="19" t="s">
        <v>141</v>
      </c>
      <c r="BM417" s="19" t="s">
        <v>1092</v>
      </c>
    </row>
    <row r="418" spans="2:65" s="12" customFormat="1" ht="13.5" x14ac:dyDescent="0.3">
      <c r="B418" s="209"/>
      <c r="C418" s="210"/>
      <c r="D418" s="207" t="s">
        <v>145</v>
      </c>
      <c r="E418" s="211" t="s">
        <v>22</v>
      </c>
      <c r="F418" s="212" t="s">
        <v>389</v>
      </c>
      <c r="G418" s="210"/>
      <c r="H418" s="213" t="s">
        <v>22</v>
      </c>
      <c r="I418" s="214"/>
      <c r="J418" s="210"/>
      <c r="K418" s="210"/>
      <c r="L418" s="215"/>
      <c r="M418" s="216"/>
      <c r="N418" s="217"/>
      <c r="O418" s="217"/>
      <c r="P418" s="217"/>
      <c r="Q418" s="217"/>
      <c r="R418" s="217"/>
      <c r="S418" s="217"/>
      <c r="T418" s="218"/>
      <c r="AT418" s="219" t="s">
        <v>145</v>
      </c>
      <c r="AU418" s="219" t="s">
        <v>87</v>
      </c>
      <c r="AV418" s="12" t="s">
        <v>23</v>
      </c>
      <c r="AW418" s="12" t="s">
        <v>42</v>
      </c>
      <c r="AX418" s="12" t="s">
        <v>78</v>
      </c>
      <c r="AY418" s="219" t="s">
        <v>134</v>
      </c>
    </row>
    <row r="419" spans="2:65" s="13" customFormat="1" ht="13.5" x14ac:dyDescent="0.3">
      <c r="B419" s="220"/>
      <c r="C419" s="221"/>
      <c r="D419" s="207" t="s">
        <v>145</v>
      </c>
      <c r="E419" s="222" t="s">
        <v>22</v>
      </c>
      <c r="F419" s="223" t="s">
        <v>1093</v>
      </c>
      <c r="G419" s="221"/>
      <c r="H419" s="224">
        <v>326.012</v>
      </c>
      <c r="I419" s="225"/>
      <c r="J419" s="221"/>
      <c r="K419" s="221"/>
      <c r="L419" s="226"/>
      <c r="M419" s="227"/>
      <c r="N419" s="228"/>
      <c r="O419" s="228"/>
      <c r="P419" s="228"/>
      <c r="Q419" s="228"/>
      <c r="R419" s="228"/>
      <c r="S419" s="228"/>
      <c r="T419" s="229"/>
      <c r="AT419" s="230" t="s">
        <v>145</v>
      </c>
      <c r="AU419" s="230" t="s">
        <v>87</v>
      </c>
      <c r="AV419" s="13" t="s">
        <v>87</v>
      </c>
      <c r="AW419" s="13" t="s">
        <v>42</v>
      </c>
      <c r="AX419" s="13" t="s">
        <v>78</v>
      </c>
      <c r="AY419" s="230" t="s">
        <v>134</v>
      </c>
    </row>
    <row r="420" spans="2:65" s="14" customFormat="1" ht="13.5" x14ac:dyDescent="0.3">
      <c r="B420" s="231"/>
      <c r="C420" s="232"/>
      <c r="D420" s="233" t="s">
        <v>145</v>
      </c>
      <c r="E420" s="234" t="s">
        <v>22</v>
      </c>
      <c r="F420" s="235" t="s">
        <v>156</v>
      </c>
      <c r="G420" s="232"/>
      <c r="H420" s="236">
        <v>326.012</v>
      </c>
      <c r="I420" s="237"/>
      <c r="J420" s="232"/>
      <c r="K420" s="232"/>
      <c r="L420" s="238"/>
      <c r="M420" s="239"/>
      <c r="N420" s="240"/>
      <c r="O420" s="240"/>
      <c r="P420" s="240"/>
      <c r="Q420" s="240"/>
      <c r="R420" s="240"/>
      <c r="S420" s="240"/>
      <c r="T420" s="241"/>
      <c r="AT420" s="242" t="s">
        <v>145</v>
      </c>
      <c r="AU420" s="242" t="s">
        <v>87</v>
      </c>
      <c r="AV420" s="14" t="s">
        <v>141</v>
      </c>
      <c r="AW420" s="14" t="s">
        <v>42</v>
      </c>
      <c r="AX420" s="14" t="s">
        <v>23</v>
      </c>
      <c r="AY420" s="242" t="s">
        <v>134</v>
      </c>
    </row>
    <row r="421" spans="2:65" s="1" customFormat="1" ht="44.25" customHeight="1" x14ac:dyDescent="0.3">
      <c r="B421" s="36"/>
      <c r="C421" s="195" t="s">
        <v>434</v>
      </c>
      <c r="D421" s="195" t="s">
        <v>136</v>
      </c>
      <c r="E421" s="196" t="s">
        <v>418</v>
      </c>
      <c r="F421" s="197" t="s">
        <v>419</v>
      </c>
      <c r="G421" s="198" t="s">
        <v>139</v>
      </c>
      <c r="H421" s="199">
        <v>91.63</v>
      </c>
      <c r="I421" s="200"/>
      <c r="J421" s="201">
        <f>ROUND(I421*H421,2)</f>
        <v>0</v>
      </c>
      <c r="K421" s="197" t="s">
        <v>140</v>
      </c>
      <c r="L421" s="56"/>
      <c r="M421" s="202" t="s">
        <v>22</v>
      </c>
      <c r="N421" s="203" t="s">
        <v>49</v>
      </c>
      <c r="O421" s="37"/>
      <c r="P421" s="204">
        <f>O421*H421</f>
        <v>0</v>
      </c>
      <c r="Q421" s="204">
        <v>0</v>
      </c>
      <c r="R421" s="204">
        <f>Q421*H421</f>
        <v>0</v>
      </c>
      <c r="S421" s="204">
        <v>0</v>
      </c>
      <c r="T421" s="205">
        <f>S421*H421</f>
        <v>0</v>
      </c>
      <c r="AR421" s="19" t="s">
        <v>141</v>
      </c>
      <c r="AT421" s="19" t="s">
        <v>136</v>
      </c>
      <c r="AU421" s="19" t="s">
        <v>87</v>
      </c>
      <c r="AY421" s="19" t="s">
        <v>134</v>
      </c>
      <c r="BE421" s="206">
        <f>IF(N421="základní",J421,0)</f>
        <v>0</v>
      </c>
      <c r="BF421" s="206">
        <f>IF(N421="snížená",J421,0)</f>
        <v>0</v>
      </c>
      <c r="BG421" s="206">
        <f>IF(N421="zákl. přenesená",J421,0)</f>
        <v>0</v>
      </c>
      <c r="BH421" s="206">
        <f>IF(N421="sníž. přenesená",J421,0)</f>
        <v>0</v>
      </c>
      <c r="BI421" s="206">
        <f>IF(N421="nulová",J421,0)</f>
        <v>0</v>
      </c>
      <c r="BJ421" s="19" t="s">
        <v>23</v>
      </c>
      <c r="BK421" s="206">
        <f>ROUND(I421*H421,2)</f>
        <v>0</v>
      </c>
      <c r="BL421" s="19" t="s">
        <v>141</v>
      </c>
      <c r="BM421" s="19" t="s">
        <v>1094</v>
      </c>
    </row>
    <row r="422" spans="2:65" s="1" customFormat="1" ht="94.5" x14ac:dyDescent="0.3">
      <c r="B422" s="36"/>
      <c r="C422" s="58"/>
      <c r="D422" s="207" t="s">
        <v>143</v>
      </c>
      <c r="E422" s="58"/>
      <c r="F422" s="208" t="s">
        <v>421</v>
      </c>
      <c r="G422" s="58"/>
      <c r="H422" s="58"/>
      <c r="I422" s="163"/>
      <c r="J422" s="58"/>
      <c r="K422" s="58"/>
      <c r="L422" s="56"/>
      <c r="M422" s="73"/>
      <c r="N422" s="37"/>
      <c r="O422" s="37"/>
      <c r="P422" s="37"/>
      <c r="Q422" s="37"/>
      <c r="R422" s="37"/>
      <c r="S422" s="37"/>
      <c r="T422" s="74"/>
      <c r="AT422" s="19" t="s">
        <v>143</v>
      </c>
      <c r="AU422" s="19" t="s">
        <v>87</v>
      </c>
    </row>
    <row r="423" spans="2:65" s="12" customFormat="1" ht="13.5" x14ac:dyDescent="0.3">
      <c r="B423" s="209"/>
      <c r="C423" s="210"/>
      <c r="D423" s="207" t="s">
        <v>145</v>
      </c>
      <c r="E423" s="211" t="s">
        <v>22</v>
      </c>
      <c r="F423" s="212" t="s">
        <v>1095</v>
      </c>
      <c r="G423" s="210"/>
      <c r="H423" s="213" t="s">
        <v>22</v>
      </c>
      <c r="I423" s="214"/>
      <c r="J423" s="210"/>
      <c r="K423" s="210"/>
      <c r="L423" s="215"/>
      <c r="M423" s="216"/>
      <c r="N423" s="217"/>
      <c r="O423" s="217"/>
      <c r="P423" s="217"/>
      <c r="Q423" s="217"/>
      <c r="R423" s="217"/>
      <c r="S423" s="217"/>
      <c r="T423" s="218"/>
      <c r="AT423" s="219" t="s">
        <v>145</v>
      </c>
      <c r="AU423" s="219" t="s">
        <v>87</v>
      </c>
      <c r="AV423" s="12" t="s">
        <v>23</v>
      </c>
      <c r="AW423" s="12" t="s">
        <v>42</v>
      </c>
      <c r="AX423" s="12" t="s">
        <v>78</v>
      </c>
      <c r="AY423" s="219" t="s">
        <v>134</v>
      </c>
    </row>
    <row r="424" spans="2:65" s="13" customFormat="1" ht="13.5" x14ac:dyDescent="0.3">
      <c r="B424" s="220"/>
      <c r="C424" s="221"/>
      <c r="D424" s="207" t="s">
        <v>145</v>
      </c>
      <c r="E424" s="222" t="s">
        <v>22</v>
      </c>
      <c r="F424" s="223" t="s">
        <v>1096</v>
      </c>
      <c r="G424" s="221"/>
      <c r="H424" s="224">
        <v>91.63</v>
      </c>
      <c r="I424" s="225"/>
      <c r="J424" s="221"/>
      <c r="K424" s="221"/>
      <c r="L424" s="226"/>
      <c r="M424" s="227"/>
      <c r="N424" s="228"/>
      <c r="O424" s="228"/>
      <c r="P424" s="228"/>
      <c r="Q424" s="228"/>
      <c r="R424" s="228"/>
      <c r="S424" s="228"/>
      <c r="T424" s="229"/>
      <c r="AT424" s="230" t="s">
        <v>145</v>
      </c>
      <c r="AU424" s="230" t="s">
        <v>87</v>
      </c>
      <c r="AV424" s="13" t="s">
        <v>87</v>
      </c>
      <c r="AW424" s="13" t="s">
        <v>42</v>
      </c>
      <c r="AX424" s="13" t="s">
        <v>78</v>
      </c>
      <c r="AY424" s="230" t="s">
        <v>134</v>
      </c>
    </row>
    <row r="425" spans="2:65" s="14" customFormat="1" ht="13.5" x14ac:dyDescent="0.3">
      <c r="B425" s="231"/>
      <c r="C425" s="232"/>
      <c r="D425" s="233" t="s">
        <v>145</v>
      </c>
      <c r="E425" s="234" t="s">
        <v>22</v>
      </c>
      <c r="F425" s="235" t="s">
        <v>156</v>
      </c>
      <c r="G425" s="232"/>
      <c r="H425" s="236">
        <v>91.63</v>
      </c>
      <c r="I425" s="237"/>
      <c r="J425" s="232"/>
      <c r="K425" s="232"/>
      <c r="L425" s="238"/>
      <c r="M425" s="239"/>
      <c r="N425" s="240"/>
      <c r="O425" s="240"/>
      <c r="P425" s="240"/>
      <c r="Q425" s="240"/>
      <c r="R425" s="240"/>
      <c r="S425" s="240"/>
      <c r="T425" s="241"/>
      <c r="AT425" s="242" t="s">
        <v>145</v>
      </c>
      <c r="AU425" s="242" t="s">
        <v>87</v>
      </c>
      <c r="AV425" s="14" t="s">
        <v>141</v>
      </c>
      <c r="AW425" s="14" t="s">
        <v>42</v>
      </c>
      <c r="AX425" s="14" t="s">
        <v>23</v>
      </c>
      <c r="AY425" s="242" t="s">
        <v>134</v>
      </c>
    </row>
    <row r="426" spans="2:65" s="1" customFormat="1" ht="31.5" customHeight="1" x14ac:dyDescent="0.3">
      <c r="B426" s="36"/>
      <c r="C426" s="195" t="s">
        <v>439</v>
      </c>
      <c r="D426" s="195" t="s">
        <v>136</v>
      </c>
      <c r="E426" s="196" t="s">
        <v>424</v>
      </c>
      <c r="F426" s="197" t="s">
        <v>425</v>
      </c>
      <c r="G426" s="198" t="s">
        <v>139</v>
      </c>
      <c r="H426" s="199">
        <v>51.83</v>
      </c>
      <c r="I426" s="200"/>
      <c r="J426" s="201">
        <f>ROUND(I426*H426,2)</f>
        <v>0</v>
      </c>
      <c r="K426" s="197" t="s">
        <v>140</v>
      </c>
      <c r="L426" s="56"/>
      <c r="M426" s="202" t="s">
        <v>22</v>
      </c>
      <c r="N426" s="203" t="s">
        <v>49</v>
      </c>
      <c r="O426" s="37"/>
      <c r="P426" s="204">
        <f>O426*H426</f>
        <v>0</v>
      </c>
      <c r="Q426" s="204">
        <v>0</v>
      </c>
      <c r="R426" s="204">
        <f>Q426*H426</f>
        <v>0</v>
      </c>
      <c r="S426" s="204">
        <v>0</v>
      </c>
      <c r="T426" s="205">
        <f>S426*H426</f>
        <v>0</v>
      </c>
      <c r="AR426" s="19" t="s">
        <v>141</v>
      </c>
      <c r="AT426" s="19" t="s">
        <v>136</v>
      </c>
      <c r="AU426" s="19" t="s">
        <v>87</v>
      </c>
      <c r="AY426" s="19" t="s">
        <v>134</v>
      </c>
      <c r="BE426" s="206">
        <f>IF(N426="základní",J426,0)</f>
        <v>0</v>
      </c>
      <c r="BF426" s="206">
        <f>IF(N426="snížená",J426,0)</f>
        <v>0</v>
      </c>
      <c r="BG426" s="206">
        <f>IF(N426="zákl. přenesená",J426,0)</f>
        <v>0</v>
      </c>
      <c r="BH426" s="206">
        <f>IF(N426="sníž. přenesená",J426,0)</f>
        <v>0</v>
      </c>
      <c r="BI426" s="206">
        <f>IF(N426="nulová",J426,0)</f>
        <v>0</v>
      </c>
      <c r="BJ426" s="19" t="s">
        <v>23</v>
      </c>
      <c r="BK426" s="206">
        <f>ROUND(I426*H426,2)</f>
        <v>0</v>
      </c>
      <c r="BL426" s="19" t="s">
        <v>141</v>
      </c>
      <c r="BM426" s="19" t="s">
        <v>1097</v>
      </c>
    </row>
    <row r="427" spans="2:65" s="1" customFormat="1" ht="121.5" x14ac:dyDescent="0.3">
      <c r="B427" s="36"/>
      <c r="C427" s="58"/>
      <c r="D427" s="207" t="s">
        <v>143</v>
      </c>
      <c r="E427" s="58"/>
      <c r="F427" s="208" t="s">
        <v>427</v>
      </c>
      <c r="G427" s="58"/>
      <c r="H427" s="58"/>
      <c r="I427" s="163"/>
      <c r="J427" s="58"/>
      <c r="K427" s="58"/>
      <c r="L427" s="56"/>
      <c r="M427" s="73"/>
      <c r="N427" s="37"/>
      <c r="O427" s="37"/>
      <c r="P427" s="37"/>
      <c r="Q427" s="37"/>
      <c r="R427" s="37"/>
      <c r="S427" s="37"/>
      <c r="T427" s="74"/>
      <c r="AT427" s="19" t="s">
        <v>143</v>
      </c>
      <c r="AU427" s="19" t="s">
        <v>87</v>
      </c>
    </row>
    <row r="428" spans="2:65" s="12" customFormat="1" ht="13.5" x14ac:dyDescent="0.3">
      <c r="B428" s="209"/>
      <c r="C428" s="210"/>
      <c r="D428" s="207" t="s">
        <v>145</v>
      </c>
      <c r="E428" s="211" t="s">
        <v>22</v>
      </c>
      <c r="F428" s="212" t="s">
        <v>146</v>
      </c>
      <c r="G428" s="210"/>
      <c r="H428" s="213" t="s">
        <v>22</v>
      </c>
      <c r="I428" s="214"/>
      <c r="J428" s="210"/>
      <c r="K428" s="210"/>
      <c r="L428" s="215"/>
      <c r="M428" s="216"/>
      <c r="N428" s="217"/>
      <c r="O428" s="217"/>
      <c r="P428" s="217"/>
      <c r="Q428" s="217"/>
      <c r="R428" s="217"/>
      <c r="S428" s="217"/>
      <c r="T428" s="218"/>
      <c r="AT428" s="219" t="s">
        <v>145</v>
      </c>
      <c r="AU428" s="219" t="s">
        <v>87</v>
      </c>
      <c r="AV428" s="12" t="s">
        <v>23</v>
      </c>
      <c r="AW428" s="12" t="s">
        <v>42</v>
      </c>
      <c r="AX428" s="12" t="s">
        <v>78</v>
      </c>
      <c r="AY428" s="219" t="s">
        <v>134</v>
      </c>
    </row>
    <row r="429" spans="2:65" s="13" customFormat="1" ht="13.5" x14ac:dyDescent="0.3">
      <c r="B429" s="220"/>
      <c r="C429" s="221"/>
      <c r="D429" s="207" t="s">
        <v>145</v>
      </c>
      <c r="E429" s="222" t="s">
        <v>22</v>
      </c>
      <c r="F429" s="223" t="s">
        <v>1098</v>
      </c>
      <c r="G429" s="221"/>
      <c r="H429" s="224">
        <v>51.83</v>
      </c>
      <c r="I429" s="225"/>
      <c r="J429" s="221"/>
      <c r="K429" s="221"/>
      <c r="L429" s="226"/>
      <c r="M429" s="227"/>
      <c r="N429" s="228"/>
      <c r="O429" s="228"/>
      <c r="P429" s="228"/>
      <c r="Q429" s="228"/>
      <c r="R429" s="228"/>
      <c r="S429" s="228"/>
      <c r="T429" s="229"/>
      <c r="AT429" s="230" t="s">
        <v>145</v>
      </c>
      <c r="AU429" s="230" t="s">
        <v>87</v>
      </c>
      <c r="AV429" s="13" t="s">
        <v>87</v>
      </c>
      <c r="AW429" s="13" t="s">
        <v>42</v>
      </c>
      <c r="AX429" s="13" t="s">
        <v>78</v>
      </c>
      <c r="AY429" s="230" t="s">
        <v>134</v>
      </c>
    </row>
    <row r="430" spans="2:65" s="14" customFormat="1" ht="13.5" x14ac:dyDescent="0.3">
      <c r="B430" s="231"/>
      <c r="C430" s="232"/>
      <c r="D430" s="233" t="s">
        <v>145</v>
      </c>
      <c r="E430" s="234" t="s">
        <v>22</v>
      </c>
      <c r="F430" s="235" t="s">
        <v>156</v>
      </c>
      <c r="G430" s="232"/>
      <c r="H430" s="236">
        <v>51.83</v>
      </c>
      <c r="I430" s="237"/>
      <c r="J430" s="232"/>
      <c r="K430" s="232"/>
      <c r="L430" s="238"/>
      <c r="M430" s="239"/>
      <c r="N430" s="240"/>
      <c r="O430" s="240"/>
      <c r="P430" s="240"/>
      <c r="Q430" s="240"/>
      <c r="R430" s="240"/>
      <c r="S430" s="240"/>
      <c r="T430" s="241"/>
      <c r="AT430" s="242" t="s">
        <v>145</v>
      </c>
      <c r="AU430" s="242" t="s">
        <v>87</v>
      </c>
      <c r="AV430" s="14" t="s">
        <v>141</v>
      </c>
      <c r="AW430" s="14" t="s">
        <v>42</v>
      </c>
      <c r="AX430" s="14" t="s">
        <v>23</v>
      </c>
      <c r="AY430" s="242" t="s">
        <v>134</v>
      </c>
    </row>
    <row r="431" spans="2:65" s="1" customFormat="1" ht="31.5" customHeight="1" x14ac:dyDescent="0.3">
      <c r="B431" s="36"/>
      <c r="C431" s="195" t="s">
        <v>445</v>
      </c>
      <c r="D431" s="195" t="s">
        <v>136</v>
      </c>
      <c r="E431" s="196" t="s">
        <v>430</v>
      </c>
      <c r="F431" s="197" t="s">
        <v>431</v>
      </c>
      <c r="G431" s="198" t="s">
        <v>139</v>
      </c>
      <c r="H431" s="199">
        <v>39.799999999999997</v>
      </c>
      <c r="I431" s="200"/>
      <c r="J431" s="201">
        <f>ROUND(I431*H431,2)</f>
        <v>0</v>
      </c>
      <c r="K431" s="197" t="s">
        <v>140</v>
      </c>
      <c r="L431" s="56"/>
      <c r="M431" s="202" t="s">
        <v>22</v>
      </c>
      <c r="N431" s="203" t="s">
        <v>49</v>
      </c>
      <c r="O431" s="37"/>
      <c r="P431" s="204">
        <f>O431*H431</f>
        <v>0</v>
      </c>
      <c r="Q431" s="204">
        <v>0</v>
      </c>
      <c r="R431" s="204">
        <f>Q431*H431</f>
        <v>0</v>
      </c>
      <c r="S431" s="204">
        <v>0</v>
      </c>
      <c r="T431" s="205">
        <f>S431*H431</f>
        <v>0</v>
      </c>
      <c r="AR431" s="19" t="s">
        <v>141</v>
      </c>
      <c r="AT431" s="19" t="s">
        <v>136</v>
      </c>
      <c r="AU431" s="19" t="s">
        <v>87</v>
      </c>
      <c r="AY431" s="19" t="s">
        <v>134</v>
      </c>
      <c r="BE431" s="206">
        <f>IF(N431="základní",J431,0)</f>
        <v>0</v>
      </c>
      <c r="BF431" s="206">
        <f>IF(N431="snížená",J431,0)</f>
        <v>0</v>
      </c>
      <c r="BG431" s="206">
        <f>IF(N431="zákl. přenesená",J431,0)</f>
        <v>0</v>
      </c>
      <c r="BH431" s="206">
        <f>IF(N431="sníž. přenesená",J431,0)</f>
        <v>0</v>
      </c>
      <c r="BI431" s="206">
        <f>IF(N431="nulová",J431,0)</f>
        <v>0</v>
      </c>
      <c r="BJ431" s="19" t="s">
        <v>23</v>
      </c>
      <c r="BK431" s="206">
        <f>ROUND(I431*H431,2)</f>
        <v>0</v>
      </c>
      <c r="BL431" s="19" t="s">
        <v>141</v>
      </c>
      <c r="BM431" s="19" t="s">
        <v>1099</v>
      </c>
    </row>
    <row r="432" spans="2:65" s="1" customFormat="1" ht="121.5" x14ac:dyDescent="0.3">
      <c r="B432" s="36"/>
      <c r="C432" s="58"/>
      <c r="D432" s="207" t="s">
        <v>143</v>
      </c>
      <c r="E432" s="58"/>
      <c r="F432" s="208" t="s">
        <v>427</v>
      </c>
      <c r="G432" s="58"/>
      <c r="H432" s="58"/>
      <c r="I432" s="163"/>
      <c r="J432" s="58"/>
      <c r="K432" s="58"/>
      <c r="L432" s="56"/>
      <c r="M432" s="73"/>
      <c r="N432" s="37"/>
      <c r="O432" s="37"/>
      <c r="P432" s="37"/>
      <c r="Q432" s="37"/>
      <c r="R432" s="37"/>
      <c r="S432" s="37"/>
      <c r="T432" s="74"/>
      <c r="AT432" s="19" t="s">
        <v>143</v>
      </c>
      <c r="AU432" s="19" t="s">
        <v>87</v>
      </c>
    </row>
    <row r="433" spans="2:65" s="12" customFormat="1" ht="13.5" x14ac:dyDescent="0.3">
      <c r="B433" s="209"/>
      <c r="C433" s="210"/>
      <c r="D433" s="207" t="s">
        <v>145</v>
      </c>
      <c r="E433" s="211" t="s">
        <v>22</v>
      </c>
      <c r="F433" s="212" t="s">
        <v>1100</v>
      </c>
      <c r="G433" s="210"/>
      <c r="H433" s="213" t="s">
        <v>22</v>
      </c>
      <c r="I433" s="214"/>
      <c r="J433" s="210"/>
      <c r="K433" s="210"/>
      <c r="L433" s="215"/>
      <c r="M433" s="216"/>
      <c r="N433" s="217"/>
      <c r="O433" s="217"/>
      <c r="P433" s="217"/>
      <c r="Q433" s="217"/>
      <c r="R433" s="217"/>
      <c r="S433" s="217"/>
      <c r="T433" s="218"/>
      <c r="AT433" s="219" t="s">
        <v>145</v>
      </c>
      <c r="AU433" s="219" t="s">
        <v>87</v>
      </c>
      <c r="AV433" s="12" t="s">
        <v>23</v>
      </c>
      <c r="AW433" s="12" t="s">
        <v>42</v>
      </c>
      <c r="AX433" s="12" t="s">
        <v>78</v>
      </c>
      <c r="AY433" s="219" t="s">
        <v>134</v>
      </c>
    </row>
    <row r="434" spans="2:65" s="13" customFormat="1" ht="13.5" x14ac:dyDescent="0.3">
      <c r="B434" s="220"/>
      <c r="C434" s="221"/>
      <c r="D434" s="207" t="s">
        <v>145</v>
      </c>
      <c r="E434" s="222" t="s">
        <v>22</v>
      </c>
      <c r="F434" s="223" t="s">
        <v>1101</v>
      </c>
      <c r="G434" s="221"/>
      <c r="H434" s="224">
        <v>39.799999999999997</v>
      </c>
      <c r="I434" s="225"/>
      <c r="J434" s="221"/>
      <c r="K434" s="221"/>
      <c r="L434" s="226"/>
      <c r="M434" s="227"/>
      <c r="N434" s="228"/>
      <c r="O434" s="228"/>
      <c r="P434" s="228"/>
      <c r="Q434" s="228"/>
      <c r="R434" s="228"/>
      <c r="S434" s="228"/>
      <c r="T434" s="229"/>
      <c r="AT434" s="230" t="s">
        <v>145</v>
      </c>
      <c r="AU434" s="230" t="s">
        <v>87</v>
      </c>
      <c r="AV434" s="13" t="s">
        <v>87</v>
      </c>
      <c r="AW434" s="13" t="s">
        <v>42</v>
      </c>
      <c r="AX434" s="13" t="s">
        <v>78</v>
      </c>
      <c r="AY434" s="230" t="s">
        <v>134</v>
      </c>
    </row>
    <row r="435" spans="2:65" s="14" customFormat="1" ht="13.5" x14ac:dyDescent="0.3">
      <c r="B435" s="231"/>
      <c r="C435" s="232"/>
      <c r="D435" s="233" t="s">
        <v>145</v>
      </c>
      <c r="E435" s="234" t="s">
        <v>22</v>
      </c>
      <c r="F435" s="235" t="s">
        <v>156</v>
      </c>
      <c r="G435" s="232"/>
      <c r="H435" s="236">
        <v>39.799999999999997</v>
      </c>
      <c r="I435" s="237"/>
      <c r="J435" s="232"/>
      <c r="K435" s="232"/>
      <c r="L435" s="238"/>
      <c r="M435" s="239"/>
      <c r="N435" s="240"/>
      <c r="O435" s="240"/>
      <c r="P435" s="240"/>
      <c r="Q435" s="240"/>
      <c r="R435" s="240"/>
      <c r="S435" s="240"/>
      <c r="T435" s="241"/>
      <c r="AT435" s="242" t="s">
        <v>145</v>
      </c>
      <c r="AU435" s="242" t="s">
        <v>87</v>
      </c>
      <c r="AV435" s="14" t="s">
        <v>141</v>
      </c>
      <c r="AW435" s="14" t="s">
        <v>42</v>
      </c>
      <c r="AX435" s="14" t="s">
        <v>23</v>
      </c>
      <c r="AY435" s="242" t="s">
        <v>134</v>
      </c>
    </row>
    <row r="436" spans="2:65" s="1" customFormat="1" ht="31.5" customHeight="1" x14ac:dyDescent="0.3">
      <c r="B436" s="36"/>
      <c r="C436" s="195" t="s">
        <v>451</v>
      </c>
      <c r="D436" s="195" t="s">
        <v>136</v>
      </c>
      <c r="E436" s="196" t="s">
        <v>435</v>
      </c>
      <c r="F436" s="197" t="s">
        <v>436</v>
      </c>
      <c r="G436" s="198" t="s">
        <v>139</v>
      </c>
      <c r="H436" s="199">
        <v>91.63</v>
      </c>
      <c r="I436" s="200"/>
      <c r="J436" s="201">
        <f>ROUND(I436*H436,2)</f>
        <v>0</v>
      </c>
      <c r="K436" s="197" t="s">
        <v>140</v>
      </c>
      <c r="L436" s="56"/>
      <c r="M436" s="202" t="s">
        <v>22</v>
      </c>
      <c r="N436" s="203" t="s">
        <v>49</v>
      </c>
      <c r="O436" s="37"/>
      <c r="P436" s="204">
        <f>O436*H436</f>
        <v>0</v>
      </c>
      <c r="Q436" s="204">
        <v>0</v>
      </c>
      <c r="R436" s="204">
        <f>Q436*H436</f>
        <v>0</v>
      </c>
      <c r="S436" s="204">
        <v>0</v>
      </c>
      <c r="T436" s="205">
        <f>S436*H436</f>
        <v>0</v>
      </c>
      <c r="AR436" s="19" t="s">
        <v>141</v>
      </c>
      <c r="AT436" s="19" t="s">
        <v>136</v>
      </c>
      <c r="AU436" s="19" t="s">
        <v>87</v>
      </c>
      <c r="AY436" s="19" t="s">
        <v>134</v>
      </c>
      <c r="BE436" s="206">
        <f>IF(N436="základní",J436,0)</f>
        <v>0</v>
      </c>
      <c r="BF436" s="206">
        <f>IF(N436="snížená",J436,0)</f>
        <v>0</v>
      </c>
      <c r="BG436" s="206">
        <f>IF(N436="zákl. přenesená",J436,0)</f>
        <v>0</v>
      </c>
      <c r="BH436" s="206">
        <f>IF(N436="sníž. přenesená",J436,0)</f>
        <v>0</v>
      </c>
      <c r="BI436" s="206">
        <f>IF(N436="nulová",J436,0)</f>
        <v>0</v>
      </c>
      <c r="BJ436" s="19" t="s">
        <v>23</v>
      </c>
      <c r="BK436" s="206">
        <f>ROUND(I436*H436,2)</f>
        <v>0</v>
      </c>
      <c r="BL436" s="19" t="s">
        <v>141</v>
      </c>
      <c r="BM436" s="19" t="s">
        <v>1102</v>
      </c>
    </row>
    <row r="437" spans="2:65" s="1" customFormat="1" ht="121.5" x14ac:dyDescent="0.3">
      <c r="B437" s="36"/>
      <c r="C437" s="58"/>
      <c r="D437" s="207" t="s">
        <v>143</v>
      </c>
      <c r="E437" s="58"/>
      <c r="F437" s="208" t="s">
        <v>438</v>
      </c>
      <c r="G437" s="58"/>
      <c r="H437" s="58"/>
      <c r="I437" s="163"/>
      <c r="J437" s="58"/>
      <c r="K437" s="58"/>
      <c r="L437" s="56"/>
      <c r="M437" s="73"/>
      <c r="N437" s="37"/>
      <c r="O437" s="37"/>
      <c r="P437" s="37"/>
      <c r="Q437" s="37"/>
      <c r="R437" s="37"/>
      <c r="S437" s="37"/>
      <c r="T437" s="74"/>
      <c r="AT437" s="19" t="s">
        <v>143</v>
      </c>
      <c r="AU437" s="19" t="s">
        <v>87</v>
      </c>
    </row>
    <row r="438" spans="2:65" s="13" customFormat="1" ht="13.5" x14ac:dyDescent="0.3">
      <c r="B438" s="220"/>
      <c r="C438" s="221"/>
      <c r="D438" s="207" t="s">
        <v>145</v>
      </c>
      <c r="E438" s="222" t="s">
        <v>22</v>
      </c>
      <c r="F438" s="223" t="s">
        <v>1096</v>
      </c>
      <c r="G438" s="221"/>
      <c r="H438" s="224">
        <v>91.63</v>
      </c>
      <c r="I438" s="225"/>
      <c r="J438" s="221"/>
      <c r="K438" s="221"/>
      <c r="L438" s="226"/>
      <c r="M438" s="227"/>
      <c r="N438" s="228"/>
      <c r="O438" s="228"/>
      <c r="P438" s="228"/>
      <c r="Q438" s="228"/>
      <c r="R438" s="228"/>
      <c r="S438" s="228"/>
      <c r="T438" s="229"/>
      <c r="AT438" s="230" t="s">
        <v>145</v>
      </c>
      <c r="AU438" s="230" t="s">
        <v>87</v>
      </c>
      <c r="AV438" s="13" t="s">
        <v>87</v>
      </c>
      <c r="AW438" s="13" t="s">
        <v>42</v>
      </c>
      <c r="AX438" s="13" t="s">
        <v>78</v>
      </c>
      <c r="AY438" s="230" t="s">
        <v>134</v>
      </c>
    </row>
    <row r="439" spans="2:65" s="14" customFormat="1" ht="13.5" x14ac:dyDescent="0.3">
      <c r="B439" s="231"/>
      <c r="C439" s="232"/>
      <c r="D439" s="233" t="s">
        <v>145</v>
      </c>
      <c r="E439" s="234" t="s">
        <v>22</v>
      </c>
      <c r="F439" s="235" t="s">
        <v>156</v>
      </c>
      <c r="G439" s="232"/>
      <c r="H439" s="236">
        <v>91.63</v>
      </c>
      <c r="I439" s="237"/>
      <c r="J439" s="232"/>
      <c r="K439" s="232"/>
      <c r="L439" s="238"/>
      <c r="M439" s="239"/>
      <c r="N439" s="240"/>
      <c r="O439" s="240"/>
      <c r="P439" s="240"/>
      <c r="Q439" s="240"/>
      <c r="R439" s="240"/>
      <c r="S439" s="240"/>
      <c r="T439" s="241"/>
      <c r="AT439" s="242" t="s">
        <v>145</v>
      </c>
      <c r="AU439" s="242" t="s">
        <v>87</v>
      </c>
      <c r="AV439" s="14" t="s">
        <v>141</v>
      </c>
      <c r="AW439" s="14" t="s">
        <v>42</v>
      </c>
      <c r="AX439" s="14" t="s">
        <v>23</v>
      </c>
      <c r="AY439" s="242" t="s">
        <v>134</v>
      </c>
    </row>
    <row r="440" spans="2:65" s="1" customFormat="1" ht="22.5" customHeight="1" x14ac:dyDescent="0.3">
      <c r="B440" s="36"/>
      <c r="C440" s="254" t="s">
        <v>455</v>
      </c>
      <c r="D440" s="254" t="s">
        <v>385</v>
      </c>
      <c r="E440" s="255" t="s">
        <v>440</v>
      </c>
      <c r="F440" s="256" t="s">
        <v>441</v>
      </c>
      <c r="G440" s="257" t="s">
        <v>442</v>
      </c>
      <c r="H440" s="258">
        <v>2.7490000000000001</v>
      </c>
      <c r="I440" s="259"/>
      <c r="J440" s="260">
        <f>ROUND(I440*H440,2)</f>
        <v>0</v>
      </c>
      <c r="K440" s="256" t="s">
        <v>140</v>
      </c>
      <c r="L440" s="261"/>
      <c r="M440" s="262" t="s">
        <v>22</v>
      </c>
      <c r="N440" s="263" t="s">
        <v>49</v>
      </c>
      <c r="O440" s="37"/>
      <c r="P440" s="204">
        <f>O440*H440</f>
        <v>0</v>
      </c>
      <c r="Q440" s="204">
        <v>1E-3</v>
      </c>
      <c r="R440" s="204">
        <f>Q440*H440</f>
        <v>2.7490000000000001E-3</v>
      </c>
      <c r="S440" s="204">
        <v>0</v>
      </c>
      <c r="T440" s="205">
        <f>S440*H440</f>
        <v>0</v>
      </c>
      <c r="AR440" s="19" t="s">
        <v>209</v>
      </c>
      <c r="AT440" s="19" t="s">
        <v>385</v>
      </c>
      <c r="AU440" s="19" t="s">
        <v>87</v>
      </c>
      <c r="AY440" s="19" t="s">
        <v>134</v>
      </c>
      <c r="BE440" s="206">
        <f>IF(N440="základní",J440,0)</f>
        <v>0</v>
      </c>
      <c r="BF440" s="206">
        <f>IF(N440="snížená",J440,0)</f>
        <v>0</v>
      </c>
      <c r="BG440" s="206">
        <f>IF(N440="zákl. přenesená",J440,0)</f>
        <v>0</v>
      </c>
      <c r="BH440" s="206">
        <f>IF(N440="sníž. přenesená",J440,0)</f>
        <v>0</v>
      </c>
      <c r="BI440" s="206">
        <f>IF(N440="nulová",J440,0)</f>
        <v>0</v>
      </c>
      <c r="BJ440" s="19" t="s">
        <v>23</v>
      </c>
      <c r="BK440" s="206">
        <f>ROUND(I440*H440,2)</f>
        <v>0</v>
      </c>
      <c r="BL440" s="19" t="s">
        <v>141</v>
      </c>
      <c r="BM440" s="19" t="s">
        <v>1103</v>
      </c>
    </row>
    <row r="441" spans="2:65" s="13" customFormat="1" ht="13.5" x14ac:dyDescent="0.3">
      <c r="B441" s="220"/>
      <c r="C441" s="221"/>
      <c r="D441" s="207" t="s">
        <v>145</v>
      </c>
      <c r="E441" s="222" t="s">
        <v>22</v>
      </c>
      <c r="F441" s="223" t="s">
        <v>1104</v>
      </c>
      <c r="G441" s="221"/>
      <c r="H441" s="224">
        <v>2.7490000000000001</v>
      </c>
      <c r="I441" s="225"/>
      <c r="J441" s="221"/>
      <c r="K441" s="221"/>
      <c r="L441" s="226"/>
      <c r="M441" s="227"/>
      <c r="N441" s="228"/>
      <c r="O441" s="228"/>
      <c r="P441" s="228"/>
      <c r="Q441" s="228"/>
      <c r="R441" s="228"/>
      <c r="S441" s="228"/>
      <c r="T441" s="229"/>
      <c r="AT441" s="230" t="s">
        <v>145</v>
      </c>
      <c r="AU441" s="230" t="s">
        <v>87</v>
      </c>
      <c r="AV441" s="13" t="s">
        <v>87</v>
      </c>
      <c r="AW441" s="13" t="s">
        <v>42</v>
      </c>
      <c r="AX441" s="13" t="s">
        <v>78</v>
      </c>
      <c r="AY441" s="230" t="s">
        <v>134</v>
      </c>
    </row>
    <row r="442" spans="2:65" s="14" customFormat="1" ht="13.5" x14ac:dyDescent="0.3">
      <c r="B442" s="231"/>
      <c r="C442" s="232"/>
      <c r="D442" s="233" t="s">
        <v>145</v>
      </c>
      <c r="E442" s="234" t="s">
        <v>22</v>
      </c>
      <c r="F442" s="235" t="s">
        <v>156</v>
      </c>
      <c r="G442" s="232"/>
      <c r="H442" s="236">
        <v>2.7490000000000001</v>
      </c>
      <c r="I442" s="237"/>
      <c r="J442" s="232"/>
      <c r="K442" s="232"/>
      <c r="L442" s="238"/>
      <c r="M442" s="239"/>
      <c r="N442" s="240"/>
      <c r="O442" s="240"/>
      <c r="P442" s="240"/>
      <c r="Q442" s="240"/>
      <c r="R442" s="240"/>
      <c r="S442" s="240"/>
      <c r="T442" s="241"/>
      <c r="AT442" s="242" t="s">
        <v>145</v>
      </c>
      <c r="AU442" s="242" t="s">
        <v>87</v>
      </c>
      <c r="AV442" s="14" t="s">
        <v>141</v>
      </c>
      <c r="AW442" s="14" t="s">
        <v>42</v>
      </c>
      <c r="AX442" s="14" t="s">
        <v>23</v>
      </c>
      <c r="AY442" s="242" t="s">
        <v>134</v>
      </c>
    </row>
    <row r="443" spans="2:65" s="1" customFormat="1" ht="22.5" customHeight="1" x14ac:dyDescent="0.3">
      <c r="B443" s="36"/>
      <c r="C443" s="195" t="s">
        <v>460</v>
      </c>
      <c r="D443" s="195" t="s">
        <v>136</v>
      </c>
      <c r="E443" s="196" t="s">
        <v>446</v>
      </c>
      <c r="F443" s="197" t="s">
        <v>447</v>
      </c>
      <c r="G443" s="198" t="s">
        <v>139</v>
      </c>
      <c r="H443" s="199">
        <v>91.63</v>
      </c>
      <c r="I443" s="200"/>
      <c r="J443" s="201">
        <f>ROUND(I443*H443,2)</f>
        <v>0</v>
      </c>
      <c r="K443" s="197" t="s">
        <v>140</v>
      </c>
      <c r="L443" s="56"/>
      <c r="M443" s="202" t="s">
        <v>22</v>
      </c>
      <c r="N443" s="203" t="s">
        <v>49</v>
      </c>
      <c r="O443" s="37"/>
      <c r="P443" s="204">
        <f>O443*H443</f>
        <v>0</v>
      </c>
      <c r="Q443" s="204">
        <v>0</v>
      </c>
      <c r="R443" s="204">
        <f>Q443*H443</f>
        <v>0</v>
      </c>
      <c r="S443" s="204">
        <v>0</v>
      </c>
      <c r="T443" s="205">
        <f>S443*H443</f>
        <v>0</v>
      </c>
      <c r="AR443" s="19" t="s">
        <v>141</v>
      </c>
      <c r="AT443" s="19" t="s">
        <v>136</v>
      </c>
      <c r="AU443" s="19" t="s">
        <v>87</v>
      </c>
      <c r="AY443" s="19" t="s">
        <v>134</v>
      </c>
      <c r="BE443" s="206">
        <f>IF(N443="základní",J443,0)</f>
        <v>0</v>
      </c>
      <c r="BF443" s="206">
        <f>IF(N443="snížená",J443,0)</f>
        <v>0</v>
      </c>
      <c r="BG443" s="206">
        <f>IF(N443="zákl. přenesená",J443,0)</f>
        <v>0</v>
      </c>
      <c r="BH443" s="206">
        <f>IF(N443="sníž. přenesená",J443,0)</f>
        <v>0</v>
      </c>
      <c r="BI443" s="206">
        <f>IF(N443="nulová",J443,0)</f>
        <v>0</v>
      </c>
      <c r="BJ443" s="19" t="s">
        <v>23</v>
      </c>
      <c r="BK443" s="206">
        <f>ROUND(I443*H443,2)</f>
        <v>0</v>
      </c>
      <c r="BL443" s="19" t="s">
        <v>141</v>
      </c>
      <c r="BM443" s="19" t="s">
        <v>1105</v>
      </c>
    </row>
    <row r="444" spans="2:65" s="1" customFormat="1" ht="40.5" x14ac:dyDescent="0.3">
      <c r="B444" s="36"/>
      <c r="C444" s="58"/>
      <c r="D444" s="207" t="s">
        <v>143</v>
      </c>
      <c r="E444" s="58"/>
      <c r="F444" s="208" t="s">
        <v>449</v>
      </c>
      <c r="G444" s="58"/>
      <c r="H444" s="58"/>
      <c r="I444" s="163"/>
      <c r="J444" s="58"/>
      <c r="K444" s="58"/>
      <c r="L444" s="56"/>
      <c r="M444" s="73"/>
      <c r="N444" s="37"/>
      <c r="O444" s="37"/>
      <c r="P444" s="37"/>
      <c r="Q444" s="37"/>
      <c r="R444" s="37"/>
      <c r="S444" s="37"/>
      <c r="T444" s="74"/>
      <c r="AT444" s="19" t="s">
        <v>143</v>
      </c>
      <c r="AU444" s="19" t="s">
        <v>87</v>
      </c>
    </row>
    <row r="445" spans="2:65" s="13" customFormat="1" ht="13.5" x14ac:dyDescent="0.3">
      <c r="B445" s="220"/>
      <c r="C445" s="221"/>
      <c r="D445" s="207" t="s">
        <v>145</v>
      </c>
      <c r="E445" s="222" t="s">
        <v>22</v>
      </c>
      <c r="F445" s="223" t="s">
        <v>1106</v>
      </c>
      <c r="G445" s="221"/>
      <c r="H445" s="224">
        <v>91.63</v>
      </c>
      <c r="I445" s="225"/>
      <c r="J445" s="221"/>
      <c r="K445" s="221"/>
      <c r="L445" s="226"/>
      <c r="M445" s="227"/>
      <c r="N445" s="228"/>
      <c r="O445" s="228"/>
      <c r="P445" s="228"/>
      <c r="Q445" s="228"/>
      <c r="R445" s="228"/>
      <c r="S445" s="228"/>
      <c r="T445" s="229"/>
      <c r="AT445" s="230" t="s">
        <v>145</v>
      </c>
      <c r="AU445" s="230" t="s">
        <v>87</v>
      </c>
      <c r="AV445" s="13" t="s">
        <v>87</v>
      </c>
      <c r="AW445" s="13" t="s">
        <v>42</v>
      </c>
      <c r="AX445" s="13" t="s">
        <v>78</v>
      </c>
      <c r="AY445" s="230" t="s">
        <v>134</v>
      </c>
    </row>
    <row r="446" spans="2:65" s="14" customFormat="1" ht="13.5" x14ac:dyDescent="0.3">
      <c r="B446" s="231"/>
      <c r="C446" s="232"/>
      <c r="D446" s="233" t="s">
        <v>145</v>
      </c>
      <c r="E446" s="234" t="s">
        <v>22</v>
      </c>
      <c r="F446" s="235" t="s">
        <v>156</v>
      </c>
      <c r="G446" s="232"/>
      <c r="H446" s="236">
        <v>91.63</v>
      </c>
      <c r="I446" s="237"/>
      <c r="J446" s="232"/>
      <c r="K446" s="232"/>
      <c r="L446" s="238"/>
      <c r="M446" s="239"/>
      <c r="N446" s="240"/>
      <c r="O446" s="240"/>
      <c r="P446" s="240"/>
      <c r="Q446" s="240"/>
      <c r="R446" s="240"/>
      <c r="S446" s="240"/>
      <c r="T446" s="241"/>
      <c r="AT446" s="242" t="s">
        <v>145</v>
      </c>
      <c r="AU446" s="242" t="s">
        <v>87</v>
      </c>
      <c r="AV446" s="14" t="s">
        <v>141</v>
      </c>
      <c r="AW446" s="14" t="s">
        <v>42</v>
      </c>
      <c r="AX446" s="14" t="s">
        <v>23</v>
      </c>
      <c r="AY446" s="242" t="s">
        <v>134</v>
      </c>
    </row>
    <row r="447" spans="2:65" s="1" customFormat="1" ht="22.5" customHeight="1" x14ac:dyDescent="0.3">
      <c r="B447" s="36"/>
      <c r="C447" s="195" t="s">
        <v>465</v>
      </c>
      <c r="D447" s="195" t="s">
        <v>136</v>
      </c>
      <c r="E447" s="196" t="s">
        <v>452</v>
      </c>
      <c r="F447" s="197" t="s">
        <v>453</v>
      </c>
      <c r="G447" s="198" t="s">
        <v>139</v>
      </c>
      <c r="H447" s="199">
        <v>91.63</v>
      </c>
      <c r="I447" s="200"/>
      <c r="J447" s="201">
        <f>ROUND(I447*H447,2)</f>
        <v>0</v>
      </c>
      <c r="K447" s="197" t="s">
        <v>140</v>
      </c>
      <c r="L447" s="56"/>
      <c r="M447" s="202" t="s">
        <v>22</v>
      </c>
      <c r="N447" s="203" t="s">
        <v>49</v>
      </c>
      <c r="O447" s="37"/>
      <c r="P447" s="204">
        <f>O447*H447</f>
        <v>0</v>
      </c>
      <c r="Q447" s="204">
        <v>0</v>
      </c>
      <c r="R447" s="204">
        <f>Q447*H447</f>
        <v>0</v>
      </c>
      <c r="S447" s="204">
        <v>0</v>
      </c>
      <c r="T447" s="205">
        <f>S447*H447</f>
        <v>0</v>
      </c>
      <c r="AR447" s="19" t="s">
        <v>141</v>
      </c>
      <c r="AT447" s="19" t="s">
        <v>136</v>
      </c>
      <c r="AU447" s="19" t="s">
        <v>87</v>
      </c>
      <c r="AY447" s="19" t="s">
        <v>134</v>
      </c>
      <c r="BE447" s="206">
        <f>IF(N447="základní",J447,0)</f>
        <v>0</v>
      </c>
      <c r="BF447" s="206">
        <f>IF(N447="snížená",J447,0)</f>
        <v>0</v>
      </c>
      <c r="BG447" s="206">
        <f>IF(N447="zákl. přenesená",J447,0)</f>
        <v>0</v>
      </c>
      <c r="BH447" s="206">
        <f>IF(N447="sníž. přenesená",J447,0)</f>
        <v>0</v>
      </c>
      <c r="BI447" s="206">
        <f>IF(N447="nulová",J447,0)</f>
        <v>0</v>
      </c>
      <c r="BJ447" s="19" t="s">
        <v>23</v>
      </c>
      <c r="BK447" s="206">
        <f>ROUND(I447*H447,2)</f>
        <v>0</v>
      </c>
      <c r="BL447" s="19" t="s">
        <v>141</v>
      </c>
      <c r="BM447" s="19" t="s">
        <v>1107</v>
      </c>
    </row>
    <row r="448" spans="2:65" s="1" customFormat="1" ht="40.5" x14ac:dyDescent="0.3">
      <c r="B448" s="36"/>
      <c r="C448" s="58"/>
      <c r="D448" s="207" t="s">
        <v>143</v>
      </c>
      <c r="E448" s="58"/>
      <c r="F448" s="208" t="s">
        <v>449</v>
      </c>
      <c r="G448" s="58"/>
      <c r="H448" s="58"/>
      <c r="I448" s="163"/>
      <c r="J448" s="58"/>
      <c r="K448" s="58"/>
      <c r="L448" s="56"/>
      <c r="M448" s="73"/>
      <c r="N448" s="37"/>
      <c r="O448" s="37"/>
      <c r="P448" s="37"/>
      <c r="Q448" s="37"/>
      <c r="R448" s="37"/>
      <c r="S448" s="37"/>
      <c r="T448" s="74"/>
      <c r="AT448" s="19" t="s">
        <v>143</v>
      </c>
      <c r="AU448" s="19" t="s">
        <v>87</v>
      </c>
    </row>
    <row r="449" spans="2:65" s="13" customFormat="1" ht="13.5" x14ac:dyDescent="0.3">
      <c r="B449" s="220"/>
      <c r="C449" s="221"/>
      <c r="D449" s="207" t="s">
        <v>145</v>
      </c>
      <c r="E449" s="222" t="s">
        <v>22</v>
      </c>
      <c r="F449" s="223" t="s">
        <v>1106</v>
      </c>
      <c r="G449" s="221"/>
      <c r="H449" s="224">
        <v>91.63</v>
      </c>
      <c r="I449" s="225"/>
      <c r="J449" s="221"/>
      <c r="K449" s="221"/>
      <c r="L449" s="226"/>
      <c r="M449" s="227"/>
      <c r="N449" s="228"/>
      <c r="O449" s="228"/>
      <c r="P449" s="228"/>
      <c r="Q449" s="228"/>
      <c r="R449" s="228"/>
      <c r="S449" s="228"/>
      <c r="T449" s="229"/>
      <c r="AT449" s="230" t="s">
        <v>145</v>
      </c>
      <c r="AU449" s="230" t="s">
        <v>87</v>
      </c>
      <c r="AV449" s="13" t="s">
        <v>87</v>
      </c>
      <c r="AW449" s="13" t="s">
        <v>42</v>
      </c>
      <c r="AX449" s="13" t="s">
        <v>78</v>
      </c>
      <c r="AY449" s="230" t="s">
        <v>134</v>
      </c>
    </row>
    <row r="450" spans="2:65" s="14" customFormat="1" ht="13.5" x14ac:dyDescent="0.3">
      <c r="B450" s="231"/>
      <c r="C450" s="232"/>
      <c r="D450" s="233" t="s">
        <v>145</v>
      </c>
      <c r="E450" s="234" t="s">
        <v>22</v>
      </c>
      <c r="F450" s="235" t="s">
        <v>156</v>
      </c>
      <c r="G450" s="232"/>
      <c r="H450" s="236">
        <v>91.63</v>
      </c>
      <c r="I450" s="237"/>
      <c r="J450" s="232"/>
      <c r="K450" s="232"/>
      <c r="L450" s="238"/>
      <c r="M450" s="239"/>
      <c r="N450" s="240"/>
      <c r="O450" s="240"/>
      <c r="P450" s="240"/>
      <c r="Q450" s="240"/>
      <c r="R450" s="240"/>
      <c r="S450" s="240"/>
      <c r="T450" s="241"/>
      <c r="AT450" s="242" t="s">
        <v>145</v>
      </c>
      <c r="AU450" s="242" t="s">
        <v>87</v>
      </c>
      <c r="AV450" s="14" t="s">
        <v>141</v>
      </c>
      <c r="AW450" s="14" t="s">
        <v>42</v>
      </c>
      <c r="AX450" s="14" t="s">
        <v>23</v>
      </c>
      <c r="AY450" s="242" t="s">
        <v>134</v>
      </c>
    </row>
    <row r="451" spans="2:65" s="1" customFormat="1" ht="31.5" customHeight="1" x14ac:dyDescent="0.3">
      <c r="B451" s="36"/>
      <c r="C451" s="195" t="s">
        <v>471</v>
      </c>
      <c r="D451" s="195" t="s">
        <v>136</v>
      </c>
      <c r="E451" s="196" t="s">
        <v>456</v>
      </c>
      <c r="F451" s="197" t="s">
        <v>457</v>
      </c>
      <c r="G451" s="198" t="s">
        <v>139</v>
      </c>
      <c r="H451" s="199">
        <v>91.63</v>
      </c>
      <c r="I451" s="200"/>
      <c r="J451" s="201">
        <f>ROUND(I451*H451,2)</f>
        <v>0</v>
      </c>
      <c r="K451" s="197" t="s">
        <v>140</v>
      </c>
      <c r="L451" s="56"/>
      <c r="M451" s="202" t="s">
        <v>22</v>
      </c>
      <c r="N451" s="203" t="s">
        <v>49</v>
      </c>
      <c r="O451" s="37"/>
      <c r="P451" s="204">
        <f>O451*H451</f>
        <v>0</v>
      </c>
      <c r="Q451" s="204">
        <v>0</v>
      </c>
      <c r="R451" s="204">
        <f>Q451*H451</f>
        <v>0</v>
      </c>
      <c r="S451" s="204">
        <v>0</v>
      </c>
      <c r="T451" s="205">
        <f>S451*H451</f>
        <v>0</v>
      </c>
      <c r="AR451" s="19" t="s">
        <v>141</v>
      </c>
      <c r="AT451" s="19" t="s">
        <v>136</v>
      </c>
      <c r="AU451" s="19" t="s">
        <v>87</v>
      </c>
      <c r="AY451" s="19" t="s">
        <v>134</v>
      </c>
      <c r="BE451" s="206">
        <f>IF(N451="základní",J451,0)</f>
        <v>0</v>
      </c>
      <c r="BF451" s="206">
        <f>IF(N451="snížená",J451,0)</f>
        <v>0</v>
      </c>
      <c r="BG451" s="206">
        <f>IF(N451="zákl. přenesená",J451,0)</f>
        <v>0</v>
      </c>
      <c r="BH451" s="206">
        <f>IF(N451="sníž. přenesená",J451,0)</f>
        <v>0</v>
      </c>
      <c r="BI451" s="206">
        <f>IF(N451="nulová",J451,0)</f>
        <v>0</v>
      </c>
      <c r="BJ451" s="19" t="s">
        <v>23</v>
      </c>
      <c r="BK451" s="206">
        <f>ROUND(I451*H451,2)</f>
        <v>0</v>
      </c>
      <c r="BL451" s="19" t="s">
        <v>141</v>
      </c>
      <c r="BM451" s="19" t="s">
        <v>1108</v>
      </c>
    </row>
    <row r="452" spans="2:65" s="1" customFormat="1" ht="148.5" x14ac:dyDescent="0.3">
      <c r="B452" s="36"/>
      <c r="C452" s="58"/>
      <c r="D452" s="207" t="s">
        <v>143</v>
      </c>
      <c r="E452" s="58"/>
      <c r="F452" s="208" t="s">
        <v>459</v>
      </c>
      <c r="G452" s="58"/>
      <c r="H452" s="58"/>
      <c r="I452" s="163"/>
      <c r="J452" s="58"/>
      <c r="K452" s="58"/>
      <c r="L452" s="56"/>
      <c r="M452" s="73"/>
      <c r="N452" s="37"/>
      <c r="O452" s="37"/>
      <c r="P452" s="37"/>
      <c r="Q452" s="37"/>
      <c r="R452" s="37"/>
      <c r="S452" s="37"/>
      <c r="T452" s="74"/>
      <c r="AT452" s="19" t="s">
        <v>143</v>
      </c>
      <c r="AU452" s="19" t="s">
        <v>87</v>
      </c>
    </row>
    <row r="453" spans="2:65" s="13" customFormat="1" ht="13.5" x14ac:dyDescent="0.3">
      <c r="B453" s="220"/>
      <c r="C453" s="221"/>
      <c r="D453" s="207" t="s">
        <v>145</v>
      </c>
      <c r="E453" s="222" t="s">
        <v>22</v>
      </c>
      <c r="F453" s="223" t="s">
        <v>1106</v>
      </c>
      <c r="G453" s="221"/>
      <c r="H453" s="224">
        <v>91.63</v>
      </c>
      <c r="I453" s="225"/>
      <c r="J453" s="221"/>
      <c r="K453" s="221"/>
      <c r="L453" s="226"/>
      <c r="M453" s="227"/>
      <c r="N453" s="228"/>
      <c r="O453" s="228"/>
      <c r="P453" s="228"/>
      <c r="Q453" s="228"/>
      <c r="R453" s="228"/>
      <c r="S453" s="228"/>
      <c r="T453" s="229"/>
      <c r="AT453" s="230" t="s">
        <v>145</v>
      </c>
      <c r="AU453" s="230" t="s">
        <v>87</v>
      </c>
      <c r="AV453" s="13" t="s">
        <v>87</v>
      </c>
      <c r="AW453" s="13" t="s">
        <v>42</v>
      </c>
      <c r="AX453" s="13" t="s">
        <v>78</v>
      </c>
      <c r="AY453" s="230" t="s">
        <v>134</v>
      </c>
    </row>
    <row r="454" spans="2:65" s="14" customFormat="1" ht="13.5" x14ac:dyDescent="0.3">
      <c r="B454" s="231"/>
      <c r="C454" s="232"/>
      <c r="D454" s="233" t="s">
        <v>145</v>
      </c>
      <c r="E454" s="234" t="s">
        <v>22</v>
      </c>
      <c r="F454" s="235" t="s">
        <v>156</v>
      </c>
      <c r="G454" s="232"/>
      <c r="H454" s="236">
        <v>91.63</v>
      </c>
      <c r="I454" s="237"/>
      <c r="J454" s="232"/>
      <c r="K454" s="232"/>
      <c r="L454" s="238"/>
      <c r="M454" s="239"/>
      <c r="N454" s="240"/>
      <c r="O454" s="240"/>
      <c r="P454" s="240"/>
      <c r="Q454" s="240"/>
      <c r="R454" s="240"/>
      <c r="S454" s="240"/>
      <c r="T454" s="241"/>
      <c r="AT454" s="242" t="s">
        <v>145</v>
      </c>
      <c r="AU454" s="242" t="s">
        <v>87</v>
      </c>
      <c r="AV454" s="14" t="s">
        <v>141</v>
      </c>
      <c r="AW454" s="14" t="s">
        <v>42</v>
      </c>
      <c r="AX454" s="14" t="s">
        <v>23</v>
      </c>
      <c r="AY454" s="242" t="s">
        <v>134</v>
      </c>
    </row>
    <row r="455" spans="2:65" s="1" customFormat="1" ht="31.5" customHeight="1" x14ac:dyDescent="0.3">
      <c r="B455" s="36"/>
      <c r="C455" s="195" t="s">
        <v>483</v>
      </c>
      <c r="D455" s="195" t="s">
        <v>136</v>
      </c>
      <c r="E455" s="196" t="s">
        <v>461</v>
      </c>
      <c r="F455" s="197" t="s">
        <v>462</v>
      </c>
      <c r="G455" s="198" t="s">
        <v>139</v>
      </c>
      <c r="H455" s="199">
        <v>91.63</v>
      </c>
      <c r="I455" s="200"/>
      <c r="J455" s="201">
        <f>ROUND(I455*H455,2)</f>
        <v>0</v>
      </c>
      <c r="K455" s="197" t="s">
        <v>140</v>
      </c>
      <c r="L455" s="56"/>
      <c r="M455" s="202" t="s">
        <v>22</v>
      </c>
      <c r="N455" s="203" t="s">
        <v>49</v>
      </c>
      <c r="O455" s="37"/>
      <c r="P455" s="204">
        <f>O455*H455</f>
        <v>0</v>
      </c>
      <c r="Q455" s="204">
        <v>0</v>
      </c>
      <c r="R455" s="204">
        <f>Q455*H455</f>
        <v>0</v>
      </c>
      <c r="S455" s="204">
        <v>0</v>
      </c>
      <c r="T455" s="205">
        <f>S455*H455</f>
        <v>0</v>
      </c>
      <c r="AR455" s="19" t="s">
        <v>141</v>
      </c>
      <c r="AT455" s="19" t="s">
        <v>136</v>
      </c>
      <c r="AU455" s="19" t="s">
        <v>87</v>
      </c>
      <c r="AY455" s="19" t="s">
        <v>134</v>
      </c>
      <c r="BE455" s="206">
        <f>IF(N455="základní",J455,0)</f>
        <v>0</v>
      </c>
      <c r="BF455" s="206">
        <f>IF(N455="snížená",J455,0)</f>
        <v>0</v>
      </c>
      <c r="BG455" s="206">
        <f>IF(N455="zákl. přenesená",J455,0)</f>
        <v>0</v>
      </c>
      <c r="BH455" s="206">
        <f>IF(N455="sníž. přenesená",J455,0)</f>
        <v>0</v>
      </c>
      <c r="BI455" s="206">
        <f>IF(N455="nulová",J455,0)</f>
        <v>0</v>
      </c>
      <c r="BJ455" s="19" t="s">
        <v>23</v>
      </c>
      <c r="BK455" s="206">
        <f>ROUND(I455*H455,2)</f>
        <v>0</v>
      </c>
      <c r="BL455" s="19" t="s">
        <v>141</v>
      </c>
      <c r="BM455" s="19" t="s">
        <v>1109</v>
      </c>
    </row>
    <row r="456" spans="2:65" s="1" customFormat="1" ht="121.5" x14ac:dyDescent="0.3">
      <c r="B456" s="36"/>
      <c r="C456" s="58"/>
      <c r="D456" s="207" t="s">
        <v>143</v>
      </c>
      <c r="E456" s="58"/>
      <c r="F456" s="208" t="s">
        <v>464</v>
      </c>
      <c r="G456" s="58"/>
      <c r="H456" s="58"/>
      <c r="I456" s="163"/>
      <c r="J456" s="58"/>
      <c r="K456" s="58"/>
      <c r="L456" s="56"/>
      <c r="M456" s="73"/>
      <c r="N456" s="37"/>
      <c r="O456" s="37"/>
      <c r="P456" s="37"/>
      <c r="Q456" s="37"/>
      <c r="R456" s="37"/>
      <c r="S456" s="37"/>
      <c r="T456" s="74"/>
      <c r="AT456" s="19" t="s">
        <v>143</v>
      </c>
      <c r="AU456" s="19" t="s">
        <v>87</v>
      </c>
    </row>
    <row r="457" spans="2:65" s="13" customFormat="1" ht="13.5" x14ac:dyDescent="0.3">
      <c r="B457" s="220"/>
      <c r="C457" s="221"/>
      <c r="D457" s="207" t="s">
        <v>145</v>
      </c>
      <c r="E457" s="222" t="s">
        <v>22</v>
      </c>
      <c r="F457" s="223" t="s">
        <v>1106</v>
      </c>
      <c r="G457" s="221"/>
      <c r="H457" s="224">
        <v>91.63</v>
      </c>
      <c r="I457" s="225"/>
      <c r="J457" s="221"/>
      <c r="K457" s="221"/>
      <c r="L457" s="226"/>
      <c r="M457" s="227"/>
      <c r="N457" s="228"/>
      <c r="O457" s="228"/>
      <c r="P457" s="228"/>
      <c r="Q457" s="228"/>
      <c r="R457" s="228"/>
      <c r="S457" s="228"/>
      <c r="T457" s="229"/>
      <c r="AT457" s="230" t="s">
        <v>145</v>
      </c>
      <c r="AU457" s="230" t="s">
        <v>87</v>
      </c>
      <c r="AV457" s="13" t="s">
        <v>87</v>
      </c>
      <c r="AW457" s="13" t="s">
        <v>42</v>
      </c>
      <c r="AX457" s="13" t="s">
        <v>78</v>
      </c>
      <c r="AY457" s="230" t="s">
        <v>134</v>
      </c>
    </row>
    <row r="458" spans="2:65" s="14" customFormat="1" ht="13.5" x14ac:dyDescent="0.3">
      <c r="B458" s="231"/>
      <c r="C458" s="232"/>
      <c r="D458" s="233" t="s">
        <v>145</v>
      </c>
      <c r="E458" s="234" t="s">
        <v>22</v>
      </c>
      <c r="F458" s="235" t="s">
        <v>156</v>
      </c>
      <c r="G458" s="232"/>
      <c r="H458" s="236">
        <v>91.63</v>
      </c>
      <c r="I458" s="237"/>
      <c r="J458" s="232"/>
      <c r="K458" s="232"/>
      <c r="L458" s="238"/>
      <c r="M458" s="239"/>
      <c r="N458" s="240"/>
      <c r="O458" s="240"/>
      <c r="P458" s="240"/>
      <c r="Q458" s="240"/>
      <c r="R458" s="240"/>
      <c r="S458" s="240"/>
      <c r="T458" s="241"/>
      <c r="AT458" s="242" t="s">
        <v>145</v>
      </c>
      <c r="AU458" s="242" t="s">
        <v>87</v>
      </c>
      <c r="AV458" s="14" t="s">
        <v>141</v>
      </c>
      <c r="AW458" s="14" t="s">
        <v>42</v>
      </c>
      <c r="AX458" s="14" t="s">
        <v>23</v>
      </c>
      <c r="AY458" s="242" t="s">
        <v>134</v>
      </c>
    </row>
    <row r="459" spans="2:65" s="1" customFormat="1" ht="22.5" customHeight="1" x14ac:dyDescent="0.3">
      <c r="B459" s="36"/>
      <c r="C459" s="195" t="s">
        <v>490</v>
      </c>
      <c r="D459" s="195" t="s">
        <v>136</v>
      </c>
      <c r="E459" s="196" t="s">
        <v>466</v>
      </c>
      <c r="F459" s="197" t="s">
        <v>467</v>
      </c>
      <c r="G459" s="198" t="s">
        <v>139</v>
      </c>
      <c r="H459" s="199">
        <v>91.63</v>
      </c>
      <c r="I459" s="200"/>
      <c r="J459" s="201">
        <f>ROUND(I459*H459,2)</f>
        <v>0</v>
      </c>
      <c r="K459" s="197" t="s">
        <v>140</v>
      </c>
      <c r="L459" s="56"/>
      <c r="M459" s="202" t="s">
        <v>22</v>
      </c>
      <c r="N459" s="203" t="s">
        <v>49</v>
      </c>
      <c r="O459" s="37"/>
      <c r="P459" s="204">
        <f>O459*H459</f>
        <v>0</v>
      </c>
      <c r="Q459" s="204">
        <v>0</v>
      </c>
      <c r="R459" s="204">
        <f>Q459*H459</f>
        <v>0</v>
      </c>
      <c r="S459" s="204">
        <v>0</v>
      </c>
      <c r="T459" s="205">
        <f>S459*H459</f>
        <v>0</v>
      </c>
      <c r="AR459" s="19" t="s">
        <v>141</v>
      </c>
      <c r="AT459" s="19" t="s">
        <v>136</v>
      </c>
      <c r="AU459" s="19" t="s">
        <v>87</v>
      </c>
      <c r="AY459" s="19" t="s">
        <v>134</v>
      </c>
      <c r="BE459" s="206">
        <f>IF(N459="základní",J459,0)</f>
        <v>0</v>
      </c>
      <c r="BF459" s="206">
        <f>IF(N459="snížená",J459,0)</f>
        <v>0</v>
      </c>
      <c r="BG459" s="206">
        <f>IF(N459="zákl. přenesená",J459,0)</f>
        <v>0</v>
      </c>
      <c r="BH459" s="206">
        <f>IF(N459="sníž. přenesená",J459,0)</f>
        <v>0</v>
      </c>
      <c r="BI459" s="206">
        <f>IF(N459="nulová",J459,0)</f>
        <v>0</v>
      </c>
      <c r="BJ459" s="19" t="s">
        <v>23</v>
      </c>
      <c r="BK459" s="206">
        <f>ROUND(I459*H459,2)</f>
        <v>0</v>
      </c>
      <c r="BL459" s="19" t="s">
        <v>141</v>
      </c>
      <c r="BM459" s="19" t="s">
        <v>1110</v>
      </c>
    </row>
    <row r="460" spans="2:65" s="1" customFormat="1" ht="135" x14ac:dyDescent="0.3">
      <c r="B460" s="36"/>
      <c r="C460" s="58"/>
      <c r="D460" s="207" t="s">
        <v>143</v>
      </c>
      <c r="E460" s="58"/>
      <c r="F460" s="208" t="s">
        <v>469</v>
      </c>
      <c r="G460" s="58"/>
      <c r="H460" s="58"/>
      <c r="I460" s="163"/>
      <c r="J460" s="58"/>
      <c r="K460" s="58"/>
      <c r="L460" s="56"/>
      <c r="M460" s="73"/>
      <c r="N460" s="37"/>
      <c r="O460" s="37"/>
      <c r="P460" s="37"/>
      <c r="Q460" s="37"/>
      <c r="R460" s="37"/>
      <c r="S460" s="37"/>
      <c r="T460" s="74"/>
      <c r="AT460" s="19" t="s">
        <v>143</v>
      </c>
      <c r="AU460" s="19" t="s">
        <v>87</v>
      </c>
    </row>
    <row r="461" spans="2:65" s="13" customFormat="1" ht="13.5" x14ac:dyDescent="0.3">
      <c r="B461" s="220"/>
      <c r="C461" s="221"/>
      <c r="D461" s="207" t="s">
        <v>145</v>
      </c>
      <c r="E461" s="222" t="s">
        <v>22</v>
      </c>
      <c r="F461" s="223" t="s">
        <v>1106</v>
      </c>
      <c r="G461" s="221"/>
      <c r="H461" s="224">
        <v>91.63</v>
      </c>
      <c r="I461" s="225"/>
      <c r="J461" s="221"/>
      <c r="K461" s="221"/>
      <c r="L461" s="226"/>
      <c r="M461" s="227"/>
      <c r="N461" s="228"/>
      <c r="O461" s="228"/>
      <c r="P461" s="228"/>
      <c r="Q461" s="228"/>
      <c r="R461" s="228"/>
      <c r="S461" s="228"/>
      <c r="T461" s="229"/>
      <c r="AT461" s="230" t="s">
        <v>145</v>
      </c>
      <c r="AU461" s="230" t="s">
        <v>87</v>
      </c>
      <c r="AV461" s="13" t="s">
        <v>87</v>
      </c>
      <c r="AW461" s="13" t="s">
        <v>42</v>
      </c>
      <c r="AX461" s="13" t="s">
        <v>78</v>
      </c>
      <c r="AY461" s="230" t="s">
        <v>134</v>
      </c>
    </row>
    <row r="462" spans="2:65" s="14" customFormat="1" ht="13.5" x14ac:dyDescent="0.3">
      <c r="B462" s="231"/>
      <c r="C462" s="232"/>
      <c r="D462" s="207" t="s">
        <v>145</v>
      </c>
      <c r="E462" s="264" t="s">
        <v>22</v>
      </c>
      <c r="F462" s="265" t="s">
        <v>156</v>
      </c>
      <c r="G462" s="232"/>
      <c r="H462" s="266">
        <v>91.63</v>
      </c>
      <c r="I462" s="237"/>
      <c r="J462" s="232"/>
      <c r="K462" s="232"/>
      <c r="L462" s="238"/>
      <c r="M462" s="239"/>
      <c r="N462" s="240"/>
      <c r="O462" s="240"/>
      <c r="P462" s="240"/>
      <c r="Q462" s="240"/>
      <c r="R462" s="240"/>
      <c r="S462" s="240"/>
      <c r="T462" s="241"/>
      <c r="AT462" s="242" t="s">
        <v>145</v>
      </c>
      <c r="AU462" s="242" t="s">
        <v>87</v>
      </c>
      <c r="AV462" s="14" t="s">
        <v>141</v>
      </c>
      <c r="AW462" s="14" t="s">
        <v>42</v>
      </c>
      <c r="AX462" s="14" t="s">
        <v>23</v>
      </c>
      <c r="AY462" s="242" t="s">
        <v>134</v>
      </c>
    </row>
    <row r="463" spans="2:65" s="11" customFormat="1" ht="29.85" customHeight="1" x14ac:dyDescent="0.3">
      <c r="B463" s="178"/>
      <c r="C463" s="179"/>
      <c r="D463" s="192" t="s">
        <v>77</v>
      </c>
      <c r="E463" s="193" t="s">
        <v>141</v>
      </c>
      <c r="F463" s="193" t="s">
        <v>470</v>
      </c>
      <c r="G463" s="179"/>
      <c r="H463" s="179"/>
      <c r="I463" s="182"/>
      <c r="J463" s="194">
        <f>BK463</f>
        <v>0</v>
      </c>
      <c r="K463" s="179"/>
      <c r="L463" s="184"/>
      <c r="M463" s="185"/>
      <c r="N463" s="186"/>
      <c r="O463" s="186"/>
      <c r="P463" s="187">
        <f>SUM(P464:P482)</f>
        <v>0</v>
      </c>
      <c r="Q463" s="186"/>
      <c r="R463" s="187">
        <f>SUM(R464:R482)</f>
        <v>9.6359422399999985</v>
      </c>
      <c r="S463" s="186"/>
      <c r="T463" s="188">
        <f>SUM(T464:T482)</f>
        <v>0</v>
      </c>
      <c r="AR463" s="189" t="s">
        <v>23</v>
      </c>
      <c r="AT463" s="190" t="s">
        <v>77</v>
      </c>
      <c r="AU463" s="190" t="s">
        <v>23</v>
      </c>
      <c r="AY463" s="189" t="s">
        <v>134</v>
      </c>
      <c r="BK463" s="191">
        <f>SUM(BK464:BK482)</f>
        <v>0</v>
      </c>
    </row>
    <row r="464" spans="2:65" s="1" customFormat="1" ht="22.5" customHeight="1" x14ac:dyDescent="0.3">
      <c r="B464" s="36"/>
      <c r="C464" s="195" t="s">
        <v>497</v>
      </c>
      <c r="D464" s="195" t="s">
        <v>136</v>
      </c>
      <c r="E464" s="196" t="s">
        <v>1111</v>
      </c>
      <c r="F464" s="197" t="s">
        <v>1112</v>
      </c>
      <c r="G464" s="198" t="s">
        <v>139</v>
      </c>
      <c r="H464" s="199">
        <v>45.36</v>
      </c>
      <c r="I464" s="200"/>
      <c r="J464" s="201">
        <f>ROUND(I464*H464,2)</f>
        <v>0</v>
      </c>
      <c r="K464" s="197" t="s">
        <v>140</v>
      </c>
      <c r="L464" s="56"/>
      <c r="M464" s="202" t="s">
        <v>22</v>
      </c>
      <c r="N464" s="203" t="s">
        <v>49</v>
      </c>
      <c r="O464" s="37"/>
      <c r="P464" s="204">
        <f>O464*H464</f>
        <v>0</v>
      </c>
      <c r="Q464" s="204">
        <v>0.18729999999999999</v>
      </c>
      <c r="R464" s="204">
        <f>Q464*H464</f>
        <v>8.4959279999999993</v>
      </c>
      <c r="S464" s="204">
        <v>0</v>
      </c>
      <c r="T464" s="205">
        <f>S464*H464</f>
        <v>0</v>
      </c>
      <c r="AR464" s="19" t="s">
        <v>141</v>
      </c>
      <c r="AT464" s="19" t="s">
        <v>136</v>
      </c>
      <c r="AU464" s="19" t="s">
        <v>87</v>
      </c>
      <c r="AY464" s="19" t="s">
        <v>134</v>
      </c>
      <c r="BE464" s="206">
        <f>IF(N464="základní",J464,0)</f>
        <v>0</v>
      </c>
      <c r="BF464" s="206">
        <f>IF(N464="snížená",J464,0)</f>
        <v>0</v>
      </c>
      <c r="BG464" s="206">
        <f>IF(N464="zákl. přenesená",J464,0)</f>
        <v>0</v>
      </c>
      <c r="BH464" s="206">
        <f>IF(N464="sníž. přenesená",J464,0)</f>
        <v>0</v>
      </c>
      <c r="BI464" s="206">
        <f>IF(N464="nulová",J464,0)</f>
        <v>0</v>
      </c>
      <c r="BJ464" s="19" t="s">
        <v>23</v>
      </c>
      <c r="BK464" s="206">
        <f>ROUND(I464*H464,2)</f>
        <v>0</v>
      </c>
      <c r="BL464" s="19" t="s">
        <v>141</v>
      </c>
      <c r="BM464" s="19" t="s">
        <v>1113</v>
      </c>
    </row>
    <row r="465" spans="2:65" s="1" customFormat="1" ht="40.5" x14ac:dyDescent="0.3">
      <c r="B465" s="36"/>
      <c r="C465" s="58"/>
      <c r="D465" s="207" t="s">
        <v>143</v>
      </c>
      <c r="E465" s="58"/>
      <c r="F465" s="208" t="s">
        <v>1114</v>
      </c>
      <c r="G465" s="58"/>
      <c r="H465" s="58"/>
      <c r="I465" s="163"/>
      <c r="J465" s="58"/>
      <c r="K465" s="58"/>
      <c r="L465" s="56"/>
      <c r="M465" s="73"/>
      <c r="N465" s="37"/>
      <c r="O465" s="37"/>
      <c r="P465" s="37"/>
      <c r="Q465" s="37"/>
      <c r="R465" s="37"/>
      <c r="S465" s="37"/>
      <c r="T465" s="74"/>
      <c r="AT465" s="19" t="s">
        <v>143</v>
      </c>
      <c r="AU465" s="19" t="s">
        <v>87</v>
      </c>
    </row>
    <row r="466" spans="2:65" s="12" customFormat="1" ht="13.5" x14ac:dyDescent="0.3">
      <c r="B466" s="209"/>
      <c r="C466" s="210"/>
      <c r="D466" s="207" t="s">
        <v>145</v>
      </c>
      <c r="E466" s="211" t="s">
        <v>22</v>
      </c>
      <c r="F466" s="212" t="s">
        <v>1115</v>
      </c>
      <c r="G466" s="210"/>
      <c r="H466" s="213" t="s">
        <v>22</v>
      </c>
      <c r="I466" s="214"/>
      <c r="J466" s="210"/>
      <c r="K466" s="210"/>
      <c r="L466" s="215"/>
      <c r="M466" s="216"/>
      <c r="N466" s="217"/>
      <c r="O466" s="217"/>
      <c r="P466" s="217"/>
      <c r="Q466" s="217"/>
      <c r="R466" s="217"/>
      <c r="S466" s="217"/>
      <c r="T466" s="218"/>
      <c r="AT466" s="219" t="s">
        <v>145</v>
      </c>
      <c r="AU466" s="219" t="s">
        <v>87</v>
      </c>
      <c r="AV466" s="12" t="s">
        <v>23</v>
      </c>
      <c r="AW466" s="12" t="s">
        <v>42</v>
      </c>
      <c r="AX466" s="12" t="s">
        <v>78</v>
      </c>
      <c r="AY466" s="219" t="s">
        <v>134</v>
      </c>
    </row>
    <row r="467" spans="2:65" s="13" customFormat="1" ht="13.5" x14ac:dyDescent="0.3">
      <c r="B467" s="220"/>
      <c r="C467" s="221"/>
      <c r="D467" s="207" t="s">
        <v>145</v>
      </c>
      <c r="E467" s="222" t="s">
        <v>22</v>
      </c>
      <c r="F467" s="223" t="s">
        <v>1116</v>
      </c>
      <c r="G467" s="221"/>
      <c r="H467" s="224">
        <v>45.36</v>
      </c>
      <c r="I467" s="225"/>
      <c r="J467" s="221"/>
      <c r="K467" s="221"/>
      <c r="L467" s="226"/>
      <c r="M467" s="227"/>
      <c r="N467" s="228"/>
      <c r="O467" s="228"/>
      <c r="P467" s="228"/>
      <c r="Q467" s="228"/>
      <c r="R467" s="228"/>
      <c r="S467" s="228"/>
      <c r="T467" s="229"/>
      <c r="AT467" s="230" t="s">
        <v>145</v>
      </c>
      <c r="AU467" s="230" t="s">
        <v>87</v>
      </c>
      <c r="AV467" s="13" t="s">
        <v>87</v>
      </c>
      <c r="AW467" s="13" t="s">
        <v>42</v>
      </c>
      <c r="AX467" s="13" t="s">
        <v>78</v>
      </c>
      <c r="AY467" s="230" t="s">
        <v>134</v>
      </c>
    </row>
    <row r="468" spans="2:65" s="14" customFormat="1" ht="13.5" x14ac:dyDescent="0.3">
      <c r="B468" s="231"/>
      <c r="C468" s="232"/>
      <c r="D468" s="233" t="s">
        <v>145</v>
      </c>
      <c r="E468" s="234" t="s">
        <v>22</v>
      </c>
      <c r="F468" s="235" t="s">
        <v>156</v>
      </c>
      <c r="G468" s="232"/>
      <c r="H468" s="236">
        <v>45.36</v>
      </c>
      <c r="I468" s="237"/>
      <c r="J468" s="232"/>
      <c r="K468" s="232"/>
      <c r="L468" s="238"/>
      <c r="M468" s="239"/>
      <c r="N468" s="240"/>
      <c r="O468" s="240"/>
      <c r="P468" s="240"/>
      <c r="Q468" s="240"/>
      <c r="R468" s="240"/>
      <c r="S468" s="240"/>
      <c r="T468" s="241"/>
      <c r="AT468" s="242" t="s">
        <v>145</v>
      </c>
      <c r="AU468" s="242" t="s">
        <v>87</v>
      </c>
      <c r="AV468" s="14" t="s">
        <v>141</v>
      </c>
      <c r="AW468" s="14" t="s">
        <v>42</v>
      </c>
      <c r="AX468" s="14" t="s">
        <v>23</v>
      </c>
      <c r="AY468" s="242" t="s">
        <v>134</v>
      </c>
    </row>
    <row r="469" spans="2:65" s="1" customFormat="1" ht="31.5" customHeight="1" x14ac:dyDescent="0.3">
      <c r="B469" s="36"/>
      <c r="C469" s="195" t="s">
        <v>503</v>
      </c>
      <c r="D469" s="195" t="s">
        <v>136</v>
      </c>
      <c r="E469" s="196" t="s">
        <v>472</v>
      </c>
      <c r="F469" s="197" t="s">
        <v>473</v>
      </c>
      <c r="G469" s="198" t="s">
        <v>222</v>
      </c>
      <c r="H469" s="199">
        <v>15.18</v>
      </c>
      <c r="I469" s="200"/>
      <c r="J469" s="201">
        <f>ROUND(I469*H469,2)</f>
        <v>0</v>
      </c>
      <c r="K469" s="197" t="s">
        <v>140</v>
      </c>
      <c r="L469" s="56"/>
      <c r="M469" s="202" t="s">
        <v>22</v>
      </c>
      <c r="N469" s="203" t="s">
        <v>49</v>
      </c>
      <c r="O469" s="37"/>
      <c r="P469" s="204">
        <f>O469*H469</f>
        <v>0</v>
      </c>
      <c r="Q469" s="204">
        <v>0</v>
      </c>
      <c r="R469" s="204">
        <f>Q469*H469</f>
        <v>0</v>
      </c>
      <c r="S469" s="204">
        <v>0</v>
      </c>
      <c r="T469" s="205">
        <f>S469*H469</f>
        <v>0</v>
      </c>
      <c r="AR469" s="19" t="s">
        <v>141</v>
      </c>
      <c r="AT469" s="19" t="s">
        <v>136</v>
      </c>
      <c r="AU469" s="19" t="s">
        <v>87</v>
      </c>
      <c r="AY469" s="19" t="s">
        <v>134</v>
      </c>
      <c r="BE469" s="206">
        <f>IF(N469="základní",J469,0)</f>
        <v>0</v>
      </c>
      <c r="BF469" s="206">
        <f>IF(N469="snížená",J469,0)</f>
        <v>0</v>
      </c>
      <c r="BG469" s="206">
        <f>IF(N469="zákl. přenesená",J469,0)</f>
        <v>0</v>
      </c>
      <c r="BH469" s="206">
        <f>IF(N469="sníž. přenesená",J469,0)</f>
        <v>0</v>
      </c>
      <c r="BI469" s="206">
        <f>IF(N469="nulová",J469,0)</f>
        <v>0</v>
      </c>
      <c r="BJ469" s="19" t="s">
        <v>23</v>
      </c>
      <c r="BK469" s="206">
        <f>ROUND(I469*H469,2)</f>
        <v>0</v>
      </c>
      <c r="BL469" s="19" t="s">
        <v>141</v>
      </c>
      <c r="BM469" s="19" t="s">
        <v>1117</v>
      </c>
    </row>
    <row r="470" spans="2:65" s="1" customFormat="1" ht="54" x14ac:dyDescent="0.3">
      <c r="B470" s="36"/>
      <c r="C470" s="58"/>
      <c r="D470" s="207" t="s">
        <v>143</v>
      </c>
      <c r="E470" s="58"/>
      <c r="F470" s="208" t="s">
        <v>475</v>
      </c>
      <c r="G470" s="58"/>
      <c r="H470" s="58"/>
      <c r="I470" s="163"/>
      <c r="J470" s="58"/>
      <c r="K470" s="58"/>
      <c r="L470" s="56"/>
      <c r="M470" s="73"/>
      <c r="N470" s="37"/>
      <c r="O470" s="37"/>
      <c r="P470" s="37"/>
      <c r="Q470" s="37"/>
      <c r="R470" s="37"/>
      <c r="S470" s="37"/>
      <c r="T470" s="74"/>
      <c r="AT470" s="19" t="s">
        <v>143</v>
      </c>
      <c r="AU470" s="19" t="s">
        <v>87</v>
      </c>
    </row>
    <row r="471" spans="2:65" s="12" customFormat="1" ht="13.5" x14ac:dyDescent="0.3">
      <c r="B471" s="209"/>
      <c r="C471" s="210"/>
      <c r="D471" s="207" t="s">
        <v>145</v>
      </c>
      <c r="E471" s="211" t="s">
        <v>22</v>
      </c>
      <c r="F471" s="212" t="s">
        <v>894</v>
      </c>
      <c r="G471" s="210"/>
      <c r="H471" s="213" t="s">
        <v>22</v>
      </c>
      <c r="I471" s="214"/>
      <c r="J471" s="210"/>
      <c r="K471" s="210"/>
      <c r="L471" s="215"/>
      <c r="M471" s="216"/>
      <c r="N471" s="217"/>
      <c r="O471" s="217"/>
      <c r="P471" s="217"/>
      <c r="Q471" s="217"/>
      <c r="R471" s="217"/>
      <c r="S471" s="217"/>
      <c r="T471" s="218"/>
      <c r="AT471" s="219" t="s">
        <v>145</v>
      </c>
      <c r="AU471" s="219" t="s">
        <v>87</v>
      </c>
      <c r="AV471" s="12" t="s">
        <v>23</v>
      </c>
      <c r="AW471" s="12" t="s">
        <v>42</v>
      </c>
      <c r="AX471" s="12" t="s">
        <v>78</v>
      </c>
      <c r="AY471" s="219" t="s">
        <v>134</v>
      </c>
    </row>
    <row r="472" spans="2:65" s="13" customFormat="1" ht="13.5" x14ac:dyDescent="0.3">
      <c r="B472" s="220"/>
      <c r="C472" s="221"/>
      <c r="D472" s="207" t="s">
        <v>145</v>
      </c>
      <c r="E472" s="222" t="s">
        <v>22</v>
      </c>
      <c r="F472" s="223" t="s">
        <v>1118</v>
      </c>
      <c r="G472" s="221"/>
      <c r="H472" s="224">
        <v>15.18</v>
      </c>
      <c r="I472" s="225"/>
      <c r="J472" s="221"/>
      <c r="K472" s="221"/>
      <c r="L472" s="226"/>
      <c r="M472" s="227"/>
      <c r="N472" s="228"/>
      <c r="O472" s="228"/>
      <c r="P472" s="228"/>
      <c r="Q472" s="228"/>
      <c r="R472" s="228"/>
      <c r="S472" s="228"/>
      <c r="T472" s="229"/>
      <c r="AT472" s="230" t="s">
        <v>145</v>
      </c>
      <c r="AU472" s="230" t="s">
        <v>87</v>
      </c>
      <c r="AV472" s="13" t="s">
        <v>87</v>
      </c>
      <c r="AW472" s="13" t="s">
        <v>42</v>
      </c>
      <c r="AX472" s="13" t="s">
        <v>78</v>
      </c>
      <c r="AY472" s="230" t="s">
        <v>134</v>
      </c>
    </row>
    <row r="473" spans="2:65" s="14" customFormat="1" ht="13.5" x14ac:dyDescent="0.3">
      <c r="B473" s="231"/>
      <c r="C473" s="232"/>
      <c r="D473" s="233" t="s">
        <v>145</v>
      </c>
      <c r="E473" s="234" t="s">
        <v>22</v>
      </c>
      <c r="F473" s="235" t="s">
        <v>156</v>
      </c>
      <c r="G473" s="232"/>
      <c r="H473" s="236">
        <v>15.18</v>
      </c>
      <c r="I473" s="237"/>
      <c r="J473" s="232"/>
      <c r="K473" s="232"/>
      <c r="L473" s="238"/>
      <c r="M473" s="239"/>
      <c r="N473" s="240"/>
      <c r="O473" s="240"/>
      <c r="P473" s="240"/>
      <c r="Q473" s="240"/>
      <c r="R473" s="240"/>
      <c r="S473" s="240"/>
      <c r="T473" s="241"/>
      <c r="AT473" s="242" t="s">
        <v>145</v>
      </c>
      <c r="AU473" s="242" t="s">
        <v>87</v>
      </c>
      <c r="AV473" s="14" t="s">
        <v>141</v>
      </c>
      <c r="AW473" s="14" t="s">
        <v>42</v>
      </c>
      <c r="AX473" s="14" t="s">
        <v>23</v>
      </c>
      <c r="AY473" s="242" t="s">
        <v>134</v>
      </c>
    </row>
    <row r="474" spans="2:65" s="1" customFormat="1" ht="31.5" customHeight="1" x14ac:dyDescent="0.3">
      <c r="B474" s="36"/>
      <c r="C474" s="195" t="s">
        <v>507</v>
      </c>
      <c r="D474" s="195" t="s">
        <v>136</v>
      </c>
      <c r="E474" s="196" t="s">
        <v>1119</v>
      </c>
      <c r="F474" s="197" t="s">
        <v>1120</v>
      </c>
      <c r="G474" s="198" t="s">
        <v>222</v>
      </c>
      <c r="H474" s="199">
        <v>98.78</v>
      </c>
      <c r="I474" s="200"/>
      <c r="J474" s="201">
        <f>ROUND(I474*H474,2)</f>
        <v>0</v>
      </c>
      <c r="K474" s="197" t="s">
        <v>140</v>
      </c>
      <c r="L474" s="56"/>
      <c r="M474" s="202" t="s">
        <v>22</v>
      </c>
      <c r="N474" s="203" t="s">
        <v>49</v>
      </c>
      <c r="O474" s="37"/>
      <c r="P474" s="204">
        <f>O474*H474</f>
        <v>0</v>
      </c>
      <c r="Q474" s="204">
        <v>0</v>
      </c>
      <c r="R474" s="204">
        <f>Q474*H474</f>
        <v>0</v>
      </c>
      <c r="S474" s="204">
        <v>0</v>
      </c>
      <c r="T474" s="205">
        <f>S474*H474</f>
        <v>0</v>
      </c>
      <c r="AR474" s="19" t="s">
        <v>141</v>
      </c>
      <c r="AT474" s="19" t="s">
        <v>136</v>
      </c>
      <c r="AU474" s="19" t="s">
        <v>87</v>
      </c>
      <c r="AY474" s="19" t="s">
        <v>134</v>
      </c>
      <c r="BE474" s="206">
        <f>IF(N474="základní",J474,0)</f>
        <v>0</v>
      </c>
      <c r="BF474" s="206">
        <f>IF(N474="snížená",J474,0)</f>
        <v>0</v>
      </c>
      <c r="BG474" s="206">
        <f>IF(N474="zákl. přenesená",J474,0)</f>
        <v>0</v>
      </c>
      <c r="BH474" s="206">
        <f>IF(N474="sníž. přenesená",J474,0)</f>
        <v>0</v>
      </c>
      <c r="BI474" s="206">
        <f>IF(N474="nulová",J474,0)</f>
        <v>0</v>
      </c>
      <c r="BJ474" s="19" t="s">
        <v>23</v>
      </c>
      <c r="BK474" s="206">
        <f>ROUND(I474*H474,2)</f>
        <v>0</v>
      </c>
      <c r="BL474" s="19" t="s">
        <v>141</v>
      </c>
      <c r="BM474" s="19" t="s">
        <v>1121</v>
      </c>
    </row>
    <row r="475" spans="2:65" s="1" customFormat="1" ht="40.5" x14ac:dyDescent="0.3">
      <c r="B475" s="36"/>
      <c r="C475" s="58"/>
      <c r="D475" s="207" t="s">
        <v>143</v>
      </c>
      <c r="E475" s="58"/>
      <c r="F475" s="208" t="s">
        <v>487</v>
      </c>
      <c r="G475" s="58"/>
      <c r="H475" s="58"/>
      <c r="I475" s="163"/>
      <c r="J475" s="58"/>
      <c r="K475" s="58"/>
      <c r="L475" s="56"/>
      <c r="M475" s="73"/>
      <c r="N475" s="37"/>
      <c r="O475" s="37"/>
      <c r="P475" s="37"/>
      <c r="Q475" s="37"/>
      <c r="R475" s="37"/>
      <c r="S475" s="37"/>
      <c r="T475" s="74"/>
      <c r="AT475" s="19" t="s">
        <v>143</v>
      </c>
      <c r="AU475" s="19" t="s">
        <v>87</v>
      </c>
    </row>
    <row r="476" spans="2:65" s="12" customFormat="1" ht="13.5" x14ac:dyDescent="0.3">
      <c r="B476" s="209"/>
      <c r="C476" s="210"/>
      <c r="D476" s="207" t="s">
        <v>145</v>
      </c>
      <c r="E476" s="211" t="s">
        <v>22</v>
      </c>
      <c r="F476" s="212" t="s">
        <v>1122</v>
      </c>
      <c r="G476" s="210"/>
      <c r="H476" s="213" t="s">
        <v>22</v>
      </c>
      <c r="I476" s="214"/>
      <c r="J476" s="210"/>
      <c r="K476" s="210"/>
      <c r="L476" s="215"/>
      <c r="M476" s="216"/>
      <c r="N476" s="217"/>
      <c r="O476" s="217"/>
      <c r="P476" s="217"/>
      <c r="Q476" s="217"/>
      <c r="R476" s="217"/>
      <c r="S476" s="217"/>
      <c r="T476" s="218"/>
      <c r="AT476" s="219" t="s">
        <v>145</v>
      </c>
      <c r="AU476" s="219" t="s">
        <v>87</v>
      </c>
      <c r="AV476" s="12" t="s">
        <v>23</v>
      </c>
      <c r="AW476" s="12" t="s">
        <v>42</v>
      </c>
      <c r="AX476" s="12" t="s">
        <v>78</v>
      </c>
      <c r="AY476" s="219" t="s">
        <v>134</v>
      </c>
    </row>
    <row r="477" spans="2:65" s="13" customFormat="1" ht="13.5" x14ac:dyDescent="0.3">
      <c r="B477" s="220"/>
      <c r="C477" s="221"/>
      <c r="D477" s="207" t="s">
        <v>145</v>
      </c>
      <c r="E477" s="222" t="s">
        <v>22</v>
      </c>
      <c r="F477" s="223" t="s">
        <v>1123</v>
      </c>
      <c r="G477" s="221"/>
      <c r="H477" s="224">
        <v>98.78</v>
      </c>
      <c r="I477" s="225"/>
      <c r="J477" s="221"/>
      <c r="K477" s="221"/>
      <c r="L477" s="226"/>
      <c r="M477" s="227"/>
      <c r="N477" s="228"/>
      <c r="O477" s="228"/>
      <c r="P477" s="228"/>
      <c r="Q477" s="228"/>
      <c r="R477" s="228"/>
      <c r="S477" s="228"/>
      <c r="T477" s="229"/>
      <c r="AT477" s="230" t="s">
        <v>145</v>
      </c>
      <c r="AU477" s="230" t="s">
        <v>87</v>
      </c>
      <c r="AV477" s="13" t="s">
        <v>87</v>
      </c>
      <c r="AW477" s="13" t="s">
        <v>42</v>
      </c>
      <c r="AX477" s="13" t="s">
        <v>78</v>
      </c>
      <c r="AY477" s="230" t="s">
        <v>134</v>
      </c>
    </row>
    <row r="478" spans="2:65" s="14" customFormat="1" ht="13.5" x14ac:dyDescent="0.3">
      <c r="B478" s="231"/>
      <c r="C478" s="232"/>
      <c r="D478" s="233" t="s">
        <v>145</v>
      </c>
      <c r="E478" s="234" t="s">
        <v>22</v>
      </c>
      <c r="F478" s="235" t="s">
        <v>156</v>
      </c>
      <c r="G478" s="232"/>
      <c r="H478" s="236">
        <v>98.78</v>
      </c>
      <c r="I478" s="237"/>
      <c r="J478" s="232"/>
      <c r="K478" s="232"/>
      <c r="L478" s="238"/>
      <c r="M478" s="239"/>
      <c r="N478" s="240"/>
      <c r="O478" s="240"/>
      <c r="P478" s="240"/>
      <c r="Q478" s="240"/>
      <c r="R478" s="240"/>
      <c r="S478" s="240"/>
      <c r="T478" s="241"/>
      <c r="AT478" s="242" t="s">
        <v>145</v>
      </c>
      <c r="AU478" s="242" t="s">
        <v>87</v>
      </c>
      <c r="AV478" s="14" t="s">
        <v>141</v>
      </c>
      <c r="AW478" s="14" t="s">
        <v>42</v>
      </c>
      <c r="AX478" s="14" t="s">
        <v>23</v>
      </c>
      <c r="AY478" s="242" t="s">
        <v>134</v>
      </c>
    </row>
    <row r="479" spans="2:65" s="1" customFormat="1" ht="31.5" customHeight="1" x14ac:dyDescent="0.3">
      <c r="B479" s="36"/>
      <c r="C479" s="195" t="s">
        <v>514</v>
      </c>
      <c r="D479" s="195" t="s">
        <v>136</v>
      </c>
      <c r="E479" s="196" t="s">
        <v>1124</v>
      </c>
      <c r="F479" s="197" t="s">
        <v>1125</v>
      </c>
      <c r="G479" s="198" t="s">
        <v>139</v>
      </c>
      <c r="H479" s="199">
        <v>180.38200000000001</v>
      </c>
      <c r="I479" s="200"/>
      <c r="J479" s="201">
        <f>ROUND(I479*H479,2)</f>
        <v>0</v>
      </c>
      <c r="K479" s="197" t="s">
        <v>140</v>
      </c>
      <c r="L479" s="56"/>
      <c r="M479" s="202" t="s">
        <v>22</v>
      </c>
      <c r="N479" s="203" t="s">
        <v>49</v>
      </c>
      <c r="O479" s="37"/>
      <c r="P479" s="204">
        <f>O479*H479</f>
        <v>0</v>
      </c>
      <c r="Q479" s="204">
        <v>6.3200000000000001E-3</v>
      </c>
      <c r="R479" s="204">
        <f>Q479*H479</f>
        <v>1.14001424</v>
      </c>
      <c r="S479" s="204">
        <v>0</v>
      </c>
      <c r="T479" s="205">
        <f>S479*H479</f>
        <v>0</v>
      </c>
      <c r="AR479" s="19" t="s">
        <v>141</v>
      </c>
      <c r="AT479" s="19" t="s">
        <v>136</v>
      </c>
      <c r="AU479" s="19" t="s">
        <v>87</v>
      </c>
      <c r="AY479" s="19" t="s">
        <v>134</v>
      </c>
      <c r="BE479" s="206">
        <f>IF(N479="základní",J479,0)</f>
        <v>0</v>
      </c>
      <c r="BF479" s="206">
        <f>IF(N479="snížená",J479,0)</f>
        <v>0</v>
      </c>
      <c r="BG479" s="206">
        <f>IF(N479="zákl. přenesená",J479,0)</f>
        <v>0</v>
      </c>
      <c r="BH479" s="206">
        <f>IF(N479="sníž. přenesená",J479,0)</f>
        <v>0</v>
      </c>
      <c r="BI479" s="206">
        <f>IF(N479="nulová",J479,0)</f>
        <v>0</v>
      </c>
      <c r="BJ479" s="19" t="s">
        <v>23</v>
      </c>
      <c r="BK479" s="206">
        <f>ROUND(I479*H479,2)</f>
        <v>0</v>
      </c>
      <c r="BL479" s="19" t="s">
        <v>141</v>
      </c>
      <c r="BM479" s="19" t="s">
        <v>1126</v>
      </c>
    </row>
    <row r="480" spans="2:65" s="12" customFormat="1" ht="13.5" x14ac:dyDescent="0.3">
      <c r="B480" s="209"/>
      <c r="C480" s="210"/>
      <c r="D480" s="207" t="s">
        <v>145</v>
      </c>
      <c r="E480" s="211" t="s">
        <v>22</v>
      </c>
      <c r="F480" s="212" t="s">
        <v>1127</v>
      </c>
      <c r="G480" s="210"/>
      <c r="H480" s="213" t="s">
        <v>22</v>
      </c>
      <c r="I480" s="214"/>
      <c r="J480" s="210"/>
      <c r="K480" s="210"/>
      <c r="L480" s="215"/>
      <c r="M480" s="216"/>
      <c r="N480" s="217"/>
      <c r="O480" s="217"/>
      <c r="P480" s="217"/>
      <c r="Q480" s="217"/>
      <c r="R480" s="217"/>
      <c r="S480" s="217"/>
      <c r="T480" s="218"/>
      <c r="AT480" s="219" t="s">
        <v>145</v>
      </c>
      <c r="AU480" s="219" t="s">
        <v>87</v>
      </c>
      <c r="AV480" s="12" t="s">
        <v>23</v>
      </c>
      <c r="AW480" s="12" t="s">
        <v>42</v>
      </c>
      <c r="AX480" s="12" t="s">
        <v>78</v>
      </c>
      <c r="AY480" s="219" t="s">
        <v>134</v>
      </c>
    </row>
    <row r="481" spans="2:65" s="13" customFormat="1" ht="13.5" x14ac:dyDescent="0.3">
      <c r="B481" s="220"/>
      <c r="C481" s="221"/>
      <c r="D481" s="207" t="s">
        <v>145</v>
      </c>
      <c r="E481" s="222" t="s">
        <v>22</v>
      </c>
      <c r="F481" s="223" t="s">
        <v>1128</v>
      </c>
      <c r="G481" s="221"/>
      <c r="H481" s="224">
        <v>180.38200000000001</v>
      </c>
      <c r="I481" s="225"/>
      <c r="J481" s="221"/>
      <c r="K481" s="221"/>
      <c r="L481" s="226"/>
      <c r="M481" s="227"/>
      <c r="N481" s="228"/>
      <c r="O481" s="228"/>
      <c r="P481" s="228"/>
      <c r="Q481" s="228"/>
      <c r="R481" s="228"/>
      <c r="S481" s="228"/>
      <c r="T481" s="229"/>
      <c r="AT481" s="230" t="s">
        <v>145</v>
      </c>
      <c r="AU481" s="230" t="s">
        <v>87</v>
      </c>
      <c r="AV481" s="13" t="s">
        <v>87</v>
      </c>
      <c r="AW481" s="13" t="s">
        <v>42</v>
      </c>
      <c r="AX481" s="13" t="s">
        <v>78</v>
      </c>
      <c r="AY481" s="230" t="s">
        <v>134</v>
      </c>
    </row>
    <row r="482" spans="2:65" s="14" customFormat="1" ht="13.5" x14ac:dyDescent="0.3">
      <c r="B482" s="231"/>
      <c r="C482" s="232"/>
      <c r="D482" s="207" t="s">
        <v>145</v>
      </c>
      <c r="E482" s="264" t="s">
        <v>22</v>
      </c>
      <c r="F482" s="265" t="s">
        <v>156</v>
      </c>
      <c r="G482" s="232"/>
      <c r="H482" s="266">
        <v>180.38200000000001</v>
      </c>
      <c r="I482" s="237"/>
      <c r="J482" s="232"/>
      <c r="K482" s="232"/>
      <c r="L482" s="238"/>
      <c r="M482" s="239"/>
      <c r="N482" s="240"/>
      <c r="O482" s="240"/>
      <c r="P482" s="240"/>
      <c r="Q482" s="240"/>
      <c r="R482" s="240"/>
      <c r="S482" s="240"/>
      <c r="T482" s="241"/>
      <c r="AT482" s="242" t="s">
        <v>145</v>
      </c>
      <c r="AU482" s="242" t="s">
        <v>87</v>
      </c>
      <c r="AV482" s="14" t="s">
        <v>141</v>
      </c>
      <c r="AW482" s="14" t="s">
        <v>42</v>
      </c>
      <c r="AX482" s="14" t="s">
        <v>23</v>
      </c>
      <c r="AY482" s="242" t="s">
        <v>134</v>
      </c>
    </row>
    <row r="483" spans="2:65" s="11" customFormat="1" ht="29.85" customHeight="1" x14ac:dyDescent="0.3">
      <c r="B483" s="178"/>
      <c r="C483" s="179"/>
      <c r="D483" s="192" t="s">
        <v>77</v>
      </c>
      <c r="E483" s="193" t="s">
        <v>189</v>
      </c>
      <c r="F483" s="193" t="s">
        <v>496</v>
      </c>
      <c r="G483" s="179"/>
      <c r="H483" s="179"/>
      <c r="I483" s="182"/>
      <c r="J483" s="194">
        <f>BK483</f>
        <v>0</v>
      </c>
      <c r="K483" s="179"/>
      <c r="L483" s="184"/>
      <c r="M483" s="185"/>
      <c r="N483" s="186"/>
      <c r="O483" s="186"/>
      <c r="P483" s="187">
        <f>SUM(P484:P499)</f>
        <v>0</v>
      </c>
      <c r="Q483" s="186"/>
      <c r="R483" s="187">
        <f>SUM(R484:R499)</f>
        <v>4.5797460000000001</v>
      </c>
      <c r="S483" s="186"/>
      <c r="T483" s="188">
        <f>SUM(T484:T499)</f>
        <v>0</v>
      </c>
      <c r="AR483" s="189" t="s">
        <v>23</v>
      </c>
      <c r="AT483" s="190" t="s">
        <v>77</v>
      </c>
      <c r="AU483" s="190" t="s">
        <v>23</v>
      </c>
      <c r="AY483" s="189" t="s">
        <v>134</v>
      </c>
      <c r="BK483" s="191">
        <f>SUM(BK484:BK499)</f>
        <v>0</v>
      </c>
    </row>
    <row r="484" spans="2:65" s="1" customFormat="1" ht="22.5" customHeight="1" x14ac:dyDescent="0.3">
      <c r="B484" s="36"/>
      <c r="C484" s="195" t="s">
        <v>519</v>
      </c>
      <c r="D484" s="195" t="s">
        <v>136</v>
      </c>
      <c r="E484" s="196" t="s">
        <v>498</v>
      </c>
      <c r="F484" s="197" t="s">
        <v>499</v>
      </c>
      <c r="G484" s="198" t="s">
        <v>139</v>
      </c>
      <c r="H484" s="199">
        <v>608.20000000000005</v>
      </c>
      <c r="I484" s="200"/>
      <c r="J484" s="201">
        <f>ROUND(I484*H484,2)</f>
        <v>0</v>
      </c>
      <c r="K484" s="197" t="s">
        <v>140</v>
      </c>
      <c r="L484" s="56"/>
      <c r="M484" s="202" t="s">
        <v>22</v>
      </c>
      <c r="N484" s="203" t="s">
        <v>49</v>
      </c>
      <c r="O484" s="37"/>
      <c r="P484" s="204">
        <f>O484*H484</f>
        <v>0</v>
      </c>
      <c r="Q484" s="204">
        <v>0</v>
      </c>
      <c r="R484" s="204">
        <f>Q484*H484</f>
        <v>0</v>
      </c>
      <c r="S484" s="204">
        <v>0</v>
      </c>
      <c r="T484" s="205">
        <f>S484*H484</f>
        <v>0</v>
      </c>
      <c r="AR484" s="19" t="s">
        <v>141</v>
      </c>
      <c r="AT484" s="19" t="s">
        <v>136</v>
      </c>
      <c r="AU484" s="19" t="s">
        <v>87</v>
      </c>
      <c r="AY484" s="19" t="s">
        <v>134</v>
      </c>
      <c r="BE484" s="206">
        <f>IF(N484="základní",J484,0)</f>
        <v>0</v>
      </c>
      <c r="BF484" s="206">
        <f>IF(N484="snížená",J484,0)</f>
        <v>0</v>
      </c>
      <c r="BG484" s="206">
        <f>IF(N484="zákl. přenesená",J484,0)</f>
        <v>0</v>
      </c>
      <c r="BH484" s="206">
        <f>IF(N484="sníž. přenesená",J484,0)</f>
        <v>0</v>
      </c>
      <c r="BI484" s="206">
        <f>IF(N484="nulová",J484,0)</f>
        <v>0</v>
      </c>
      <c r="BJ484" s="19" t="s">
        <v>23</v>
      </c>
      <c r="BK484" s="206">
        <f>ROUND(I484*H484,2)</f>
        <v>0</v>
      </c>
      <c r="BL484" s="19" t="s">
        <v>141</v>
      </c>
      <c r="BM484" s="19" t="s">
        <v>1129</v>
      </c>
    </row>
    <row r="485" spans="2:65" s="12" customFormat="1" ht="13.5" x14ac:dyDescent="0.3">
      <c r="B485" s="209"/>
      <c r="C485" s="210"/>
      <c r="D485" s="207" t="s">
        <v>145</v>
      </c>
      <c r="E485" s="211" t="s">
        <v>22</v>
      </c>
      <c r="F485" s="212" t="s">
        <v>1130</v>
      </c>
      <c r="G485" s="210"/>
      <c r="H485" s="213" t="s">
        <v>22</v>
      </c>
      <c r="I485" s="214"/>
      <c r="J485" s="210"/>
      <c r="K485" s="210"/>
      <c r="L485" s="215"/>
      <c r="M485" s="216"/>
      <c r="N485" s="217"/>
      <c r="O485" s="217"/>
      <c r="P485" s="217"/>
      <c r="Q485" s="217"/>
      <c r="R485" s="217"/>
      <c r="S485" s="217"/>
      <c r="T485" s="218"/>
      <c r="AT485" s="219" t="s">
        <v>145</v>
      </c>
      <c r="AU485" s="219" t="s">
        <v>87</v>
      </c>
      <c r="AV485" s="12" t="s">
        <v>23</v>
      </c>
      <c r="AW485" s="12" t="s">
        <v>42</v>
      </c>
      <c r="AX485" s="12" t="s">
        <v>78</v>
      </c>
      <c r="AY485" s="219" t="s">
        <v>134</v>
      </c>
    </row>
    <row r="486" spans="2:65" s="12" customFormat="1" ht="13.5" x14ac:dyDescent="0.3">
      <c r="B486" s="209"/>
      <c r="C486" s="210"/>
      <c r="D486" s="207" t="s">
        <v>145</v>
      </c>
      <c r="E486" s="211" t="s">
        <v>22</v>
      </c>
      <c r="F486" s="212" t="s">
        <v>502</v>
      </c>
      <c r="G486" s="210"/>
      <c r="H486" s="213" t="s">
        <v>22</v>
      </c>
      <c r="I486" s="214"/>
      <c r="J486" s="210"/>
      <c r="K486" s="210"/>
      <c r="L486" s="215"/>
      <c r="M486" s="216"/>
      <c r="N486" s="217"/>
      <c r="O486" s="217"/>
      <c r="P486" s="217"/>
      <c r="Q486" s="217"/>
      <c r="R486" s="217"/>
      <c r="S486" s="217"/>
      <c r="T486" s="218"/>
      <c r="AT486" s="219" t="s">
        <v>145</v>
      </c>
      <c r="AU486" s="219" t="s">
        <v>87</v>
      </c>
      <c r="AV486" s="12" t="s">
        <v>23</v>
      </c>
      <c r="AW486" s="12" t="s">
        <v>42</v>
      </c>
      <c r="AX486" s="12" t="s">
        <v>78</v>
      </c>
      <c r="AY486" s="219" t="s">
        <v>134</v>
      </c>
    </row>
    <row r="487" spans="2:65" s="12" customFormat="1" ht="13.5" x14ac:dyDescent="0.3">
      <c r="B487" s="209"/>
      <c r="C487" s="210"/>
      <c r="D487" s="207" t="s">
        <v>145</v>
      </c>
      <c r="E487" s="211" t="s">
        <v>22</v>
      </c>
      <c r="F487" s="212" t="s">
        <v>161</v>
      </c>
      <c r="G487" s="210"/>
      <c r="H487" s="213" t="s">
        <v>22</v>
      </c>
      <c r="I487" s="214"/>
      <c r="J487" s="210"/>
      <c r="K487" s="210"/>
      <c r="L487" s="215"/>
      <c r="M487" s="216"/>
      <c r="N487" s="217"/>
      <c r="O487" s="217"/>
      <c r="P487" s="217"/>
      <c r="Q487" s="217"/>
      <c r="R487" s="217"/>
      <c r="S487" s="217"/>
      <c r="T487" s="218"/>
      <c r="AT487" s="219" t="s">
        <v>145</v>
      </c>
      <c r="AU487" s="219" t="s">
        <v>87</v>
      </c>
      <c r="AV487" s="12" t="s">
        <v>23</v>
      </c>
      <c r="AW487" s="12" t="s">
        <v>42</v>
      </c>
      <c r="AX487" s="12" t="s">
        <v>78</v>
      </c>
      <c r="AY487" s="219" t="s">
        <v>134</v>
      </c>
    </row>
    <row r="488" spans="2:65" s="13" customFormat="1" ht="13.5" x14ac:dyDescent="0.3">
      <c r="B488" s="220"/>
      <c r="C488" s="221"/>
      <c r="D488" s="207" t="s">
        <v>145</v>
      </c>
      <c r="E488" s="222" t="s">
        <v>22</v>
      </c>
      <c r="F488" s="223" t="s">
        <v>917</v>
      </c>
      <c r="G488" s="221"/>
      <c r="H488" s="224">
        <v>608.20000000000005</v>
      </c>
      <c r="I488" s="225"/>
      <c r="J488" s="221"/>
      <c r="K488" s="221"/>
      <c r="L488" s="226"/>
      <c r="M488" s="227"/>
      <c r="N488" s="228"/>
      <c r="O488" s="228"/>
      <c r="P488" s="228"/>
      <c r="Q488" s="228"/>
      <c r="R488" s="228"/>
      <c r="S488" s="228"/>
      <c r="T488" s="229"/>
      <c r="AT488" s="230" t="s">
        <v>145</v>
      </c>
      <c r="AU488" s="230" t="s">
        <v>87</v>
      </c>
      <c r="AV488" s="13" t="s">
        <v>87</v>
      </c>
      <c r="AW488" s="13" t="s">
        <v>42</v>
      </c>
      <c r="AX488" s="13" t="s">
        <v>78</v>
      </c>
      <c r="AY488" s="230" t="s">
        <v>134</v>
      </c>
    </row>
    <row r="489" spans="2:65" s="14" customFormat="1" ht="13.5" x14ac:dyDescent="0.3">
      <c r="B489" s="231"/>
      <c r="C489" s="232"/>
      <c r="D489" s="233" t="s">
        <v>145</v>
      </c>
      <c r="E489" s="234" t="s">
        <v>22</v>
      </c>
      <c r="F489" s="235" t="s">
        <v>156</v>
      </c>
      <c r="G489" s="232"/>
      <c r="H489" s="236">
        <v>608.20000000000005</v>
      </c>
      <c r="I489" s="237"/>
      <c r="J489" s="232"/>
      <c r="K489" s="232"/>
      <c r="L489" s="238"/>
      <c r="M489" s="239"/>
      <c r="N489" s="240"/>
      <c r="O489" s="240"/>
      <c r="P489" s="240"/>
      <c r="Q489" s="240"/>
      <c r="R489" s="240"/>
      <c r="S489" s="240"/>
      <c r="T489" s="241"/>
      <c r="AT489" s="242" t="s">
        <v>145</v>
      </c>
      <c r="AU489" s="242" t="s">
        <v>87</v>
      </c>
      <c r="AV489" s="14" t="s">
        <v>141</v>
      </c>
      <c r="AW489" s="14" t="s">
        <v>42</v>
      </c>
      <c r="AX489" s="14" t="s">
        <v>23</v>
      </c>
      <c r="AY489" s="242" t="s">
        <v>134</v>
      </c>
    </row>
    <row r="490" spans="2:65" s="1" customFormat="1" ht="22.5" customHeight="1" x14ac:dyDescent="0.3">
      <c r="B490" s="36"/>
      <c r="C490" s="195" t="s">
        <v>525</v>
      </c>
      <c r="D490" s="195" t="s">
        <v>136</v>
      </c>
      <c r="E490" s="196" t="s">
        <v>504</v>
      </c>
      <c r="F490" s="197" t="s">
        <v>505</v>
      </c>
      <c r="G490" s="198" t="s">
        <v>139</v>
      </c>
      <c r="H490" s="199">
        <v>608.20000000000005</v>
      </c>
      <c r="I490" s="200"/>
      <c r="J490" s="201">
        <f>ROUND(I490*H490,2)</f>
        <v>0</v>
      </c>
      <c r="K490" s="197" t="s">
        <v>140</v>
      </c>
      <c r="L490" s="56"/>
      <c r="M490" s="202" t="s">
        <v>22</v>
      </c>
      <c r="N490" s="203" t="s">
        <v>49</v>
      </c>
      <c r="O490" s="37"/>
      <c r="P490" s="204">
        <f>O490*H490</f>
        <v>0</v>
      </c>
      <c r="Q490" s="204">
        <v>0</v>
      </c>
      <c r="R490" s="204">
        <f>Q490*H490</f>
        <v>0</v>
      </c>
      <c r="S490" s="204">
        <v>0</v>
      </c>
      <c r="T490" s="205">
        <f>S490*H490</f>
        <v>0</v>
      </c>
      <c r="AR490" s="19" t="s">
        <v>141</v>
      </c>
      <c r="AT490" s="19" t="s">
        <v>136</v>
      </c>
      <c r="AU490" s="19" t="s">
        <v>87</v>
      </c>
      <c r="AY490" s="19" t="s">
        <v>134</v>
      </c>
      <c r="BE490" s="206">
        <f>IF(N490="základní",J490,0)</f>
        <v>0</v>
      </c>
      <c r="BF490" s="206">
        <f>IF(N490="snížená",J490,0)</f>
        <v>0</v>
      </c>
      <c r="BG490" s="206">
        <f>IF(N490="zákl. přenesená",J490,0)</f>
        <v>0</v>
      </c>
      <c r="BH490" s="206">
        <f>IF(N490="sníž. přenesená",J490,0)</f>
        <v>0</v>
      </c>
      <c r="BI490" s="206">
        <f>IF(N490="nulová",J490,0)</f>
        <v>0</v>
      </c>
      <c r="BJ490" s="19" t="s">
        <v>23</v>
      </c>
      <c r="BK490" s="206">
        <f>ROUND(I490*H490,2)</f>
        <v>0</v>
      </c>
      <c r="BL490" s="19" t="s">
        <v>141</v>
      </c>
      <c r="BM490" s="19" t="s">
        <v>1131</v>
      </c>
    </row>
    <row r="491" spans="2:65" s="13" customFormat="1" ht="13.5" x14ac:dyDescent="0.3">
      <c r="B491" s="220"/>
      <c r="C491" s="221"/>
      <c r="D491" s="207" t="s">
        <v>145</v>
      </c>
      <c r="E491" s="222" t="s">
        <v>22</v>
      </c>
      <c r="F491" s="223" t="s">
        <v>917</v>
      </c>
      <c r="G491" s="221"/>
      <c r="H491" s="224">
        <v>608.20000000000005</v>
      </c>
      <c r="I491" s="225"/>
      <c r="J491" s="221"/>
      <c r="K491" s="221"/>
      <c r="L491" s="226"/>
      <c r="M491" s="227"/>
      <c r="N491" s="228"/>
      <c r="O491" s="228"/>
      <c r="P491" s="228"/>
      <c r="Q491" s="228"/>
      <c r="R491" s="228"/>
      <c r="S491" s="228"/>
      <c r="T491" s="229"/>
      <c r="AT491" s="230" t="s">
        <v>145</v>
      </c>
      <c r="AU491" s="230" t="s">
        <v>87</v>
      </c>
      <c r="AV491" s="13" t="s">
        <v>87</v>
      </c>
      <c r="AW491" s="13" t="s">
        <v>42</v>
      </c>
      <c r="AX491" s="13" t="s">
        <v>78</v>
      </c>
      <c r="AY491" s="230" t="s">
        <v>134</v>
      </c>
    </row>
    <row r="492" spans="2:65" s="14" customFormat="1" ht="13.5" x14ac:dyDescent="0.3">
      <c r="B492" s="231"/>
      <c r="C492" s="232"/>
      <c r="D492" s="233" t="s">
        <v>145</v>
      </c>
      <c r="E492" s="234" t="s">
        <v>22</v>
      </c>
      <c r="F492" s="235" t="s">
        <v>156</v>
      </c>
      <c r="G492" s="232"/>
      <c r="H492" s="236">
        <v>608.20000000000005</v>
      </c>
      <c r="I492" s="237"/>
      <c r="J492" s="232"/>
      <c r="K492" s="232"/>
      <c r="L492" s="238"/>
      <c r="M492" s="239"/>
      <c r="N492" s="240"/>
      <c r="O492" s="240"/>
      <c r="P492" s="240"/>
      <c r="Q492" s="240"/>
      <c r="R492" s="240"/>
      <c r="S492" s="240"/>
      <c r="T492" s="241"/>
      <c r="AT492" s="242" t="s">
        <v>145</v>
      </c>
      <c r="AU492" s="242" t="s">
        <v>87</v>
      </c>
      <c r="AV492" s="14" t="s">
        <v>141</v>
      </c>
      <c r="AW492" s="14" t="s">
        <v>42</v>
      </c>
      <c r="AX492" s="14" t="s">
        <v>23</v>
      </c>
      <c r="AY492" s="242" t="s">
        <v>134</v>
      </c>
    </row>
    <row r="493" spans="2:65" s="1" customFormat="1" ht="31.5" customHeight="1" x14ac:dyDescent="0.3">
      <c r="B493" s="36"/>
      <c r="C493" s="195" t="s">
        <v>533</v>
      </c>
      <c r="D493" s="195" t="s">
        <v>136</v>
      </c>
      <c r="E493" s="196" t="s">
        <v>508</v>
      </c>
      <c r="F493" s="197" t="s">
        <v>509</v>
      </c>
      <c r="G493" s="198" t="s">
        <v>139</v>
      </c>
      <c r="H493" s="199">
        <v>1216.4000000000001</v>
      </c>
      <c r="I493" s="200"/>
      <c r="J493" s="201">
        <f>ROUND(I493*H493,2)</f>
        <v>0</v>
      </c>
      <c r="K493" s="197" t="s">
        <v>140</v>
      </c>
      <c r="L493" s="56"/>
      <c r="M493" s="202" t="s">
        <v>22</v>
      </c>
      <c r="N493" s="203" t="s">
        <v>49</v>
      </c>
      <c r="O493" s="37"/>
      <c r="P493" s="204">
        <f>O493*H493</f>
        <v>0</v>
      </c>
      <c r="Q493" s="204">
        <v>0</v>
      </c>
      <c r="R493" s="204">
        <f>Q493*H493</f>
        <v>0</v>
      </c>
      <c r="S493" s="204">
        <v>0</v>
      </c>
      <c r="T493" s="205">
        <f>S493*H493</f>
        <v>0</v>
      </c>
      <c r="AR493" s="19" t="s">
        <v>141</v>
      </c>
      <c r="AT493" s="19" t="s">
        <v>136</v>
      </c>
      <c r="AU493" s="19" t="s">
        <v>87</v>
      </c>
      <c r="AY493" s="19" t="s">
        <v>134</v>
      </c>
      <c r="BE493" s="206">
        <f>IF(N493="základní",J493,0)</f>
        <v>0</v>
      </c>
      <c r="BF493" s="206">
        <f>IF(N493="snížená",J493,0)</f>
        <v>0</v>
      </c>
      <c r="BG493" s="206">
        <f>IF(N493="zákl. přenesená",J493,0)</f>
        <v>0</v>
      </c>
      <c r="BH493" s="206">
        <f>IF(N493="sníž. přenesená",J493,0)</f>
        <v>0</v>
      </c>
      <c r="BI493" s="206">
        <f>IF(N493="nulová",J493,0)</f>
        <v>0</v>
      </c>
      <c r="BJ493" s="19" t="s">
        <v>23</v>
      </c>
      <c r="BK493" s="206">
        <f>ROUND(I493*H493,2)</f>
        <v>0</v>
      </c>
      <c r="BL493" s="19" t="s">
        <v>141</v>
      </c>
      <c r="BM493" s="19" t="s">
        <v>1132</v>
      </c>
    </row>
    <row r="494" spans="2:65" s="12" customFormat="1" ht="13.5" x14ac:dyDescent="0.3">
      <c r="B494" s="209"/>
      <c r="C494" s="210"/>
      <c r="D494" s="207" t="s">
        <v>145</v>
      </c>
      <c r="E494" s="211" t="s">
        <v>22</v>
      </c>
      <c r="F494" s="212" t="s">
        <v>1133</v>
      </c>
      <c r="G494" s="210"/>
      <c r="H494" s="213" t="s">
        <v>22</v>
      </c>
      <c r="I494" s="214"/>
      <c r="J494" s="210"/>
      <c r="K494" s="210"/>
      <c r="L494" s="215"/>
      <c r="M494" s="216"/>
      <c r="N494" s="217"/>
      <c r="O494" s="217"/>
      <c r="P494" s="217"/>
      <c r="Q494" s="217"/>
      <c r="R494" s="217"/>
      <c r="S494" s="217"/>
      <c r="T494" s="218"/>
      <c r="AT494" s="219" t="s">
        <v>145</v>
      </c>
      <c r="AU494" s="219" t="s">
        <v>87</v>
      </c>
      <c r="AV494" s="12" t="s">
        <v>23</v>
      </c>
      <c r="AW494" s="12" t="s">
        <v>42</v>
      </c>
      <c r="AX494" s="12" t="s">
        <v>78</v>
      </c>
      <c r="AY494" s="219" t="s">
        <v>134</v>
      </c>
    </row>
    <row r="495" spans="2:65" s="13" customFormat="1" ht="13.5" x14ac:dyDescent="0.3">
      <c r="B495" s="220"/>
      <c r="C495" s="221"/>
      <c r="D495" s="207" t="s">
        <v>145</v>
      </c>
      <c r="E495" s="222" t="s">
        <v>22</v>
      </c>
      <c r="F495" s="223" t="s">
        <v>1134</v>
      </c>
      <c r="G495" s="221"/>
      <c r="H495" s="224">
        <v>1216.4000000000001</v>
      </c>
      <c r="I495" s="225"/>
      <c r="J495" s="221"/>
      <c r="K495" s="221"/>
      <c r="L495" s="226"/>
      <c r="M495" s="227"/>
      <c r="N495" s="228"/>
      <c r="O495" s="228"/>
      <c r="P495" s="228"/>
      <c r="Q495" s="228"/>
      <c r="R495" s="228"/>
      <c r="S495" s="228"/>
      <c r="T495" s="229"/>
      <c r="AT495" s="230" t="s">
        <v>145</v>
      </c>
      <c r="AU495" s="230" t="s">
        <v>87</v>
      </c>
      <c r="AV495" s="13" t="s">
        <v>87</v>
      </c>
      <c r="AW495" s="13" t="s">
        <v>42</v>
      </c>
      <c r="AX495" s="13" t="s">
        <v>78</v>
      </c>
      <c r="AY495" s="230" t="s">
        <v>134</v>
      </c>
    </row>
    <row r="496" spans="2:65" s="14" customFormat="1" ht="13.5" x14ac:dyDescent="0.3">
      <c r="B496" s="231"/>
      <c r="C496" s="232"/>
      <c r="D496" s="233" t="s">
        <v>145</v>
      </c>
      <c r="E496" s="234" t="s">
        <v>22</v>
      </c>
      <c r="F496" s="235" t="s">
        <v>156</v>
      </c>
      <c r="G496" s="232"/>
      <c r="H496" s="236">
        <v>1216.4000000000001</v>
      </c>
      <c r="I496" s="237"/>
      <c r="J496" s="232"/>
      <c r="K496" s="232"/>
      <c r="L496" s="238"/>
      <c r="M496" s="239"/>
      <c r="N496" s="240"/>
      <c r="O496" s="240"/>
      <c r="P496" s="240"/>
      <c r="Q496" s="240"/>
      <c r="R496" s="240"/>
      <c r="S496" s="240"/>
      <c r="T496" s="241"/>
      <c r="AT496" s="242" t="s">
        <v>145</v>
      </c>
      <c r="AU496" s="242" t="s">
        <v>87</v>
      </c>
      <c r="AV496" s="14" t="s">
        <v>141</v>
      </c>
      <c r="AW496" s="14" t="s">
        <v>42</v>
      </c>
      <c r="AX496" s="14" t="s">
        <v>23</v>
      </c>
      <c r="AY496" s="242" t="s">
        <v>134</v>
      </c>
    </row>
    <row r="497" spans="2:65" s="1" customFormat="1" ht="31.5" customHeight="1" x14ac:dyDescent="0.3">
      <c r="B497" s="36"/>
      <c r="C497" s="195" t="s">
        <v>538</v>
      </c>
      <c r="D497" s="195" t="s">
        <v>136</v>
      </c>
      <c r="E497" s="196" t="s">
        <v>515</v>
      </c>
      <c r="F497" s="197" t="s">
        <v>516</v>
      </c>
      <c r="G497" s="198" t="s">
        <v>139</v>
      </c>
      <c r="H497" s="199">
        <v>608.20000000000005</v>
      </c>
      <c r="I497" s="200"/>
      <c r="J497" s="201">
        <f>ROUND(I497*H497,2)</f>
        <v>0</v>
      </c>
      <c r="K497" s="197" t="s">
        <v>140</v>
      </c>
      <c r="L497" s="56"/>
      <c r="M497" s="202" t="s">
        <v>22</v>
      </c>
      <c r="N497" s="203" t="s">
        <v>49</v>
      </c>
      <c r="O497" s="37"/>
      <c r="P497" s="204">
        <f>O497*H497</f>
        <v>0</v>
      </c>
      <c r="Q497" s="204">
        <v>7.5300000000000002E-3</v>
      </c>
      <c r="R497" s="204">
        <f>Q497*H497</f>
        <v>4.5797460000000001</v>
      </c>
      <c r="S497" s="204">
        <v>0</v>
      </c>
      <c r="T497" s="205">
        <f>S497*H497</f>
        <v>0</v>
      </c>
      <c r="AR497" s="19" t="s">
        <v>141</v>
      </c>
      <c r="AT497" s="19" t="s">
        <v>136</v>
      </c>
      <c r="AU497" s="19" t="s">
        <v>87</v>
      </c>
      <c r="AY497" s="19" t="s">
        <v>134</v>
      </c>
      <c r="BE497" s="206">
        <f>IF(N497="základní",J497,0)</f>
        <v>0</v>
      </c>
      <c r="BF497" s="206">
        <f>IF(N497="snížená",J497,0)</f>
        <v>0</v>
      </c>
      <c r="BG497" s="206">
        <f>IF(N497="zákl. přenesená",J497,0)</f>
        <v>0</v>
      </c>
      <c r="BH497" s="206">
        <f>IF(N497="sníž. přenesená",J497,0)</f>
        <v>0</v>
      </c>
      <c r="BI497" s="206">
        <f>IF(N497="nulová",J497,0)</f>
        <v>0</v>
      </c>
      <c r="BJ497" s="19" t="s">
        <v>23</v>
      </c>
      <c r="BK497" s="206">
        <f>ROUND(I497*H497,2)</f>
        <v>0</v>
      </c>
      <c r="BL497" s="19" t="s">
        <v>141</v>
      </c>
      <c r="BM497" s="19" t="s">
        <v>1135</v>
      </c>
    </row>
    <row r="498" spans="2:65" s="13" customFormat="1" ht="13.5" x14ac:dyDescent="0.3">
      <c r="B498" s="220"/>
      <c r="C498" s="221"/>
      <c r="D498" s="207" t="s">
        <v>145</v>
      </c>
      <c r="E498" s="222" t="s">
        <v>22</v>
      </c>
      <c r="F498" s="223" t="s">
        <v>917</v>
      </c>
      <c r="G498" s="221"/>
      <c r="H498" s="224">
        <v>608.20000000000005</v>
      </c>
      <c r="I498" s="225"/>
      <c r="J498" s="221"/>
      <c r="K498" s="221"/>
      <c r="L498" s="226"/>
      <c r="M498" s="227"/>
      <c r="N498" s="228"/>
      <c r="O498" s="228"/>
      <c r="P498" s="228"/>
      <c r="Q498" s="228"/>
      <c r="R498" s="228"/>
      <c r="S498" s="228"/>
      <c r="T498" s="229"/>
      <c r="AT498" s="230" t="s">
        <v>145</v>
      </c>
      <c r="AU498" s="230" t="s">
        <v>87</v>
      </c>
      <c r="AV498" s="13" t="s">
        <v>87</v>
      </c>
      <c r="AW498" s="13" t="s">
        <v>42</v>
      </c>
      <c r="AX498" s="13" t="s">
        <v>78</v>
      </c>
      <c r="AY498" s="230" t="s">
        <v>134</v>
      </c>
    </row>
    <row r="499" spans="2:65" s="14" customFormat="1" ht="13.5" x14ac:dyDescent="0.3">
      <c r="B499" s="231"/>
      <c r="C499" s="232"/>
      <c r="D499" s="207" t="s">
        <v>145</v>
      </c>
      <c r="E499" s="264" t="s">
        <v>22</v>
      </c>
      <c r="F499" s="265" t="s">
        <v>156</v>
      </c>
      <c r="G499" s="232"/>
      <c r="H499" s="266">
        <v>608.20000000000005</v>
      </c>
      <c r="I499" s="237"/>
      <c r="J499" s="232"/>
      <c r="K499" s="232"/>
      <c r="L499" s="238"/>
      <c r="M499" s="239"/>
      <c r="N499" s="240"/>
      <c r="O499" s="240"/>
      <c r="P499" s="240"/>
      <c r="Q499" s="240"/>
      <c r="R499" s="240"/>
      <c r="S499" s="240"/>
      <c r="T499" s="241"/>
      <c r="AT499" s="242" t="s">
        <v>145</v>
      </c>
      <c r="AU499" s="242" t="s">
        <v>87</v>
      </c>
      <c r="AV499" s="14" t="s">
        <v>141</v>
      </c>
      <c r="AW499" s="14" t="s">
        <v>42</v>
      </c>
      <c r="AX499" s="14" t="s">
        <v>23</v>
      </c>
      <c r="AY499" s="242" t="s">
        <v>134</v>
      </c>
    </row>
    <row r="500" spans="2:65" s="11" customFormat="1" ht="29.85" customHeight="1" x14ac:dyDescent="0.3">
      <c r="B500" s="178"/>
      <c r="C500" s="179"/>
      <c r="D500" s="192" t="s">
        <v>77</v>
      </c>
      <c r="E500" s="193" t="s">
        <v>209</v>
      </c>
      <c r="F500" s="193" t="s">
        <v>518</v>
      </c>
      <c r="G500" s="179"/>
      <c r="H500" s="179"/>
      <c r="I500" s="182"/>
      <c r="J500" s="194">
        <f>BK500</f>
        <v>0</v>
      </c>
      <c r="K500" s="179"/>
      <c r="L500" s="184"/>
      <c r="M500" s="185"/>
      <c r="N500" s="186"/>
      <c r="O500" s="186"/>
      <c r="P500" s="187">
        <f>SUM(P501:P709)</f>
        <v>0</v>
      </c>
      <c r="Q500" s="186"/>
      <c r="R500" s="187">
        <f>SUM(R501:R709)</f>
        <v>127.36341400000003</v>
      </c>
      <c r="S500" s="186"/>
      <c r="T500" s="188">
        <f>SUM(T501:T709)</f>
        <v>0</v>
      </c>
      <c r="AR500" s="189" t="s">
        <v>23</v>
      </c>
      <c r="AT500" s="190" t="s">
        <v>77</v>
      </c>
      <c r="AU500" s="190" t="s">
        <v>23</v>
      </c>
      <c r="AY500" s="189" t="s">
        <v>134</v>
      </c>
      <c r="BK500" s="191">
        <f>SUM(BK501:BK709)</f>
        <v>0</v>
      </c>
    </row>
    <row r="501" spans="2:65" s="1" customFormat="1" ht="31.5" customHeight="1" x14ac:dyDescent="0.3">
      <c r="B501" s="36"/>
      <c r="C501" s="195" t="s">
        <v>543</v>
      </c>
      <c r="D501" s="195" t="s">
        <v>136</v>
      </c>
      <c r="E501" s="196" t="s">
        <v>1136</v>
      </c>
      <c r="F501" s="197" t="s">
        <v>1137</v>
      </c>
      <c r="G501" s="198" t="s">
        <v>183</v>
      </c>
      <c r="H501" s="199">
        <v>1.7</v>
      </c>
      <c r="I501" s="200"/>
      <c r="J501" s="201">
        <f>ROUND(I501*H501,2)</f>
        <v>0</v>
      </c>
      <c r="K501" s="197" t="s">
        <v>140</v>
      </c>
      <c r="L501" s="56"/>
      <c r="M501" s="202" t="s">
        <v>22</v>
      </c>
      <c r="N501" s="203" t="s">
        <v>49</v>
      </c>
      <c r="O501" s="37"/>
      <c r="P501" s="204">
        <f>O501*H501</f>
        <v>0</v>
      </c>
      <c r="Q501" s="204">
        <v>5.0000000000000002E-5</v>
      </c>
      <c r="R501" s="204">
        <f>Q501*H501</f>
        <v>8.5000000000000006E-5</v>
      </c>
      <c r="S501" s="204">
        <v>0</v>
      </c>
      <c r="T501" s="205">
        <f>S501*H501</f>
        <v>0</v>
      </c>
      <c r="AR501" s="19" t="s">
        <v>141</v>
      </c>
      <c r="AT501" s="19" t="s">
        <v>136</v>
      </c>
      <c r="AU501" s="19" t="s">
        <v>87</v>
      </c>
      <c r="AY501" s="19" t="s">
        <v>134</v>
      </c>
      <c r="BE501" s="206">
        <f>IF(N501="základní",J501,0)</f>
        <v>0</v>
      </c>
      <c r="BF501" s="206">
        <f>IF(N501="snížená",J501,0)</f>
        <v>0</v>
      </c>
      <c r="BG501" s="206">
        <f>IF(N501="zákl. přenesená",J501,0)</f>
        <v>0</v>
      </c>
      <c r="BH501" s="206">
        <f>IF(N501="sníž. přenesená",J501,0)</f>
        <v>0</v>
      </c>
      <c r="BI501" s="206">
        <f>IF(N501="nulová",J501,0)</f>
        <v>0</v>
      </c>
      <c r="BJ501" s="19" t="s">
        <v>23</v>
      </c>
      <c r="BK501" s="206">
        <f>ROUND(I501*H501,2)</f>
        <v>0</v>
      </c>
      <c r="BL501" s="19" t="s">
        <v>141</v>
      </c>
      <c r="BM501" s="19" t="s">
        <v>1138</v>
      </c>
    </row>
    <row r="502" spans="2:65" s="1" customFormat="1" ht="94.5" x14ac:dyDescent="0.3">
      <c r="B502" s="36"/>
      <c r="C502" s="58"/>
      <c r="D502" s="207" t="s">
        <v>143</v>
      </c>
      <c r="E502" s="58"/>
      <c r="F502" s="208" t="s">
        <v>1139</v>
      </c>
      <c r="G502" s="58"/>
      <c r="H502" s="58"/>
      <c r="I502" s="163"/>
      <c r="J502" s="58"/>
      <c r="K502" s="58"/>
      <c r="L502" s="56"/>
      <c r="M502" s="73"/>
      <c r="N502" s="37"/>
      <c r="O502" s="37"/>
      <c r="P502" s="37"/>
      <c r="Q502" s="37"/>
      <c r="R502" s="37"/>
      <c r="S502" s="37"/>
      <c r="T502" s="74"/>
      <c r="AT502" s="19" t="s">
        <v>143</v>
      </c>
      <c r="AU502" s="19" t="s">
        <v>87</v>
      </c>
    </row>
    <row r="503" spans="2:65" s="12" customFormat="1" ht="13.5" x14ac:dyDescent="0.3">
      <c r="B503" s="209"/>
      <c r="C503" s="210"/>
      <c r="D503" s="207" t="s">
        <v>145</v>
      </c>
      <c r="E503" s="211" t="s">
        <v>22</v>
      </c>
      <c r="F503" s="212" t="s">
        <v>1140</v>
      </c>
      <c r="G503" s="210"/>
      <c r="H503" s="213" t="s">
        <v>22</v>
      </c>
      <c r="I503" s="214"/>
      <c r="J503" s="210"/>
      <c r="K503" s="210"/>
      <c r="L503" s="215"/>
      <c r="M503" s="216"/>
      <c r="N503" s="217"/>
      <c r="O503" s="217"/>
      <c r="P503" s="217"/>
      <c r="Q503" s="217"/>
      <c r="R503" s="217"/>
      <c r="S503" s="217"/>
      <c r="T503" s="218"/>
      <c r="AT503" s="219" t="s">
        <v>145</v>
      </c>
      <c r="AU503" s="219" t="s">
        <v>87</v>
      </c>
      <c r="AV503" s="12" t="s">
        <v>23</v>
      </c>
      <c r="AW503" s="12" t="s">
        <v>42</v>
      </c>
      <c r="AX503" s="12" t="s">
        <v>78</v>
      </c>
      <c r="AY503" s="219" t="s">
        <v>134</v>
      </c>
    </row>
    <row r="504" spans="2:65" s="13" customFormat="1" ht="13.5" x14ac:dyDescent="0.3">
      <c r="B504" s="220"/>
      <c r="C504" s="221"/>
      <c r="D504" s="207" t="s">
        <v>145</v>
      </c>
      <c r="E504" s="222" t="s">
        <v>22</v>
      </c>
      <c r="F504" s="223" t="s">
        <v>1141</v>
      </c>
      <c r="G504" s="221"/>
      <c r="H504" s="224">
        <v>1.7</v>
      </c>
      <c r="I504" s="225"/>
      <c r="J504" s="221"/>
      <c r="K504" s="221"/>
      <c r="L504" s="226"/>
      <c r="M504" s="227"/>
      <c r="N504" s="228"/>
      <c r="O504" s="228"/>
      <c r="P504" s="228"/>
      <c r="Q504" s="228"/>
      <c r="R504" s="228"/>
      <c r="S504" s="228"/>
      <c r="T504" s="229"/>
      <c r="AT504" s="230" t="s">
        <v>145</v>
      </c>
      <c r="AU504" s="230" t="s">
        <v>87</v>
      </c>
      <c r="AV504" s="13" t="s">
        <v>87</v>
      </c>
      <c r="AW504" s="13" t="s">
        <v>42</v>
      </c>
      <c r="AX504" s="13" t="s">
        <v>78</v>
      </c>
      <c r="AY504" s="230" t="s">
        <v>134</v>
      </c>
    </row>
    <row r="505" spans="2:65" s="14" customFormat="1" ht="13.5" x14ac:dyDescent="0.3">
      <c r="B505" s="231"/>
      <c r="C505" s="232"/>
      <c r="D505" s="233" t="s">
        <v>145</v>
      </c>
      <c r="E505" s="234" t="s">
        <v>22</v>
      </c>
      <c r="F505" s="235" t="s">
        <v>156</v>
      </c>
      <c r="G505" s="232"/>
      <c r="H505" s="236">
        <v>1.7</v>
      </c>
      <c r="I505" s="237"/>
      <c r="J505" s="232"/>
      <c r="K505" s="232"/>
      <c r="L505" s="238"/>
      <c r="M505" s="239"/>
      <c r="N505" s="240"/>
      <c r="O505" s="240"/>
      <c r="P505" s="240"/>
      <c r="Q505" s="240"/>
      <c r="R505" s="240"/>
      <c r="S505" s="240"/>
      <c r="T505" s="241"/>
      <c r="AT505" s="242" t="s">
        <v>145</v>
      </c>
      <c r="AU505" s="242" t="s">
        <v>87</v>
      </c>
      <c r="AV505" s="14" t="s">
        <v>141</v>
      </c>
      <c r="AW505" s="14" t="s">
        <v>42</v>
      </c>
      <c r="AX505" s="14" t="s">
        <v>23</v>
      </c>
      <c r="AY505" s="242" t="s">
        <v>134</v>
      </c>
    </row>
    <row r="506" spans="2:65" s="1" customFormat="1" ht="31.5" customHeight="1" x14ac:dyDescent="0.3">
      <c r="B506" s="36"/>
      <c r="C506" s="254" t="s">
        <v>550</v>
      </c>
      <c r="D506" s="254" t="s">
        <v>385</v>
      </c>
      <c r="E506" s="255" t="s">
        <v>1142</v>
      </c>
      <c r="F506" s="256" t="s">
        <v>1143</v>
      </c>
      <c r="G506" s="257" t="s">
        <v>183</v>
      </c>
      <c r="H506" s="258">
        <v>1.7849999999999999</v>
      </c>
      <c r="I506" s="259"/>
      <c r="J506" s="260">
        <f>ROUND(I506*H506,2)</f>
        <v>0</v>
      </c>
      <c r="K506" s="256" t="s">
        <v>140</v>
      </c>
      <c r="L506" s="261"/>
      <c r="M506" s="262" t="s">
        <v>22</v>
      </c>
      <c r="N506" s="263" t="s">
        <v>49</v>
      </c>
      <c r="O506" s="37"/>
      <c r="P506" s="204">
        <f>O506*H506</f>
        <v>0</v>
      </c>
      <c r="Q506" s="204">
        <v>5.2999999999999999E-2</v>
      </c>
      <c r="R506" s="204">
        <f>Q506*H506</f>
        <v>9.4604999999999995E-2</v>
      </c>
      <c r="S506" s="204">
        <v>0</v>
      </c>
      <c r="T506" s="205">
        <f>S506*H506</f>
        <v>0</v>
      </c>
      <c r="AR506" s="19" t="s">
        <v>209</v>
      </c>
      <c r="AT506" s="19" t="s">
        <v>385</v>
      </c>
      <c r="AU506" s="19" t="s">
        <v>87</v>
      </c>
      <c r="AY506" s="19" t="s">
        <v>134</v>
      </c>
      <c r="BE506" s="206">
        <f>IF(N506="základní",J506,0)</f>
        <v>0</v>
      </c>
      <c r="BF506" s="206">
        <f>IF(N506="snížená",J506,0)</f>
        <v>0</v>
      </c>
      <c r="BG506" s="206">
        <f>IF(N506="zákl. přenesená",J506,0)</f>
        <v>0</v>
      </c>
      <c r="BH506" s="206">
        <f>IF(N506="sníž. přenesená",J506,0)</f>
        <v>0</v>
      </c>
      <c r="BI506" s="206">
        <f>IF(N506="nulová",J506,0)</f>
        <v>0</v>
      </c>
      <c r="BJ506" s="19" t="s">
        <v>23</v>
      </c>
      <c r="BK506" s="206">
        <f>ROUND(I506*H506,2)</f>
        <v>0</v>
      </c>
      <c r="BL506" s="19" t="s">
        <v>141</v>
      </c>
      <c r="BM506" s="19" t="s">
        <v>1144</v>
      </c>
    </row>
    <row r="507" spans="2:65" s="12" customFormat="1" ht="13.5" x14ac:dyDescent="0.3">
      <c r="B507" s="209"/>
      <c r="C507" s="210"/>
      <c r="D507" s="207" t="s">
        <v>145</v>
      </c>
      <c r="E507" s="211" t="s">
        <v>22</v>
      </c>
      <c r="F507" s="212" t="s">
        <v>1140</v>
      </c>
      <c r="G507" s="210"/>
      <c r="H507" s="213" t="s">
        <v>22</v>
      </c>
      <c r="I507" s="214"/>
      <c r="J507" s="210"/>
      <c r="K507" s="210"/>
      <c r="L507" s="215"/>
      <c r="M507" s="216"/>
      <c r="N507" s="217"/>
      <c r="O507" s="217"/>
      <c r="P507" s="217"/>
      <c r="Q507" s="217"/>
      <c r="R507" s="217"/>
      <c r="S507" s="217"/>
      <c r="T507" s="218"/>
      <c r="AT507" s="219" t="s">
        <v>145</v>
      </c>
      <c r="AU507" s="219" t="s">
        <v>87</v>
      </c>
      <c r="AV507" s="12" t="s">
        <v>23</v>
      </c>
      <c r="AW507" s="12" t="s">
        <v>42</v>
      </c>
      <c r="AX507" s="12" t="s">
        <v>78</v>
      </c>
      <c r="AY507" s="219" t="s">
        <v>134</v>
      </c>
    </row>
    <row r="508" spans="2:65" s="13" customFormat="1" ht="13.5" x14ac:dyDescent="0.3">
      <c r="B508" s="220"/>
      <c r="C508" s="221"/>
      <c r="D508" s="207" t="s">
        <v>145</v>
      </c>
      <c r="E508" s="222" t="s">
        <v>22</v>
      </c>
      <c r="F508" s="223" t="s">
        <v>1145</v>
      </c>
      <c r="G508" s="221"/>
      <c r="H508" s="224">
        <v>1.7849999999999999</v>
      </c>
      <c r="I508" s="225"/>
      <c r="J508" s="221"/>
      <c r="K508" s="221"/>
      <c r="L508" s="226"/>
      <c r="M508" s="227"/>
      <c r="N508" s="228"/>
      <c r="O508" s="228"/>
      <c r="P508" s="228"/>
      <c r="Q508" s="228"/>
      <c r="R508" s="228"/>
      <c r="S508" s="228"/>
      <c r="T508" s="229"/>
      <c r="AT508" s="230" t="s">
        <v>145</v>
      </c>
      <c r="AU508" s="230" t="s">
        <v>87</v>
      </c>
      <c r="AV508" s="13" t="s">
        <v>87</v>
      </c>
      <c r="AW508" s="13" t="s">
        <v>42</v>
      </c>
      <c r="AX508" s="13" t="s">
        <v>78</v>
      </c>
      <c r="AY508" s="230" t="s">
        <v>134</v>
      </c>
    </row>
    <row r="509" spans="2:65" s="14" customFormat="1" ht="13.5" x14ac:dyDescent="0.3">
      <c r="B509" s="231"/>
      <c r="C509" s="232"/>
      <c r="D509" s="233" t="s">
        <v>145</v>
      </c>
      <c r="E509" s="234" t="s">
        <v>22</v>
      </c>
      <c r="F509" s="235" t="s">
        <v>156</v>
      </c>
      <c r="G509" s="232"/>
      <c r="H509" s="236">
        <v>1.7849999999999999</v>
      </c>
      <c r="I509" s="237"/>
      <c r="J509" s="232"/>
      <c r="K509" s="232"/>
      <c r="L509" s="238"/>
      <c r="M509" s="239"/>
      <c r="N509" s="240"/>
      <c r="O509" s="240"/>
      <c r="P509" s="240"/>
      <c r="Q509" s="240"/>
      <c r="R509" s="240"/>
      <c r="S509" s="240"/>
      <c r="T509" s="241"/>
      <c r="AT509" s="242" t="s">
        <v>145</v>
      </c>
      <c r="AU509" s="242" t="s">
        <v>87</v>
      </c>
      <c r="AV509" s="14" t="s">
        <v>141</v>
      </c>
      <c r="AW509" s="14" t="s">
        <v>42</v>
      </c>
      <c r="AX509" s="14" t="s">
        <v>23</v>
      </c>
      <c r="AY509" s="242" t="s">
        <v>134</v>
      </c>
    </row>
    <row r="510" spans="2:65" s="1" customFormat="1" ht="31.5" customHeight="1" x14ac:dyDescent="0.3">
      <c r="B510" s="36"/>
      <c r="C510" s="195" t="s">
        <v>556</v>
      </c>
      <c r="D510" s="195" t="s">
        <v>136</v>
      </c>
      <c r="E510" s="196" t="s">
        <v>1146</v>
      </c>
      <c r="F510" s="197" t="s">
        <v>1147</v>
      </c>
      <c r="G510" s="198" t="s">
        <v>183</v>
      </c>
      <c r="H510" s="199">
        <v>1.7</v>
      </c>
      <c r="I510" s="200"/>
      <c r="J510" s="201">
        <f>ROUND(I510*H510,2)</f>
        <v>0</v>
      </c>
      <c r="K510" s="197" t="s">
        <v>1148</v>
      </c>
      <c r="L510" s="56"/>
      <c r="M510" s="202" t="s">
        <v>22</v>
      </c>
      <c r="N510" s="203" t="s">
        <v>49</v>
      </c>
      <c r="O510" s="37"/>
      <c r="P510" s="204">
        <f>O510*H510</f>
        <v>0</v>
      </c>
      <c r="Q510" s="204">
        <v>0</v>
      </c>
      <c r="R510" s="204">
        <f>Q510*H510</f>
        <v>0</v>
      </c>
      <c r="S510" s="204">
        <v>0</v>
      </c>
      <c r="T510" s="205">
        <f>S510*H510</f>
        <v>0</v>
      </c>
      <c r="AR510" s="19" t="s">
        <v>141</v>
      </c>
      <c r="AT510" s="19" t="s">
        <v>136</v>
      </c>
      <c r="AU510" s="19" t="s">
        <v>87</v>
      </c>
      <c r="AY510" s="19" t="s">
        <v>134</v>
      </c>
      <c r="BE510" s="206">
        <f>IF(N510="základní",J510,0)</f>
        <v>0</v>
      </c>
      <c r="BF510" s="206">
        <f>IF(N510="snížená",J510,0)</f>
        <v>0</v>
      </c>
      <c r="BG510" s="206">
        <f>IF(N510="zákl. přenesená",J510,0)</f>
        <v>0</v>
      </c>
      <c r="BH510" s="206">
        <f>IF(N510="sníž. přenesená",J510,0)</f>
        <v>0</v>
      </c>
      <c r="BI510" s="206">
        <f>IF(N510="nulová",J510,0)</f>
        <v>0</v>
      </c>
      <c r="BJ510" s="19" t="s">
        <v>23</v>
      </c>
      <c r="BK510" s="206">
        <f>ROUND(I510*H510,2)</f>
        <v>0</v>
      </c>
      <c r="BL510" s="19" t="s">
        <v>141</v>
      </c>
      <c r="BM510" s="19" t="s">
        <v>1149</v>
      </c>
    </row>
    <row r="511" spans="2:65" s="12" customFormat="1" ht="13.5" x14ac:dyDescent="0.3">
      <c r="B511" s="209"/>
      <c r="C511" s="210"/>
      <c r="D511" s="207" t="s">
        <v>145</v>
      </c>
      <c r="E511" s="211" t="s">
        <v>22</v>
      </c>
      <c r="F511" s="212" t="s">
        <v>1140</v>
      </c>
      <c r="G511" s="210"/>
      <c r="H511" s="213" t="s">
        <v>22</v>
      </c>
      <c r="I511" s="214"/>
      <c r="J511" s="210"/>
      <c r="K511" s="210"/>
      <c r="L511" s="215"/>
      <c r="M511" s="216"/>
      <c r="N511" s="217"/>
      <c r="O511" s="217"/>
      <c r="P511" s="217"/>
      <c r="Q511" s="217"/>
      <c r="R511" s="217"/>
      <c r="S511" s="217"/>
      <c r="T511" s="218"/>
      <c r="AT511" s="219" t="s">
        <v>145</v>
      </c>
      <c r="AU511" s="219" t="s">
        <v>87</v>
      </c>
      <c r="AV511" s="12" t="s">
        <v>23</v>
      </c>
      <c r="AW511" s="12" t="s">
        <v>42</v>
      </c>
      <c r="AX511" s="12" t="s">
        <v>78</v>
      </c>
      <c r="AY511" s="219" t="s">
        <v>134</v>
      </c>
    </row>
    <row r="512" spans="2:65" s="13" customFormat="1" ht="13.5" x14ac:dyDescent="0.3">
      <c r="B512" s="220"/>
      <c r="C512" s="221"/>
      <c r="D512" s="207" t="s">
        <v>145</v>
      </c>
      <c r="E512" s="222" t="s">
        <v>22</v>
      </c>
      <c r="F512" s="223" t="s">
        <v>1141</v>
      </c>
      <c r="G512" s="221"/>
      <c r="H512" s="224">
        <v>1.7</v>
      </c>
      <c r="I512" s="225"/>
      <c r="J512" s="221"/>
      <c r="K512" s="221"/>
      <c r="L512" s="226"/>
      <c r="M512" s="227"/>
      <c r="N512" s="228"/>
      <c r="O512" s="228"/>
      <c r="P512" s="228"/>
      <c r="Q512" s="228"/>
      <c r="R512" s="228"/>
      <c r="S512" s="228"/>
      <c r="T512" s="229"/>
      <c r="AT512" s="230" t="s">
        <v>145</v>
      </c>
      <c r="AU512" s="230" t="s">
        <v>87</v>
      </c>
      <c r="AV512" s="13" t="s">
        <v>87</v>
      </c>
      <c r="AW512" s="13" t="s">
        <v>42</v>
      </c>
      <c r="AX512" s="13" t="s">
        <v>78</v>
      </c>
      <c r="AY512" s="230" t="s">
        <v>134</v>
      </c>
    </row>
    <row r="513" spans="2:65" s="14" customFormat="1" ht="13.5" x14ac:dyDescent="0.3">
      <c r="B513" s="231"/>
      <c r="C513" s="232"/>
      <c r="D513" s="233" t="s">
        <v>145</v>
      </c>
      <c r="E513" s="234" t="s">
        <v>22</v>
      </c>
      <c r="F513" s="235" t="s">
        <v>156</v>
      </c>
      <c r="G513" s="232"/>
      <c r="H513" s="236">
        <v>1.7</v>
      </c>
      <c r="I513" s="237"/>
      <c r="J513" s="232"/>
      <c r="K513" s="232"/>
      <c r="L513" s="238"/>
      <c r="M513" s="239"/>
      <c r="N513" s="240"/>
      <c r="O513" s="240"/>
      <c r="P513" s="240"/>
      <c r="Q513" s="240"/>
      <c r="R513" s="240"/>
      <c r="S513" s="240"/>
      <c r="T513" s="241"/>
      <c r="AT513" s="242" t="s">
        <v>145</v>
      </c>
      <c r="AU513" s="242" t="s">
        <v>87</v>
      </c>
      <c r="AV513" s="14" t="s">
        <v>141</v>
      </c>
      <c r="AW513" s="14" t="s">
        <v>42</v>
      </c>
      <c r="AX513" s="14" t="s">
        <v>23</v>
      </c>
      <c r="AY513" s="242" t="s">
        <v>134</v>
      </c>
    </row>
    <row r="514" spans="2:65" s="1" customFormat="1" ht="31.5" customHeight="1" x14ac:dyDescent="0.3">
      <c r="B514" s="36"/>
      <c r="C514" s="195" t="s">
        <v>560</v>
      </c>
      <c r="D514" s="195" t="s">
        <v>136</v>
      </c>
      <c r="E514" s="196" t="s">
        <v>1150</v>
      </c>
      <c r="F514" s="197" t="s">
        <v>1151</v>
      </c>
      <c r="G514" s="198" t="s">
        <v>183</v>
      </c>
      <c r="H514" s="199">
        <v>477.2</v>
      </c>
      <c r="I514" s="200"/>
      <c r="J514" s="201">
        <f>ROUND(I514*H514,2)</f>
        <v>0</v>
      </c>
      <c r="K514" s="197" t="s">
        <v>140</v>
      </c>
      <c r="L514" s="56"/>
      <c r="M514" s="202" t="s">
        <v>22</v>
      </c>
      <c r="N514" s="203" t="s">
        <v>49</v>
      </c>
      <c r="O514" s="37"/>
      <c r="P514" s="204">
        <f>O514*H514</f>
        <v>0</v>
      </c>
      <c r="Q514" s="204">
        <v>8.0000000000000007E-5</v>
      </c>
      <c r="R514" s="204">
        <f>Q514*H514</f>
        <v>3.8176000000000002E-2</v>
      </c>
      <c r="S514" s="204">
        <v>0</v>
      </c>
      <c r="T514" s="205">
        <f>S514*H514</f>
        <v>0</v>
      </c>
      <c r="AR514" s="19" t="s">
        <v>141</v>
      </c>
      <c r="AT514" s="19" t="s">
        <v>136</v>
      </c>
      <c r="AU514" s="19" t="s">
        <v>87</v>
      </c>
      <c r="AY514" s="19" t="s">
        <v>134</v>
      </c>
      <c r="BE514" s="206">
        <f>IF(N514="základní",J514,0)</f>
        <v>0</v>
      </c>
      <c r="BF514" s="206">
        <f>IF(N514="snížená",J514,0)</f>
        <v>0</v>
      </c>
      <c r="BG514" s="206">
        <f>IF(N514="zákl. přenesená",J514,0)</f>
        <v>0</v>
      </c>
      <c r="BH514" s="206">
        <f>IF(N514="sníž. přenesená",J514,0)</f>
        <v>0</v>
      </c>
      <c r="BI514" s="206">
        <f>IF(N514="nulová",J514,0)</f>
        <v>0</v>
      </c>
      <c r="BJ514" s="19" t="s">
        <v>23</v>
      </c>
      <c r="BK514" s="206">
        <f>ROUND(I514*H514,2)</f>
        <v>0</v>
      </c>
      <c r="BL514" s="19" t="s">
        <v>141</v>
      </c>
      <c r="BM514" s="19" t="s">
        <v>1152</v>
      </c>
    </row>
    <row r="515" spans="2:65" s="1" customFormat="1" ht="94.5" x14ac:dyDescent="0.3">
      <c r="B515" s="36"/>
      <c r="C515" s="58"/>
      <c r="D515" s="207" t="s">
        <v>143</v>
      </c>
      <c r="E515" s="58"/>
      <c r="F515" s="208" t="s">
        <v>1139</v>
      </c>
      <c r="G515" s="58"/>
      <c r="H515" s="58"/>
      <c r="I515" s="163"/>
      <c r="J515" s="58"/>
      <c r="K515" s="58"/>
      <c r="L515" s="56"/>
      <c r="M515" s="73"/>
      <c r="N515" s="37"/>
      <c r="O515" s="37"/>
      <c r="P515" s="37"/>
      <c r="Q515" s="37"/>
      <c r="R515" s="37"/>
      <c r="S515" s="37"/>
      <c r="T515" s="74"/>
      <c r="AT515" s="19" t="s">
        <v>143</v>
      </c>
      <c r="AU515" s="19" t="s">
        <v>87</v>
      </c>
    </row>
    <row r="516" spans="2:65" s="13" customFormat="1" ht="13.5" x14ac:dyDescent="0.3">
      <c r="B516" s="220"/>
      <c r="C516" s="221"/>
      <c r="D516" s="207" t="s">
        <v>145</v>
      </c>
      <c r="E516" s="222" t="s">
        <v>22</v>
      </c>
      <c r="F516" s="223" t="s">
        <v>1153</v>
      </c>
      <c r="G516" s="221"/>
      <c r="H516" s="224">
        <v>477.2</v>
      </c>
      <c r="I516" s="225"/>
      <c r="J516" s="221"/>
      <c r="K516" s="221"/>
      <c r="L516" s="226"/>
      <c r="M516" s="227"/>
      <c r="N516" s="228"/>
      <c r="O516" s="228"/>
      <c r="P516" s="228"/>
      <c r="Q516" s="228"/>
      <c r="R516" s="228"/>
      <c r="S516" s="228"/>
      <c r="T516" s="229"/>
      <c r="AT516" s="230" t="s">
        <v>145</v>
      </c>
      <c r="AU516" s="230" t="s">
        <v>87</v>
      </c>
      <c r="AV516" s="13" t="s">
        <v>87</v>
      </c>
      <c r="AW516" s="13" t="s">
        <v>42</v>
      </c>
      <c r="AX516" s="13" t="s">
        <v>78</v>
      </c>
      <c r="AY516" s="230" t="s">
        <v>134</v>
      </c>
    </row>
    <row r="517" spans="2:65" s="14" customFormat="1" ht="13.5" x14ac:dyDescent="0.3">
      <c r="B517" s="231"/>
      <c r="C517" s="232"/>
      <c r="D517" s="233" t="s">
        <v>145</v>
      </c>
      <c r="E517" s="234" t="s">
        <v>22</v>
      </c>
      <c r="F517" s="235" t="s">
        <v>156</v>
      </c>
      <c r="G517" s="232"/>
      <c r="H517" s="236">
        <v>477.2</v>
      </c>
      <c r="I517" s="237"/>
      <c r="J517" s="232"/>
      <c r="K517" s="232"/>
      <c r="L517" s="238"/>
      <c r="M517" s="239"/>
      <c r="N517" s="240"/>
      <c r="O517" s="240"/>
      <c r="P517" s="240"/>
      <c r="Q517" s="240"/>
      <c r="R517" s="240"/>
      <c r="S517" s="240"/>
      <c r="T517" s="241"/>
      <c r="AT517" s="242" t="s">
        <v>145</v>
      </c>
      <c r="AU517" s="242" t="s">
        <v>87</v>
      </c>
      <c r="AV517" s="14" t="s">
        <v>141</v>
      </c>
      <c r="AW517" s="14" t="s">
        <v>42</v>
      </c>
      <c r="AX517" s="14" t="s">
        <v>23</v>
      </c>
      <c r="AY517" s="242" t="s">
        <v>134</v>
      </c>
    </row>
    <row r="518" spans="2:65" s="1" customFormat="1" ht="31.5" customHeight="1" x14ac:dyDescent="0.3">
      <c r="B518" s="36"/>
      <c r="C518" s="254" t="s">
        <v>565</v>
      </c>
      <c r="D518" s="254" t="s">
        <v>385</v>
      </c>
      <c r="E518" s="255" t="s">
        <v>1154</v>
      </c>
      <c r="F518" s="256" t="s">
        <v>1155</v>
      </c>
      <c r="G518" s="257" t="s">
        <v>183</v>
      </c>
      <c r="H518" s="258">
        <v>484.358</v>
      </c>
      <c r="I518" s="259"/>
      <c r="J518" s="260">
        <f>ROUND(I518*H518,2)</f>
        <v>0</v>
      </c>
      <c r="K518" s="256" t="s">
        <v>140</v>
      </c>
      <c r="L518" s="261"/>
      <c r="M518" s="262" t="s">
        <v>22</v>
      </c>
      <c r="N518" s="263" t="s">
        <v>49</v>
      </c>
      <c r="O518" s="37"/>
      <c r="P518" s="204">
        <f>O518*H518</f>
        <v>0</v>
      </c>
      <c r="Q518" s="204">
        <v>7.1999999999999995E-2</v>
      </c>
      <c r="R518" s="204">
        <f>Q518*H518</f>
        <v>34.873775999999999</v>
      </c>
      <c r="S518" s="204">
        <v>0</v>
      </c>
      <c r="T518" s="205">
        <f>S518*H518</f>
        <v>0</v>
      </c>
      <c r="AR518" s="19" t="s">
        <v>209</v>
      </c>
      <c r="AT518" s="19" t="s">
        <v>385</v>
      </c>
      <c r="AU518" s="19" t="s">
        <v>87</v>
      </c>
      <c r="AY518" s="19" t="s">
        <v>134</v>
      </c>
      <c r="BE518" s="206">
        <f>IF(N518="základní",J518,0)</f>
        <v>0</v>
      </c>
      <c r="BF518" s="206">
        <f>IF(N518="snížená",J518,0)</f>
        <v>0</v>
      </c>
      <c r="BG518" s="206">
        <f>IF(N518="zákl. přenesená",J518,0)</f>
        <v>0</v>
      </c>
      <c r="BH518" s="206">
        <f>IF(N518="sníž. přenesená",J518,0)</f>
        <v>0</v>
      </c>
      <c r="BI518" s="206">
        <f>IF(N518="nulová",J518,0)</f>
        <v>0</v>
      </c>
      <c r="BJ518" s="19" t="s">
        <v>23</v>
      </c>
      <c r="BK518" s="206">
        <f>ROUND(I518*H518,2)</f>
        <v>0</v>
      </c>
      <c r="BL518" s="19" t="s">
        <v>141</v>
      </c>
      <c r="BM518" s="19" t="s">
        <v>1156</v>
      </c>
    </row>
    <row r="519" spans="2:65" s="13" customFormat="1" ht="13.5" x14ac:dyDescent="0.3">
      <c r="B519" s="220"/>
      <c r="C519" s="221"/>
      <c r="D519" s="207" t="s">
        <v>145</v>
      </c>
      <c r="E519" s="222" t="s">
        <v>22</v>
      </c>
      <c r="F519" s="223" t="s">
        <v>1157</v>
      </c>
      <c r="G519" s="221"/>
      <c r="H519" s="224">
        <v>484.358</v>
      </c>
      <c r="I519" s="225"/>
      <c r="J519" s="221"/>
      <c r="K519" s="221"/>
      <c r="L519" s="226"/>
      <c r="M519" s="227"/>
      <c r="N519" s="228"/>
      <c r="O519" s="228"/>
      <c r="P519" s="228"/>
      <c r="Q519" s="228"/>
      <c r="R519" s="228"/>
      <c r="S519" s="228"/>
      <c r="T519" s="229"/>
      <c r="AT519" s="230" t="s">
        <v>145</v>
      </c>
      <c r="AU519" s="230" t="s">
        <v>87</v>
      </c>
      <c r="AV519" s="13" t="s">
        <v>87</v>
      </c>
      <c r="AW519" s="13" t="s">
        <v>42</v>
      </c>
      <c r="AX519" s="13" t="s">
        <v>78</v>
      </c>
      <c r="AY519" s="230" t="s">
        <v>134</v>
      </c>
    </row>
    <row r="520" spans="2:65" s="14" customFormat="1" ht="13.5" x14ac:dyDescent="0.3">
      <c r="B520" s="231"/>
      <c r="C520" s="232"/>
      <c r="D520" s="233" t="s">
        <v>145</v>
      </c>
      <c r="E520" s="234" t="s">
        <v>22</v>
      </c>
      <c r="F520" s="235" t="s">
        <v>156</v>
      </c>
      <c r="G520" s="232"/>
      <c r="H520" s="236">
        <v>484.358</v>
      </c>
      <c r="I520" s="237"/>
      <c r="J520" s="232"/>
      <c r="K520" s="232"/>
      <c r="L520" s="238"/>
      <c r="M520" s="239"/>
      <c r="N520" s="240"/>
      <c r="O520" s="240"/>
      <c r="P520" s="240"/>
      <c r="Q520" s="240"/>
      <c r="R520" s="240"/>
      <c r="S520" s="240"/>
      <c r="T520" s="241"/>
      <c r="AT520" s="242" t="s">
        <v>145</v>
      </c>
      <c r="AU520" s="242" t="s">
        <v>87</v>
      </c>
      <c r="AV520" s="14" t="s">
        <v>141</v>
      </c>
      <c r="AW520" s="14" t="s">
        <v>42</v>
      </c>
      <c r="AX520" s="14" t="s">
        <v>23</v>
      </c>
      <c r="AY520" s="242" t="s">
        <v>134</v>
      </c>
    </row>
    <row r="521" spans="2:65" s="1" customFormat="1" ht="31.5" customHeight="1" x14ac:dyDescent="0.3">
      <c r="B521" s="36"/>
      <c r="C521" s="195" t="s">
        <v>570</v>
      </c>
      <c r="D521" s="195" t="s">
        <v>136</v>
      </c>
      <c r="E521" s="196" t="s">
        <v>1158</v>
      </c>
      <c r="F521" s="197" t="s">
        <v>1159</v>
      </c>
      <c r="G521" s="198" t="s">
        <v>546</v>
      </c>
      <c r="H521" s="199">
        <v>1</v>
      </c>
      <c r="I521" s="200"/>
      <c r="J521" s="201">
        <f>ROUND(I521*H521,2)</f>
        <v>0</v>
      </c>
      <c r="K521" s="197" t="s">
        <v>140</v>
      </c>
      <c r="L521" s="56"/>
      <c r="M521" s="202" t="s">
        <v>22</v>
      </c>
      <c r="N521" s="203" t="s">
        <v>49</v>
      </c>
      <c r="O521" s="37"/>
      <c r="P521" s="204">
        <f>O521*H521</f>
        <v>0</v>
      </c>
      <c r="Q521" s="204">
        <v>8.0000000000000007E-5</v>
      </c>
      <c r="R521" s="204">
        <f>Q521*H521</f>
        <v>8.0000000000000007E-5</v>
      </c>
      <c r="S521" s="204">
        <v>0</v>
      </c>
      <c r="T521" s="205">
        <f>S521*H521</f>
        <v>0</v>
      </c>
      <c r="AR521" s="19" t="s">
        <v>141</v>
      </c>
      <c r="AT521" s="19" t="s">
        <v>136</v>
      </c>
      <c r="AU521" s="19" t="s">
        <v>87</v>
      </c>
      <c r="AY521" s="19" t="s">
        <v>134</v>
      </c>
      <c r="BE521" s="206">
        <f>IF(N521="základní",J521,0)</f>
        <v>0</v>
      </c>
      <c r="BF521" s="206">
        <f>IF(N521="snížená",J521,0)</f>
        <v>0</v>
      </c>
      <c r="BG521" s="206">
        <f>IF(N521="zákl. přenesená",J521,0)</f>
        <v>0</v>
      </c>
      <c r="BH521" s="206">
        <f>IF(N521="sníž. přenesená",J521,0)</f>
        <v>0</v>
      </c>
      <c r="BI521" s="206">
        <f>IF(N521="nulová",J521,0)</f>
        <v>0</v>
      </c>
      <c r="BJ521" s="19" t="s">
        <v>23</v>
      </c>
      <c r="BK521" s="206">
        <f>ROUND(I521*H521,2)</f>
        <v>0</v>
      </c>
      <c r="BL521" s="19" t="s">
        <v>141</v>
      </c>
      <c r="BM521" s="19" t="s">
        <v>1160</v>
      </c>
    </row>
    <row r="522" spans="2:65" s="1" customFormat="1" ht="67.5" x14ac:dyDescent="0.3">
      <c r="B522" s="36"/>
      <c r="C522" s="58"/>
      <c r="D522" s="207" t="s">
        <v>143</v>
      </c>
      <c r="E522" s="58"/>
      <c r="F522" s="208" t="s">
        <v>1161</v>
      </c>
      <c r="G522" s="58"/>
      <c r="H522" s="58"/>
      <c r="I522" s="163"/>
      <c r="J522" s="58"/>
      <c r="K522" s="58"/>
      <c r="L522" s="56"/>
      <c r="M522" s="73"/>
      <c r="N522" s="37"/>
      <c r="O522" s="37"/>
      <c r="P522" s="37"/>
      <c r="Q522" s="37"/>
      <c r="R522" s="37"/>
      <c r="S522" s="37"/>
      <c r="T522" s="74"/>
      <c r="AT522" s="19" t="s">
        <v>143</v>
      </c>
      <c r="AU522" s="19" t="s">
        <v>87</v>
      </c>
    </row>
    <row r="523" spans="2:65" s="12" customFormat="1" ht="13.5" x14ac:dyDescent="0.3">
      <c r="B523" s="209"/>
      <c r="C523" s="210"/>
      <c r="D523" s="207" t="s">
        <v>145</v>
      </c>
      <c r="E523" s="211" t="s">
        <v>22</v>
      </c>
      <c r="F523" s="212" t="s">
        <v>1140</v>
      </c>
      <c r="G523" s="210"/>
      <c r="H523" s="213" t="s">
        <v>22</v>
      </c>
      <c r="I523" s="214"/>
      <c r="J523" s="210"/>
      <c r="K523" s="210"/>
      <c r="L523" s="215"/>
      <c r="M523" s="216"/>
      <c r="N523" s="217"/>
      <c r="O523" s="217"/>
      <c r="P523" s="217"/>
      <c r="Q523" s="217"/>
      <c r="R523" s="217"/>
      <c r="S523" s="217"/>
      <c r="T523" s="218"/>
      <c r="AT523" s="219" t="s">
        <v>145</v>
      </c>
      <c r="AU523" s="219" t="s">
        <v>87</v>
      </c>
      <c r="AV523" s="12" t="s">
        <v>23</v>
      </c>
      <c r="AW523" s="12" t="s">
        <v>42</v>
      </c>
      <c r="AX523" s="12" t="s">
        <v>78</v>
      </c>
      <c r="AY523" s="219" t="s">
        <v>134</v>
      </c>
    </row>
    <row r="524" spans="2:65" s="13" customFormat="1" ht="13.5" x14ac:dyDescent="0.3">
      <c r="B524" s="220"/>
      <c r="C524" s="221"/>
      <c r="D524" s="207" t="s">
        <v>145</v>
      </c>
      <c r="E524" s="222" t="s">
        <v>22</v>
      </c>
      <c r="F524" s="223" t="s">
        <v>23</v>
      </c>
      <c r="G524" s="221"/>
      <c r="H524" s="224">
        <v>1</v>
      </c>
      <c r="I524" s="225"/>
      <c r="J524" s="221"/>
      <c r="K524" s="221"/>
      <c r="L524" s="226"/>
      <c r="M524" s="227"/>
      <c r="N524" s="228"/>
      <c r="O524" s="228"/>
      <c r="P524" s="228"/>
      <c r="Q524" s="228"/>
      <c r="R524" s="228"/>
      <c r="S524" s="228"/>
      <c r="T524" s="229"/>
      <c r="AT524" s="230" t="s">
        <v>145</v>
      </c>
      <c r="AU524" s="230" t="s">
        <v>87</v>
      </c>
      <c r="AV524" s="13" t="s">
        <v>87</v>
      </c>
      <c r="AW524" s="13" t="s">
        <v>42</v>
      </c>
      <c r="AX524" s="13" t="s">
        <v>78</v>
      </c>
      <c r="AY524" s="230" t="s">
        <v>134</v>
      </c>
    </row>
    <row r="525" spans="2:65" s="14" customFormat="1" ht="13.5" x14ac:dyDescent="0.3">
      <c r="B525" s="231"/>
      <c r="C525" s="232"/>
      <c r="D525" s="233" t="s">
        <v>145</v>
      </c>
      <c r="E525" s="234" t="s">
        <v>22</v>
      </c>
      <c r="F525" s="235" t="s">
        <v>156</v>
      </c>
      <c r="G525" s="232"/>
      <c r="H525" s="236">
        <v>1</v>
      </c>
      <c r="I525" s="237"/>
      <c r="J525" s="232"/>
      <c r="K525" s="232"/>
      <c r="L525" s="238"/>
      <c r="M525" s="239"/>
      <c r="N525" s="240"/>
      <c r="O525" s="240"/>
      <c r="P525" s="240"/>
      <c r="Q525" s="240"/>
      <c r="R525" s="240"/>
      <c r="S525" s="240"/>
      <c r="T525" s="241"/>
      <c r="AT525" s="242" t="s">
        <v>145</v>
      </c>
      <c r="AU525" s="242" t="s">
        <v>87</v>
      </c>
      <c r="AV525" s="14" t="s">
        <v>141</v>
      </c>
      <c r="AW525" s="14" t="s">
        <v>42</v>
      </c>
      <c r="AX525" s="14" t="s">
        <v>23</v>
      </c>
      <c r="AY525" s="242" t="s">
        <v>134</v>
      </c>
    </row>
    <row r="526" spans="2:65" s="1" customFormat="1" ht="31.5" customHeight="1" x14ac:dyDescent="0.3">
      <c r="B526" s="36"/>
      <c r="C526" s="254" t="s">
        <v>195</v>
      </c>
      <c r="D526" s="254" t="s">
        <v>385</v>
      </c>
      <c r="E526" s="255" t="s">
        <v>1162</v>
      </c>
      <c r="F526" s="256" t="s">
        <v>1163</v>
      </c>
      <c r="G526" s="257" t="s">
        <v>546</v>
      </c>
      <c r="H526" s="258">
        <v>1</v>
      </c>
      <c r="I526" s="259"/>
      <c r="J526" s="260">
        <f>ROUND(I526*H526,2)</f>
        <v>0</v>
      </c>
      <c r="K526" s="256" t="s">
        <v>140</v>
      </c>
      <c r="L526" s="261"/>
      <c r="M526" s="262" t="s">
        <v>22</v>
      </c>
      <c r="N526" s="263" t="s">
        <v>49</v>
      </c>
      <c r="O526" s="37"/>
      <c r="P526" s="204">
        <f>O526*H526</f>
        <v>0</v>
      </c>
      <c r="Q526" s="204">
        <v>2.5000000000000001E-2</v>
      </c>
      <c r="R526" s="204">
        <f>Q526*H526</f>
        <v>2.5000000000000001E-2</v>
      </c>
      <c r="S526" s="204">
        <v>0</v>
      </c>
      <c r="T526" s="205">
        <f>S526*H526</f>
        <v>0</v>
      </c>
      <c r="AR526" s="19" t="s">
        <v>209</v>
      </c>
      <c r="AT526" s="19" t="s">
        <v>385</v>
      </c>
      <c r="AU526" s="19" t="s">
        <v>87</v>
      </c>
      <c r="AY526" s="19" t="s">
        <v>134</v>
      </c>
      <c r="BE526" s="206">
        <f>IF(N526="základní",J526,0)</f>
        <v>0</v>
      </c>
      <c r="BF526" s="206">
        <f>IF(N526="snížená",J526,0)</f>
        <v>0</v>
      </c>
      <c r="BG526" s="206">
        <f>IF(N526="zákl. přenesená",J526,0)</f>
        <v>0</v>
      </c>
      <c r="BH526" s="206">
        <f>IF(N526="sníž. přenesená",J526,0)</f>
        <v>0</v>
      </c>
      <c r="BI526" s="206">
        <f>IF(N526="nulová",J526,0)</f>
        <v>0</v>
      </c>
      <c r="BJ526" s="19" t="s">
        <v>23</v>
      </c>
      <c r="BK526" s="206">
        <f>ROUND(I526*H526,2)</f>
        <v>0</v>
      </c>
      <c r="BL526" s="19" t="s">
        <v>141</v>
      </c>
      <c r="BM526" s="19" t="s">
        <v>1164</v>
      </c>
    </row>
    <row r="527" spans="2:65" s="12" customFormat="1" ht="13.5" x14ac:dyDescent="0.3">
      <c r="B527" s="209"/>
      <c r="C527" s="210"/>
      <c r="D527" s="207" t="s">
        <v>145</v>
      </c>
      <c r="E527" s="211" t="s">
        <v>22</v>
      </c>
      <c r="F527" s="212" t="s">
        <v>1140</v>
      </c>
      <c r="G527" s="210"/>
      <c r="H527" s="213" t="s">
        <v>22</v>
      </c>
      <c r="I527" s="214"/>
      <c r="J527" s="210"/>
      <c r="K527" s="210"/>
      <c r="L527" s="215"/>
      <c r="M527" s="216"/>
      <c r="N527" s="217"/>
      <c r="O527" s="217"/>
      <c r="P527" s="217"/>
      <c r="Q527" s="217"/>
      <c r="R527" s="217"/>
      <c r="S527" s="217"/>
      <c r="T527" s="218"/>
      <c r="AT527" s="219" t="s">
        <v>145</v>
      </c>
      <c r="AU527" s="219" t="s">
        <v>87</v>
      </c>
      <c r="AV527" s="12" t="s">
        <v>23</v>
      </c>
      <c r="AW527" s="12" t="s">
        <v>42</v>
      </c>
      <c r="AX527" s="12" t="s">
        <v>78</v>
      </c>
      <c r="AY527" s="219" t="s">
        <v>134</v>
      </c>
    </row>
    <row r="528" spans="2:65" s="13" customFormat="1" ht="13.5" x14ac:dyDescent="0.3">
      <c r="B528" s="220"/>
      <c r="C528" s="221"/>
      <c r="D528" s="207" t="s">
        <v>145</v>
      </c>
      <c r="E528" s="222" t="s">
        <v>22</v>
      </c>
      <c r="F528" s="223" t="s">
        <v>23</v>
      </c>
      <c r="G528" s="221"/>
      <c r="H528" s="224">
        <v>1</v>
      </c>
      <c r="I528" s="225"/>
      <c r="J528" s="221"/>
      <c r="K528" s="221"/>
      <c r="L528" s="226"/>
      <c r="M528" s="227"/>
      <c r="N528" s="228"/>
      <c r="O528" s="228"/>
      <c r="P528" s="228"/>
      <c r="Q528" s="228"/>
      <c r="R528" s="228"/>
      <c r="S528" s="228"/>
      <c r="T528" s="229"/>
      <c r="AT528" s="230" t="s">
        <v>145</v>
      </c>
      <c r="AU528" s="230" t="s">
        <v>87</v>
      </c>
      <c r="AV528" s="13" t="s">
        <v>87</v>
      </c>
      <c r="AW528" s="13" t="s">
        <v>42</v>
      </c>
      <c r="AX528" s="13" t="s">
        <v>78</v>
      </c>
      <c r="AY528" s="230" t="s">
        <v>134</v>
      </c>
    </row>
    <row r="529" spans="2:65" s="14" customFormat="1" ht="13.5" x14ac:dyDescent="0.3">
      <c r="B529" s="231"/>
      <c r="C529" s="232"/>
      <c r="D529" s="233" t="s">
        <v>145</v>
      </c>
      <c r="E529" s="234" t="s">
        <v>22</v>
      </c>
      <c r="F529" s="235" t="s">
        <v>156</v>
      </c>
      <c r="G529" s="232"/>
      <c r="H529" s="236">
        <v>1</v>
      </c>
      <c r="I529" s="237"/>
      <c r="J529" s="232"/>
      <c r="K529" s="232"/>
      <c r="L529" s="238"/>
      <c r="M529" s="239"/>
      <c r="N529" s="240"/>
      <c r="O529" s="240"/>
      <c r="P529" s="240"/>
      <c r="Q529" s="240"/>
      <c r="R529" s="240"/>
      <c r="S529" s="240"/>
      <c r="T529" s="241"/>
      <c r="AT529" s="242" t="s">
        <v>145</v>
      </c>
      <c r="AU529" s="242" t="s">
        <v>87</v>
      </c>
      <c r="AV529" s="14" t="s">
        <v>141</v>
      </c>
      <c r="AW529" s="14" t="s">
        <v>42</v>
      </c>
      <c r="AX529" s="14" t="s">
        <v>23</v>
      </c>
      <c r="AY529" s="242" t="s">
        <v>134</v>
      </c>
    </row>
    <row r="530" spans="2:65" s="1" customFormat="1" ht="31.5" customHeight="1" x14ac:dyDescent="0.3">
      <c r="B530" s="36"/>
      <c r="C530" s="195" t="s">
        <v>578</v>
      </c>
      <c r="D530" s="195" t="s">
        <v>136</v>
      </c>
      <c r="E530" s="196" t="s">
        <v>1165</v>
      </c>
      <c r="F530" s="197" t="s">
        <v>1166</v>
      </c>
      <c r="G530" s="198" t="s">
        <v>546</v>
      </c>
      <c r="H530" s="199">
        <v>37</v>
      </c>
      <c r="I530" s="200"/>
      <c r="J530" s="201">
        <f>ROUND(I530*H530,2)</f>
        <v>0</v>
      </c>
      <c r="K530" s="197" t="s">
        <v>140</v>
      </c>
      <c r="L530" s="56"/>
      <c r="M530" s="202" t="s">
        <v>22</v>
      </c>
      <c r="N530" s="203" t="s">
        <v>49</v>
      </c>
      <c r="O530" s="37"/>
      <c r="P530" s="204">
        <f>O530*H530</f>
        <v>0</v>
      </c>
      <c r="Q530" s="204">
        <v>1.6000000000000001E-4</v>
      </c>
      <c r="R530" s="204">
        <f>Q530*H530</f>
        <v>5.9200000000000008E-3</v>
      </c>
      <c r="S530" s="204">
        <v>0</v>
      </c>
      <c r="T530" s="205">
        <f>S530*H530</f>
        <v>0</v>
      </c>
      <c r="AR530" s="19" t="s">
        <v>141</v>
      </c>
      <c r="AT530" s="19" t="s">
        <v>136</v>
      </c>
      <c r="AU530" s="19" t="s">
        <v>87</v>
      </c>
      <c r="AY530" s="19" t="s">
        <v>134</v>
      </c>
      <c r="BE530" s="206">
        <f>IF(N530="základní",J530,0)</f>
        <v>0</v>
      </c>
      <c r="BF530" s="206">
        <f>IF(N530="snížená",J530,0)</f>
        <v>0</v>
      </c>
      <c r="BG530" s="206">
        <f>IF(N530="zákl. přenesená",J530,0)</f>
        <v>0</v>
      </c>
      <c r="BH530" s="206">
        <f>IF(N530="sníž. přenesená",J530,0)</f>
        <v>0</v>
      </c>
      <c r="BI530" s="206">
        <f>IF(N530="nulová",J530,0)</f>
        <v>0</v>
      </c>
      <c r="BJ530" s="19" t="s">
        <v>23</v>
      </c>
      <c r="BK530" s="206">
        <f>ROUND(I530*H530,2)</f>
        <v>0</v>
      </c>
      <c r="BL530" s="19" t="s">
        <v>141</v>
      </c>
      <c r="BM530" s="19" t="s">
        <v>1167</v>
      </c>
    </row>
    <row r="531" spans="2:65" s="1" customFormat="1" ht="67.5" x14ac:dyDescent="0.3">
      <c r="B531" s="36"/>
      <c r="C531" s="58"/>
      <c r="D531" s="207" t="s">
        <v>143</v>
      </c>
      <c r="E531" s="58"/>
      <c r="F531" s="208" t="s">
        <v>1161</v>
      </c>
      <c r="G531" s="58"/>
      <c r="H531" s="58"/>
      <c r="I531" s="163"/>
      <c r="J531" s="58"/>
      <c r="K531" s="58"/>
      <c r="L531" s="56"/>
      <c r="M531" s="73"/>
      <c r="N531" s="37"/>
      <c r="O531" s="37"/>
      <c r="P531" s="37"/>
      <c r="Q531" s="37"/>
      <c r="R531" s="37"/>
      <c r="S531" s="37"/>
      <c r="T531" s="74"/>
      <c r="AT531" s="19" t="s">
        <v>143</v>
      </c>
      <c r="AU531" s="19" t="s">
        <v>87</v>
      </c>
    </row>
    <row r="532" spans="2:65" s="13" customFormat="1" ht="13.5" x14ac:dyDescent="0.3">
      <c r="B532" s="220"/>
      <c r="C532" s="221"/>
      <c r="D532" s="207" t="s">
        <v>145</v>
      </c>
      <c r="E532" s="222" t="s">
        <v>22</v>
      </c>
      <c r="F532" s="223" t="s">
        <v>1168</v>
      </c>
      <c r="G532" s="221"/>
      <c r="H532" s="224">
        <v>37</v>
      </c>
      <c r="I532" s="225"/>
      <c r="J532" s="221"/>
      <c r="K532" s="221"/>
      <c r="L532" s="226"/>
      <c r="M532" s="227"/>
      <c r="N532" s="228"/>
      <c r="O532" s="228"/>
      <c r="P532" s="228"/>
      <c r="Q532" s="228"/>
      <c r="R532" s="228"/>
      <c r="S532" s="228"/>
      <c r="T532" s="229"/>
      <c r="AT532" s="230" t="s">
        <v>145</v>
      </c>
      <c r="AU532" s="230" t="s">
        <v>87</v>
      </c>
      <c r="AV532" s="13" t="s">
        <v>87</v>
      </c>
      <c r="AW532" s="13" t="s">
        <v>42</v>
      </c>
      <c r="AX532" s="13" t="s">
        <v>78</v>
      </c>
      <c r="AY532" s="230" t="s">
        <v>134</v>
      </c>
    </row>
    <row r="533" spans="2:65" s="14" customFormat="1" ht="13.5" x14ac:dyDescent="0.3">
      <c r="B533" s="231"/>
      <c r="C533" s="232"/>
      <c r="D533" s="233" t="s">
        <v>145</v>
      </c>
      <c r="E533" s="234" t="s">
        <v>22</v>
      </c>
      <c r="F533" s="235" t="s">
        <v>156</v>
      </c>
      <c r="G533" s="232"/>
      <c r="H533" s="236">
        <v>37</v>
      </c>
      <c r="I533" s="237"/>
      <c r="J533" s="232"/>
      <c r="K533" s="232"/>
      <c r="L533" s="238"/>
      <c r="M533" s="239"/>
      <c r="N533" s="240"/>
      <c r="O533" s="240"/>
      <c r="P533" s="240"/>
      <c r="Q533" s="240"/>
      <c r="R533" s="240"/>
      <c r="S533" s="240"/>
      <c r="T533" s="241"/>
      <c r="AT533" s="242" t="s">
        <v>145</v>
      </c>
      <c r="AU533" s="242" t="s">
        <v>87</v>
      </c>
      <c r="AV533" s="14" t="s">
        <v>141</v>
      </c>
      <c r="AW533" s="14" t="s">
        <v>42</v>
      </c>
      <c r="AX533" s="14" t="s">
        <v>23</v>
      </c>
      <c r="AY533" s="242" t="s">
        <v>134</v>
      </c>
    </row>
    <row r="534" spans="2:65" s="1" customFormat="1" ht="31.5" customHeight="1" x14ac:dyDescent="0.3">
      <c r="B534" s="36"/>
      <c r="C534" s="254" t="s">
        <v>583</v>
      </c>
      <c r="D534" s="254" t="s">
        <v>385</v>
      </c>
      <c r="E534" s="255" t="s">
        <v>1169</v>
      </c>
      <c r="F534" s="256" t="s">
        <v>1170</v>
      </c>
      <c r="G534" s="257" t="s">
        <v>546</v>
      </c>
      <c r="H534" s="258">
        <v>36</v>
      </c>
      <c r="I534" s="259"/>
      <c r="J534" s="260">
        <f>ROUND(I534*H534,2)</f>
        <v>0</v>
      </c>
      <c r="K534" s="256" t="s">
        <v>140</v>
      </c>
      <c r="L534" s="261"/>
      <c r="M534" s="262" t="s">
        <v>22</v>
      </c>
      <c r="N534" s="263" t="s">
        <v>49</v>
      </c>
      <c r="O534" s="37"/>
      <c r="P534" s="204">
        <f>O534*H534</f>
        <v>0</v>
      </c>
      <c r="Q534" s="204">
        <v>7.2999999999999995E-2</v>
      </c>
      <c r="R534" s="204">
        <f>Q534*H534</f>
        <v>2.6279999999999997</v>
      </c>
      <c r="S534" s="204">
        <v>0</v>
      </c>
      <c r="T534" s="205">
        <f>S534*H534</f>
        <v>0</v>
      </c>
      <c r="AR534" s="19" t="s">
        <v>209</v>
      </c>
      <c r="AT534" s="19" t="s">
        <v>385</v>
      </c>
      <c r="AU534" s="19" t="s">
        <v>87</v>
      </c>
      <c r="AY534" s="19" t="s">
        <v>134</v>
      </c>
      <c r="BE534" s="206">
        <f>IF(N534="základní",J534,0)</f>
        <v>0</v>
      </c>
      <c r="BF534" s="206">
        <f>IF(N534="snížená",J534,0)</f>
        <v>0</v>
      </c>
      <c r="BG534" s="206">
        <f>IF(N534="zákl. přenesená",J534,0)</f>
        <v>0</v>
      </c>
      <c r="BH534" s="206">
        <f>IF(N534="sníž. přenesená",J534,0)</f>
        <v>0</v>
      </c>
      <c r="BI534" s="206">
        <f>IF(N534="nulová",J534,0)</f>
        <v>0</v>
      </c>
      <c r="BJ534" s="19" t="s">
        <v>23</v>
      </c>
      <c r="BK534" s="206">
        <f>ROUND(I534*H534,2)</f>
        <v>0</v>
      </c>
      <c r="BL534" s="19" t="s">
        <v>141</v>
      </c>
      <c r="BM534" s="19" t="s">
        <v>1171</v>
      </c>
    </row>
    <row r="535" spans="2:65" s="12" customFormat="1" ht="13.5" x14ac:dyDescent="0.3">
      <c r="B535" s="209"/>
      <c r="C535" s="210"/>
      <c r="D535" s="207" t="s">
        <v>145</v>
      </c>
      <c r="E535" s="211" t="s">
        <v>22</v>
      </c>
      <c r="F535" s="212" t="s">
        <v>1172</v>
      </c>
      <c r="G535" s="210"/>
      <c r="H535" s="213" t="s">
        <v>22</v>
      </c>
      <c r="I535" s="214"/>
      <c r="J535" s="210"/>
      <c r="K535" s="210"/>
      <c r="L535" s="215"/>
      <c r="M535" s="216"/>
      <c r="N535" s="217"/>
      <c r="O535" s="217"/>
      <c r="P535" s="217"/>
      <c r="Q535" s="217"/>
      <c r="R535" s="217"/>
      <c r="S535" s="217"/>
      <c r="T535" s="218"/>
      <c r="AT535" s="219" t="s">
        <v>145</v>
      </c>
      <c r="AU535" s="219" t="s">
        <v>87</v>
      </c>
      <c r="AV535" s="12" t="s">
        <v>23</v>
      </c>
      <c r="AW535" s="12" t="s">
        <v>42</v>
      </c>
      <c r="AX535" s="12" t="s">
        <v>78</v>
      </c>
      <c r="AY535" s="219" t="s">
        <v>134</v>
      </c>
    </row>
    <row r="536" spans="2:65" s="12" customFormat="1" ht="13.5" x14ac:dyDescent="0.3">
      <c r="B536" s="209"/>
      <c r="C536" s="210"/>
      <c r="D536" s="207" t="s">
        <v>145</v>
      </c>
      <c r="E536" s="211" t="s">
        <v>22</v>
      </c>
      <c r="F536" s="212" t="s">
        <v>1173</v>
      </c>
      <c r="G536" s="210"/>
      <c r="H536" s="213" t="s">
        <v>22</v>
      </c>
      <c r="I536" s="214"/>
      <c r="J536" s="210"/>
      <c r="K536" s="210"/>
      <c r="L536" s="215"/>
      <c r="M536" s="216"/>
      <c r="N536" s="217"/>
      <c r="O536" s="217"/>
      <c r="P536" s="217"/>
      <c r="Q536" s="217"/>
      <c r="R536" s="217"/>
      <c r="S536" s="217"/>
      <c r="T536" s="218"/>
      <c r="AT536" s="219" t="s">
        <v>145</v>
      </c>
      <c r="AU536" s="219" t="s">
        <v>87</v>
      </c>
      <c r="AV536" s="12" t="s">
        <v>23</v>
      </c>
      <c r="AW536" s="12" t="s">
        <v>42</v>
      </c>
      <c r="AX536" s="12" t="s">
        <v>78</v>
      </c>
      <c r="AY536" s="219" t="s">
        <v>134</v>
      </c>
    </row>
    <row r="537" spans="2:65" s="13" customFormat="1" ht="13.5" x14ac:dyDescent="0.3">
      <c r="B537" s="220"/>
      <c r="C537" s="221"/>
      <c r="D537" s="207" t="s">
        <v>145</v>
      </c>
      <c r="E537" s="222" t="s">
        <v>22</v>
      </c>
      <c r="F537" s="223" t="s">
        <v>497</v>
      </c>
      <c r="G537" s="221"/>
      <c r="H537" s="224">
        <v>36</v>
      </c>
      <c r="I537" s="225"/>
      <c r="J537" s="221"/>
      <c r="K537" s="221"/>
      <c r="L537" s="226"/>
      <c r="M537" s="227"/>
      <c r="N537" s="228"/>
      <c r="O537" s="228"/>
      <c r="P537" s="228"/>
      <c r="Q537" s="228"/>
      <c r="R537" s="228"/>
      <c r="S537" s="228"/>
      <c r="T537" s="229"/>
      <c r="AT537" s="230" t="s">
        <v>145</v>
      </c>
      <c r="AU537" s="230" t="s">
        <v>87</v>
      </c>
      <c r="AV537" s="13" t="s">
        <v>87</v>
      </c>
      <c r="AW537" s="13" t="s">
        <v>42</v>
      </c>
      <c r="AX537" s="13" t="s">
        <v>78</v>
      </c>
      <c r="AY537" s="230" t="s">
        <v>134</v>
      </c>
    </row>
    <row r="538" spans="2:65" s="14" customFormat="1" ht="13.5" x14ac:dyDescent="0.3">
      <c r="B538" s="231"/>
      <c r="C538" s="232"/>
      <c r="D538" s="233" t="s">
        <v>145</v>
      </c>
      <c r="E538" s="234" t="s">
        <v>22</v>
      </c>
      <c r="F538" s="235" t="s">
        <v>156</v>
      </c>
      <c r="G538" s="232"/>
      <c r="H538" s="236">
        <v>36</v>
      </c>
      <c r="I538" s="237"/>
      <c r="J538" s="232"/>
      <c r="K538" s="232"/>
      <c r="L538" s="238"/>
      <c r="M538" s="239"/>
      <c r="N538" s="240"/>
      <c r="O538" s="240"/>
      <c r="P538" s="240"/>
      <c r="Q538" s="240"/>
      <c r="R538" s="240"/>
      <c r="S538" s="240"/>
      <c r="T538" s="241"/>
      <c r="AT538" s="242" t="s">
        <v>145</v>
      </c>
      <c r="AU538" s="242" t="s">
        <v>87</v>
      </c>
      <c r="AV538" s="14" t="s">
        <v>141</v>
      </c>
      <c r="AW538" s="14" t="s">
        <v>42</v>
      </c>
      <c r="AX538" s="14" t="s">
        <v>23</v>
      </c>
      <c r="AY538" s="242" t="s">
        <v>134</v>
      </c>
    </row>
    <row r="539" spans="2:65" s="1" customFormat="1" ht="31.5" customHeight="1" x14ac:dyDescent="0.3">
      <c r="B539" s="36"/>
      <c r="C539" s="254" t="s">
        <v>587</v>
      </c>
      <c r="D539" s="254" t="s">
        <v>385</v>
      </c>
      <c r="E539" s="255" t="s">
        <v>1174</v>
      </c>
      <c r="F539" s="256" t="s">
        <v>1175</v>
      </c>
      <c r="G539" s="257" t="s">
        <v>546</v>
      </c>
      <c r="H539" s="258">
        <v>1</v>
      </c>
      <c r="I539" s="259"/>
      <c r="J539" s="260">
        <f>ROUND(I539*H539,2)</f>
        <v>0</v>
      </c>
      <c r="K539" s="256" t="s">
        <v>140</v>
      </c>
      <c r="L539" s="261"/>
      <c r="M539" s="262" t="s">
        <v>22</v>
      </c>
      <c r="N539" s="263" t="s">
        <v>49</v>
      </c>
      <c r="O539" s="37"/>
      <c r="P539" s="204">
        <f>O539*H539</f>
        <v>0</v>
      </c>
      <c r="Q539" s="204">
        <v>8.5999999999999993E-2</v>
      </c>
      <c r="R539" s="204">
        <f>Q539*H539</f>
        <v>8.5999999999999993E-2</v>
      </c>
      <c r="S539" s="204">
        <v>0</v>
      </c>
      <c r="T539" s="205">
        <f>S539*H539</f>
        <v>0</v>
      </c>
      <c r="AR539" s="19" t="s">
        <v>209</v>
      </c>
      <c r="AT539" s="19" t="s">
        <v>385</v>
      </c>
      <c r="AU539" s="19" t="s">
        <v>87</v>
      </c>
      <c r="AY539" s="19" t="s">
        <v>134</v>
      </c>
      <c r="BE539" s="206">
        <f>IF(N539="základní",J539,0)</f>
        <v>0</v>
      </c>
      <c r="BF539" s="206">
        <f>IF(N539="snížená",J539,0)</f>
        <v>0</v>
      </c>
      <c r="BG539" s="206">
        <f>IF(N539="zákl. přenesená",J539,0)</f>
        <v>0</v>
      </c>
      <c r="BH539" s="206">
        <f>IF(N539="sníž. přenesená",J539,0)</f>
        <v>0</v>
      </c>
      <c r="BI539" s="206">
        <f>IF(N539="nulová",J539,0)</f>
        <v>0</v>
      </c>
      <c r="BJ539" s="19" t="s">
        <v>23</v>
      </c>
      <c r="BK539" s="206">
        <f>ROUND(I539*H539,2)</f>
        <v>0</v>
      </c>
      <c r="BL539" s="19" t="s">
        <v>141</v>
      </c>
      <c r="BM539" s="19" t="s">
        <v>1176</v>
      </c>
    </row>
    <row r="540" spans="2:65" s="12" customFormat="1" ht="13.5" x14ac:dyDescent="0.3">
      <c r="B540" s="209"/>
      <c r="C540" s="210"/>
      <c r="D540" s="207" t="s">
        <v>145</v>
      </c>
      <c r="E540" s="211" t="s">
        <v>22</v>
      </c>
      <c r="F540" s="212" t="s">
        <v>1177</v>
      </c>
      <c r="G540" s="210"/>
      <c r="H540" s="213" t="s">
        <v>22</v>
      </c>
      <c r="I540" s="214"/>
      <c r="J540" s="210"/>
      <c r="K540" s="210"/>
      <c r="L540" s="215"/>
      <c r="M540" s="216"/>
      <c r="N540" s="217"/>
      <c r="O540" s="217"/>
      <c r="P540" s="217"/>
      <c r="Q540" s="217"/>
      <c r="R540" s="217"/>
      <c r="S540" s="217"/>
      <c r="T540" s="218"/>
      <c r="AT540" s="219" t="s">
        <v>145</v>
      </c>
      <c r="AU540" s="219" t="s">
        <v>87</v>
      </c>
      <c r="AV540" s="12" t="s">
        <v>23</v>
      </c>
      <c r="AW540" s="12" t="s">
        <v>42</v>
      </c>
      <c r="AX540" s="12" t="s">
        <v>78</v>
      </c>
      <c r="AY540" s="219" t="s">
        <v>134</v>
      </c>
    </row>
    <row r="541" spans="2:65" s="13" customFormat="1" ht="13.5" x14ac:dyDescent="0.3">
      <c r="B541" s="220"/>
      <c r="C541" s="221"/>
      <c r="D541" s="207" t="s">
        <v>145</v>
      </c>
      <c r="E541" s="222" t="s">
        <v>22</v>
      </c>
      <c r="F541" s="223" t="s">
        <v>23</v>
      </c>
      <c r="G541" s="221"/>
      <c r="H541" s="224">
        <v>1</v>
      </c>
      <c r="I541" s="225"/>
      <c r="J541" s="221"/>
      <c r="K541" s="221"/>
      <c r="L541" s="226"/>
      <c r="M541" s="227"/>
      <c r="N541" s="228"/>
      <c r="O541" s="228"/>
      <c r="P541" s="228"/>
      <c r="Q541" s="228"/>
      <c r="R541" s="228"/>
      <c r="S541" s="228"/>
      <c r="T541" s="229"/>
      <c r="AT541" s="230" t="s">
        <v>145</v>
      </c>
      <c r="AU541" s="230" t="s">
        <v>87</v>
      </c>
      <c r="AV541" s="13" t="s">
        <v>87</v>
      </c>
      <c r="AW541" s="13" t="s">
        <v>42</v>
      </c>
      <c r="AX541" s="13" t="s">
        <v>78</v>
      </c>
      <c r="AY541" s="230" t="s">
        <v>134</v>
      </c>
    </row>
    <row r="542" spans="2:65" s="14" customFormat="1" ht="13.5" x14ac:dyDescent="0.3">
      <c r="B542" s="231"/>
      <c r="C542" s="232"/>
      <c r="D542" s="233" t="s">
        <v>145</v>
      </c>
      <c r="E542" s="234" t="s">
        <v>22</v>
      </c>
      <c r="F542" s="235" t="s">
        <v>156</v>
      </c>
      <c r="G542" s="232"/>
      <c r="H542" s="236">
        <v>1</v>
      </c>
      <c r="I542" s="237"/>
      <c r="J542" s="232"/>
      <c r="K542" s="232"/>
      <c r="L542" s="238"/>
      <c r="M542" s="239"/>
      <c r="N542" s="240"/>
      <c r="O542" s="240"/>
      <c r="P542" s="240"/>
      <c r="Q542" s="240"/>
      <c r="R542" s="240"/>
      <c r="S542" s="240"/>
      <c r="T542" s="241"/>
      <c r="AT542" s="242" t="s">
        <v>145</v>
      </c>
      <c r="AU542" s="242" t="s">
        <v>87</v>
      </c>
      <c r="AV542" s="14" t="s">
        <v>141</v>
      </c>
      <c r="AW542" s="14" t="s">
        <v>42</v>
      </c>
      <c r="AX542" s="14" t="s">
        <v>23</v>
      </c>
      <c r="AY542" s="242" t="s">
        <v>134</v>
      </c>
    </row>
    <row r="543" spans="2:65" s="1" customFormat="1" ht="31.5" customHeight="1" x14ac:dyDescent="0.3">
      <c r="B543" s="36"/>
      <c r="C543" s="195" t="s">
        <v>591</v>
      </c>
      <c r="D543" s="195" t="s">
        <v>136</v>
      </c>
      <c r="E543" s="196" t="s">
        <v>1178</v>
      </c>
      <c r="F543" s="197" t="s">
        <v>1179</v>
      </c>
      <c r="G543" s="198" t="s">
        <v>183</v>
      </c>
      <c r="H543" s="199">
        <v>170.41499999999999</v>
      </c>
      <c r="I543" s="200"/>
      <c r="J543" s="201">
        <f>ROUND(I543*H543,2)</f>
        <v>0</v>
      </c>
      <c r="K543" s="197" t="s">
        <v>140</v>
      </c>
      <c r="L543" s="56"/>
      <c r="M543" s="202" t="s">
        <v>22</v>
      </c>
      <c r="N543" s="203" t="s">
        <v>49</v>
      </c>
      <c r="O543" s="37"/>
      <c r="P543" s="204">
        <f>O543*H543</f>
        <v>0</v>
      </c>
      <c r="Q543" s="204">
        <v>3.3E-3</v>
      </c>
      <c r="R543" s="204">
        <f>Q543*H543</f>
        <v>0.56236949999999997</v>
      </c>
      <c r="S543" s="204">
        <v>0</v>
      </c>
      <c r="T543" s="205">
        <f>S543*H543</f>
        <v>0</v>
      </c>
      <c r="AR543" s="19" t="s">
        <v>141</v>
      </c>
      <c r="AT543" s="19" t="s">
        <v>136</v>
      </c>
      <c r="AU543" s="19" t="s">
        <v>87</v>
      </c>
      <c r="AY543" s="19" t="s">
        <v>134</v>
      </c>
      <c r="BE543" s="206">
        <f>IF(N543="základní",J543,0)</f>
        <v>0</v>
      </c>
      <c r="BF543" s="206">
        <f>IF(N543="snížená",J543,0)</f>
        <v>0</v>
      </c>
      <c r="BG543" s="206">
        <f>IF(N543="zákl. přenesená",J543,0)</f>
        <v>0</v>
      </c>
      <c r="BH543" s="206">
        <f>IF(N543="sníž. přenesená",J543,0)</f>
        <v>0</v>
      </c>
      <c r="BI543" s="206">
        <f>IF(N543="nulová",J543,0)</f>
        <v>0</v>
      </c>
      <c r="BJ543" s="19" t="s">
        <v>23</v>
      </c>
      <c r="BK543" s="206">
        <f>ROUND(I543*H543,2)</f>
        <v>0</v>
      </c>
      <c r="BL543" s="19" t="s">
        <v>141</v>
      </c>
      <c r="BM543" s="19" t="s">
        <v>1180</v>
      </c>
    </row>
    <row r="544" spans="2:65" s="1" customFormat="1" ht="54" x14ac:dyDescent="0.3">
      <c r="B544" s="36"/>
      <c r="C544" s="58"/>
      <c r="D544" s="207" t="s">
        <v>143</v>
      </c>
      <c r="E544" s="58"/>
      <c r="F544" s="208" t="s">
        <v>1181</v>
      </c>
      <c r="G544" s="58"/>
      <c r="H544" s="58"/>
      <c r="I544" s="163"/>
      <c r="J544" s="58"/>
      <c r="K544" s="58"/>
      <c r="L544" s="56"/>
      <c r="M544" s="73"/>
      <c r="N544" s="37"/>
      <c r="O544" s="37"/>
      <c r="P544" s="37"/>
      <c r="Q544" s="37"/>
      <c r="R544" s="37"/>
      <c r="S544" s="37"/>
      <c r="T544" s="74"/>
      <c r="AT544" s="19" t="s">
        <v>143</v>
      </c>
      <c r="AU544" s="19" t="s">
        <v>87</v>
      </c>
    </row>
    <row r="545" spans="2:65" s="12" customFormat="1" ht="13.5" x14ac:dyDescent="0.3">
      <c r="B545" s="209"/>
      <c r="C545" s="210"/>
      <c r="D545" s="207" t="s">
        <v>145</v>
      </c>
      <c r="E545" s="211" t="s">
        <v>22</v>
      </c>
      <c r="F545" s="212" t="s">
        <v>1182</v>
      </c>
      <c r="G545" s="210"/>
      <c r="H545" s="213" t="s">
        <v>22</v>
      </c>
      <c r="I545" s="214"/>
      <c r="J545" s="210"/>
      <c r="K545" s="210"/>
      <c r="L545" s="215"/>
      <c r="M545" s="216"/>
      <c r="N545" s="217"/>
      <c r="O545" s="217"/>
      <c r="P545" s="217"/>
      <c r="Q545" s="217"/>
      <c r="R545" s="217"/>
      <c r="S545" s="217"/>
      <c r="T545" s="218"/>
      <c r="AT545" s="219" t="s">
        <v>145</v>
      </c>
      <c r="AU545" s="219" t="s">
        <v>87</v>
      </c>
      <c r="AV545" s="12" t="s">
        <v>23</v>
      </c>
      <c r="AW545" s="12" t="s">
        <v>42</v>
      </c>
      <c r="AX545" s="12" t="s">
        <v>78</v>
      </c>
      <c r="AY545" s="219" t="s">
        <v>134</v>
      </c>
    </row>
    <row r="546" spans="2:65" s="13" customFormat="1" ht="13.5" x14ac:dyDescent="0.3">
      <c r="B546" s="220"/>
      <c r="C546" s="221"/>
      <c r="D546" s="207" t="s">
        <v>145</v>
      </c>
      <c r="E546" s="222" t="s">
        <v>22</v>
      </c>
      <c r="F546" s="223" t="s">
        <v>1183</v>
      </c>
      <c r="G546" s="221"/>
      <c r="H546" s="224">
        <v>170.41499999999999</v>
      </c>
      <c r="I546" s="225"/>
      <c r="J546" s="221"/>
      <c r="K546" s="221"/>
      <c r="L546" s="226"/>
      <c r="M546" s="227"/>
      <c r="N546" s="228"/>
      <c r="O546" s="228"/>
      <c r="P546" s="228"/>
      <c r="Q546" s="228"/>
      <c r="R546" s="228"/>
      <c r="S546" s="228"/>
      <c r="T546" s="229"/>
      <c r="AT546" s="230" t="s">
        <v>145</v>
      </c>
      <c r="AU546" s="230" t="s">
        <v>87</v>
      </c>
      <c r="AV546" s="13" t="s">
        <v>87</v>
      </c>
      <c r="AW546" s="13" t="s">
        <v>42</v>
      </c>
      <c r="AX546" s="13" t="s">
        <v>78</v>
      </c>
      <c r="AY546" s="230" t="s">
        <v>134</v>
      </c>
    </row>
    <row r="547" spans="2:65" s="14" customFormat="1" ht="13.5" x14ac:dyDescent="0.3">
      <c r="B547" s="231"/>
      <c r="C547" s="232"/>
      <c r="D547" s="233" t="s">
        <v>145</v>
      </c>
      <c r="E547" s="234" t="s">
        <v>22</v>
      </c>
      <c r="F547" s="235" t="s">
        <v>156</v>
      </c>
      <c r="G547" s="232"/>
      <c r="H547" s="236">
        <v>170.41499999999999</v>
      </c>
      <c r="I547" s="237"/>
      <c r="J547" s="232"/>
      <c r="K547" s="232"/>
      <c r="L547" s="238"/>
      <c r="M547" s="239"/>
      <c r="N547" s="240"/>
      <c r="O547" s="240"/>
      <c r="P547" s="240"/>
      <c r="Q547" s="240"/>
      <c r="R547" s="240"/>
      <c r="S547" s="240"/>
      <c r="T547" s="241"/>
      <c r="AT547" s="242" t="s">
        <v>145</v>
      </c>
      <c r="AU547" s="242" t="s">
        <v>87</v>
      </c>
      <c r="AV547" s="14" t="s">
        <v>141</v>
      </c>
      <c r="AW547" s="14" t="s">
        <v>42</v>
      </c>
      <c r="AX547" s="14" t="s">
        <v>23</v>
      </c>
      <c r="AY547" s="242" t="s">
        <v>134</v>
      </c>
    </row>
    <row r="548" spans="2:65" s="1" customFormat="1" ht="31.5" customHeight="1" x14ac:dyDescent="0.3">
      <c r="B548" s="36"/>
      <c r="C548" s="195" t="s">
        <v>595</v>
      </c>
      <c r="D548" s="195" t="s">
        <v>136</v>
      </c>
      <c r="E548" s="196" t="s">
        <v>1184</v>
      </c>
      <c r="F548" s="197" t="s">
        <v>1185</v>
      </c>
      <c r="G548" s="198" t="s">
        <v>183</v>
      </c>
      <c r="H548" s="199">
        <v>12.494999999999999</v>
      </c>
      <c r="I548" s="200"/>
      <c r="J548" s="201">
        <f>ROUND(I548*H548,2)</f>
        <v>0</v>
      </c>
      <c r="K548" s="197" t="s">
        <v>1148</v>
      </c>
      <c r="L548" s="56"/>
      <c r="M548" s="202" t="s">
        <v>22</v>
      </c>
      <c r="N548" s="203" t="s">
        <v>49</v>
      </c>
      <c r="O548" s="37"/>
      <c r="P548" s="204">
        <f>O548*H548</f>
        <v>0</v>
      </c>
      <c r="Q548" s="204">
        <v>4.8199999999999996E-3</v>
      </c>
      <c r="R548" s="204">
        <f>Q548*H548</f>
        <v>6.0225899999999992E-2</v>
      </c>
      <c r="S548" s="204">
        <v>0</v>
      </c>
      <c r="T548" s="205">
        <f>S548*H548</f>
        <v>0</v>
      </c>
      <c r="AR548" s="19" t="s">
        <v>141</v>
      </c>
      <c r="AT548" s="19" t="s">
        <v>136</v>
      </c>
      <c r="AU548" s="19" t="s">
        <v>87</v>
      </c>
      <c r="AY548" s="19" t="s">
        <v>134</v>
      </c>
      <c r="BE548" s="206">
        <f>IF(N548="základní",J548,0)</f>
        <v>0</v>
      </c>
      <c r="BF548" s="206">
        <f>IF(N548="snížená",J548,0)</f>
        <v>0</v>
      </c>
      <c r="BG548" s="206">
        <f>IF(N548="zákl. přenesená",J548,0)</f>
        <v>0</v>
      </c>
      <c r="BH548" s="206">
        <f>IF(N548="sníž. přenesená",J548,0)</f>
        <v>0</v>
      </c>
      <c r="BI548" s="206">
        <f>IF(N548="nulová",J548,0)</f>
        <v>0</v>
      </c>
      <c r="BJ548" s="19" t="s">
        <v>23</v>
      </c>
      <c r="BK548" s="206">
        <f>ROUND(I548*H548,2)</f>
        <v>0</v>
      </c>
      <c r="BL548" s="19" t="s">
        <v>141</v>
      </c>
      <c r="BM548" s="19" t="s">
        <v>1186</v>
      </c>
    </row>
    <row r="549" spans="2:65" s="13" customFormat="1" ht="13.5" x14ac:dyDescent="0.3">
      <c r="B549" s="220"/>
      <c r="C549" s="221"/>
      <c r="D549" s="207" t="s">
        <v>145</v>
      </c>
      <c r="E549" s="222" t="s">
        <v>22</v>
      </c>
      <c r="F549" s="223" t="s">
        <v>1187</v>
      </c>
      <c r="G549" s="221"/>
      <c r="H549" s="224">
        <v>12.494999999999999</v>
      </c>
      <c r="I549" s="225"/>
      <c r="J549" s="221"/>
      <c r="K549" s="221"/>
      <c r="L549" s="226"/>
      <c r="M549" s="227"/>
      <c r="N549" s="228"/>
      <c r="O549" s="228"/>
      <c r="P549" s="228"/>
      <c r="Q549" s="228"/>
      <c r="R549" s="228"/>
      <c r="S549" s="228"/>
      <c r="T549" s="229"/>
      <c r="AT549" s="230" t="s">
        <v>145</v>
      </c>
      <c r="AU549" s="230" t="s">
        <v>87</v>
      </c>
      <c r="AV549" s="13" t="s">
        <v>87</v>
      </c>
      <c r="AW549" s="13" t="s">
        <v>42</v>
      </c>
      <c r="AX549" s="13" t="s">
        <v>78</v>
      </c>
      <c r="AY549" s="230" t="s">
        <v>134</v>
      </c>
    </row>
    <row r="550" spans="2:65" s="14" customFormat="1" ht="13.5" x14ac:dyDescent="0.3">
      <c r="B550" s="231"/>
      <c r="C550" s="232"/>
      <c r="D550" s="233" t="s">
        <v>145</v>
      </c>
      <c r="E550" s="234" t="s">
        <v>22</v>
      </c>
      <c r="F550" s="235" t="s">
        <v>156</v>
      </c>
      <c r="G550" s="232"/>
      <c r="H550" s="236">
        <v>12.494999999999999</v>
      </c>
      <c r="I550" s="237"/>
      <c r="J550" s="232"/>
      <c r="K550" s="232"/>
      <c r="L550" s="238"/>
      <c r="M550" s="239"/>
      <c r="N550" s="240"/>
      <c r="O550" s="240"/>
      <c r="P550" s="240"/>
      <c r="Q550" s="240"/>
      <c r="R550" s="240"/>
      <c r="S550" s="240"/>
      <c r="T550" s="241"/>
      <c r="AT550" s="242" t="s">
        <v>145</v>
      </c>
      <c r="AU550" s="242" t="s">
        <v>87</v>
      </c>
      <c r="AV550" s="14" t="s">
        <v>141</v>
      </c>
      <c r="AW550" s="14" t="s">
        <v>42</v>
      </c>
      <c r="AX550" s="14" t="s">
        <v>23</v>
      </c>
      <c r="AY550" s="242" t="s">
        <v>134</v>
      </c>
    </row>
    <row r="551" spans="2:65" s="1" customFormat="1" ht="31.5" customHeight="1" x14ac:dyDescent="0.3">
      <c r="B551" s="36"/>
      <c r="C551" s="195" t="s">
        <v>599</v>
      </c>
      <c r="D551" s="195" t="s">
        <v>136</v>
      </c>
      <c r="E551" s="196" t="s">
        <v>1188</v>
      </c>
      <c r="F551" s="197" t="s">
        <v>1189</v>
      </c>
      <c r="G551" s="198" t="s">
        <v>183</v>
      </c>
      <c r="H551" s="199">
        <v>3.4649999999999999</v>
      </c>
      <c r="I551" s="200"/>
      <c r="J551" s="201">
        <f>ROUND(I551*H551,2)</f>
        <v>0</v>
      </c>
      <c r="K551" s="197" t="s">
        <v>1148</v>
      </c>
      <c r="L551" s="56"/>
      <c r="M551" s="202" t="s">
        <v>22</v>
      </c>
      <c r="N551" s="203" t="s">
        <v>49</v>
      </c>
      <c r="O551" s="37"/>
      <c r="P551" s="204">
        <f>O551*H551</f>
        <v>0</v>
      </c>
      <c r="Q551" s="204">
        <v>7.2399999999999999E-3</v>
      </c>
      <c r="R551" s="204">
        <f>Q551*H551</f>
        <v>2.5086599999999997E-2</v>
      </c>
      <c r="S551" s="204">
        <v>0</v>
      </c>
      <c r="T551" s="205">
        <f>S551*H551</f>
        <v>0</v>
      </c>
      <c r="AR551" s="19" t="s">
        <v>141</v>
      </c>
      <c r="AT551" s="19" t="s">
        <v>136</v>
      </c>
      <c r="AU551" s="19" t="s">
        <v>87</v>
      </c>
      <c r="AY551" s="19" t="s">
        <v>134</v>
      </c>
      <c r="BE551" s="206">
        <f>IF(N551="základní",J551,0)</f>
        <v>0</v>
      </c>
      <c r="BF551" s="206">
        <f>IF(N551="snížená",J551,0)</f>
        <v>0</v>
      </c>
      <c r="BG551" s="206">
        <f>IF(N551="zákl. přenesená",J551,0)</f>
        <v>0</v>
      </c>
      <c r="BH551" s="206">
        <f>IF(N551="sníž. přenesená",J551,0)</f>
        <v>0</v>
      </c>
      <c r="BI551" s="206">
        <f>IF(N551="nulová",J551,0)</f>
        <v>0</v>
      </c>
      <c r="BJ551" s="19" t="s">
        <v>23</v>
      </c>
      <c r="BK551" s="206">
        <f>ROUND(I551*H551,2)</f>
        <v>0</v>
      </c>
      <c r="BL551" s="19" t="s">
        <v>141</v>
      </c>
      <c r="BM551" s="19" t="s">
        <v>1190</v>
      </c>
    </row>
    <row r="552" spans="2:65" s="13" customFormat="1" ht="13.5" x14ac:dyDescent="0.3">
      <c r="B552" s="220"/>
      <c r="C552" s="221"/>
      <c r="D552" s="207" t="s">
        <v>145</v>
      </c>
      <c r="E552" s="222" t="s">
        <v>22</v>
      </c>
      <c r="F552" s="223" t="s">
        <v>1191</v>
      </c>
      <c r="G552" s="221"/>
      <c r="H552" s="224">
        <v>3.4649999999999999</v>
      </c>
      <c r="I552" s="225"/>
      <c r="J552" s="221"/>
      <c r="K552" s="221"/>
      <c r="L552" s="226"/>
      <c r="M552" s="227"/>
      <c r="N552" s="228"/>
      <c r="O552" s="228"/>
      <c r="P552" s="228"/>
      <c r="Q552" s="228"/>
      <c r="R552" s="228"/>
      <c r="S552" s="228"/>
      <c r="T552" s="229"/>
      <c r="AT552" s="230" t="s">
        <v>145</v>
      </c>
      <c r="AU552" s="230" t="s">
        <v>87</v>
      </c>
      <c r="AV552" s="13" t="s">
        <v>87</v>
      </c>
      <c r="AW552" s="13" t="s">
        <v>42</v>
      </c>
      <c r="AX552" s="13" t="s">
        <v>78</v>
      </c>
      <c r="AY552" s="230" t="s">
        <v>134</v>
      </c>
    </row>
    <row r="553" spans="2:65" s="14" customFormat="1" ht="13.5" x14ac:dyDescent="0.3">
      <c r="B553" s="231"/>
      <c r="C553" s="232"/>
      <c r="D553" s="233" t="s">
        <v>145</v>
      </c>
      <c r="E553" s="234" t="s">
        <v>22</v>
      </c>
      <c r="F553" s="235" t="s">
        <v>156</v>
      </c>
      <c r="G553" s="232"/>
      <c r="H553" s="236">
        <v>3.4649999999999999</v>
      </c>
      <c r="I553" s="237"/>
      <c r="J553" s="232"/>
      <c r="K553" s="232"/>
      <c r="L553" s="238"/>
      <c r="M553" s="239"/>
      <c r="N553" s="240"/>
      <c r="O553" s="240"/>
      <c r="P553" s="240"/>
      <c r="Q553" s="240"/>
      <c r="R553" s="240"/>
      <c r="S553" s="240"/>
      <c r="T553" s="241"/>
      <c r="AT553" s="242" t="s">
        <v>145</v>
      </c>
      <c r="AU553" s="242" t="s">
        <v>87</v>
      </c>
      <c r="AV553" s="14" t="s">
        <v>141</v>
      </c>
      <c r="AW553" s="14" t="s">
        <v>42</v>
      </c>
      <c r="AX553" s="14" t="s">
        <v>23</v>
      </c>
      <c r="AY553" s="242" t="s">
        <v>134</v>
      </c>
    </row>
    <row r="554" spans="2:65" s="1" customFormat="1" ht="31.5" customHeight="1" x14ac:dyDescent="0.3">
      <c r="B554" s="36"/>
      <c r="C554" s="195" t="s">
        <v>603</v>
      </c>
      <c r="D554" s="195" t="s">
        <v>136</v>
      </c>
      <c r="E554" s="196" t="s">
        <v>1192</v>
      </c>
      <c r="F554" s="197" t="s">
        <v>1193</v>
      </c>
      <c r="G554" s="198" t="s">
        <v>546</v>
      </c>
      <c r="H554" s="199">
        <v>117</v>
      </c>
      <c r="I554" s="200"/>
      <c r="J554" s="201">
        <f>ROUND(I554*H554,2)</f>
        <v>0</v>
      </c>
      <c r="K554" s="197" t="s">
        <v>140</v>
      </c>
      <c r="L554" s="56"/>
      <c r="M554" s="202" t="s">
        <v>22</v>
      </c>
      <c r="N554" s="203" t="s">
        <v>49</v>
      </c>
      <c r="O554" s="37"/>
      <c r="P554" s="204">
        <f>O554*H554</f>
        <v>0</v>
      </c>
      <c r="Q554" s="204">
        <v>0</v>
      </c>
      <c r="R554" s="204">
        <f>Q554*H554</f>
        <v>0</v>
      </c>
      <c r="S554" s="204">
        <v>0</v>
      </c>
      <c r="T554" s="205">
        <f>S554*H554</f>
        <v>0</v>
      </c>
      <c r="AR554" s="19" t="s">
        <v>141</v>
      </c>
      <c r="AT554" s="19" t="s">
        <v>136</v>
      </c>
      <c r="AU554" s="19" t="s">
        <v>87</v>
      </c>
      <c r="AY554" s="19" t="s">
        <v>134</v>
      </c>
      <c r="BE554" s="206">
        <f>IF(N554="základní",J554,0)</f>
        <v>0</v>
      </c>
      <c r="BF554" s="206">
        <f>IF(N554="snížená",J554,0)</f>
        <v>0</v>
      </c>
      <c r="BG554" s="206">
        <f>IF(N554="zákl. přenesená",J554,0)</f>
        <v>0</v>
      </c>
      <c r="BH554" s="206">
        <f>IF(N554="sníž. přenesená",J554,0)</f>
        <v>0</v>
      </c>
      <c r="BI554" s="206">
        <f>IF(N554="nulová",J554,0)</f>
        <v>0</v>
      </c>
      <c r="BJ554" s="19" t="s">
        <v>23</v>
      </c>
      <c r="BK554" s="206">
        <f>ROUND(I554*H554,2)</f>
        <v>0</v>
      </c>
      <c r="BL554" s="19" t="s">
        <v>141</v>
      </c>
      <c r="BM554" s="19" t="s">
        <v>1194</v>
      </c>
    </row>
    <row r="555" spans="2:65" s="1" customFormat="1" ht="27" x14ac:dyDescent="0.3">
      <c r="B555" s="36"/>
      <c r="C555" s="58"/>
      <c r="D555" s="207" t="s">
        <v>143</v>
      </c>
      <c r="E555" s="58"/>
      <c r="F555" s="208" t="s">
        <v>1195</v>
      </c>
      <c r="G555" s="58"/>
      <c r="H555" s="58"/>
      <c r="I555" s="163"/>
      <c r="J555" s="58"/>
      <c r="K555" s="58"/>
      <c r="L555" s="56"/>
      <c r="M555" s="73"/>
      <c r="N555" s="37"/>
      <c r="O555" s="37"/>
      <c r="P555" s="37"/>
      <c r="Q555" s="37"/>
      <c r="R555" s="37"/>
      <c r="S555" s="37"/>
      <c r="T555" s="74"/>
      <c r="AT555" s="19" t="s">
        <v>143</v>
      </c>
      <c r="AU555" s="19" t="s">
        <v>87</v>
      </c>
    </row>
    <row r="556" spans="2:65" s="13" customFormat="1" ht="13.5" x14ac:dyDescent="0.3">
      <c r="B556" s="220"/>
      <c r="C556" s="221"/>
      <c r="D556" s="207" t="s">
        <v>145</v>
      </c>
      <c r="E556" s="222" t="s">
        <v>22</v>
      </c>
      <c r="F556" s="223" t="s">
        <v>1196</v>
      </c>
      <c r="G556" s="221"/>
      <c r="H556" s="224">
        <v>117</v>
      </c>
      <c r="I556" s="225"/>
      <c r="J556" s="221"/>
      <c r="K556" s="221"/>
      <c r="L556" s="226"/>
      <c r="M556" s="227"/>
      <c r="N556" s="228"/>
      <c r="O556" s="228"/>
      <c r="P556" s="228"/>
      <c r="Q556" s="228"/>
      <c r="R556" s="228"/>
      <c r="S556" s="228"/>
      <c r="T556" s="229"/>
      <c r="AT556" s="230" t="s">
        <v>145</v>
      </c>
      <c r="AU556" s="230" t="s">
        <v>87</v>
      </c>
      <c r="AV556" s="13" t="s">
        <v>87</v>
      </c>
      <c r="AW556" s="13" t="s">
        <v>42</v>
      </c>
      <c r="AX556" s="13" t="s">
        <v>78</v>
      </c>
      <c r="AY556" s="230" t="s">
        <v>134</v>
      </c>
    </row>
    <row r="557" spans="2:65" s="14" customFormat="1" ht="13.5" x14ac:dyDescent="0.3">
      <c r="B557" s="231"/>
      <c r="C557" s="232"/>
      <c r="D557" s="233" t="s">
        <v>145</v>
      </c>
      <c r="E557" s="234" t="s">
        <v>22</v>
      </c>
      <c r="F557" s="235" t="s">
        <v>156</v>
      </c>
      <c r="G557" s="232"/>
      <c r="H557" s="236">
        <v>117</v>
      </c>
      <c r="I557" s="237"/>
      <c r="J557" s="232"/>
      <c r="K557" s="232"/>
      <c r="L557" s="238"/>
      <c r="M557" s="239"/>
      <c r="N557" s="240"/>
      <c r="O557" s="240"/>
      <c r="P557" s="240"/>
      <c r="Q557" s="240"/>
      <c r="R557" s="240"/>
      <c r="S557" s="240"/>
      <c r="T557" s="241"/>
      <c r="AT557" s="242" t="s">
        <v>145</v>
      </c>
      <c r="AU557" s="242" t="s">
        <v>87</v>
      </c>
      <c r="AV557" s="14" t="s">
        <v>141</v>
      </c>
      <c r="AW557" s="14" t="s">
        <v>42</v>
      </c>
      <c r="AX557" s="14" t="s">
        <v>23</v>
      </c>
      <c r="AY557" s="242" t="s">
        <v>134</v>
      </c>
    </row>
    <row r="558" spans="2:65" s="1" customFormat="1" ht="31.5" customHeight="1" x14ac:dyDescent="0.3">
      <c r="B558" s="36"/>
      <c r="C558" s="254" t="s">
        <v>607</v>
      </c>
      <c r="D558" s="254" t="s">
        <v>385</v>
      </c>
      <c r="E558" s="255" t="s">
        <v>1197</v>
      </c>
      <c r="F558" s="256" t="s">
        <v>1198</v>
      </c>
      <c r="G558" s="257" t="s">
        <v>546</v>
      </c>
      <c r="H558" s="258">
        <v>34</v>
      </c>
      <c r="I558" s="259"/>
      <c r="J558" s="260">
        <f>ROUND(I558*H558,2)</f>
        <v>0</v>
      </c>
      <c r="K558" s="256" t="s">
        <v>140</v>
      </c>
      <c r="L558" s="261"/>
      <c r="M558" s="262" t="s">
        <v>22</v>
      </c>
      <c r="N558" s="263" t="s">
        <v>49</v>
      </c>
      <c r="O558" s="37"/>
      <c r="P558" s="204">
        <f>O558*H558</f>
        <v>0</v>
      </c>
      <c r="Q558" s="204">
        <v>6.4999999999999997E-4</v>
      </c>
      <c r="R558" s="204">
        <f>Q558*H558</f>
        <v>2.2099999999999998E-2</v>
      </c>
      <c r="S558" s="204">
        <v>0</v>
      </c>
      <c r="T558" s="205">
        <f>S558*H558</f>
        <v>0</v>
      </c>
      <c r="AR558" s="19" t="s">
        <v>209</v>
      </c>
      <c r="AT558" s="19" t="s">
        <v>385</v>
      </c>
      <c r="AU558" s="19" t="s">
        <v>87</v>
      </c>
      <c r="AY558" s="19" t="s">
        <v>134</v>
      </c>
      <c r="BE558" s="206">
        <f>IF(N558="základní",J558,0)</f>
        <v>0</v>
      </c>
      <c r="BF558" s="206">
        <f>IF(N558="snížená",J558,0)</f>
        <v>0</v>
      </c>
      <c r="BG558" s="206">
        <f>IF(N558="zákl. přenesená",J558,0)</f>
        <v>0</v>
      </c>
      <c r="BH558" s="206">
        <f>IF(N558="sníž. přenesená",J558,0)</f>
        <v>0</v>
      </c>
      <c r="BI558" s="206">
        <f>IF(N558="nulová",J558,0)</f>
        <v>0</v>
      </c>
      <c r="BJ558" s="19" t="s">
        <v>23</v>
      </c>
      <c r="BK558" s="206">
        <f>ROUND(I558*H558,2)</f>
        <v>0</v>
      </c>
      <c r="BL558" s="19" t="s">
        <v>141</v>
      </c>
      <c r="BM558" s="19" t="s">
        <v>1199</v>
      </c>
    </row>
    <row r="559" spans="2:65" s="13" customFormat="1" ht="13.5" x14ac:dyDescent="0.3">
      <c r="B559" s="220"/>
      <c r="C559" s="221"/>
      <c r="D559" s="207" t="s">
        <v>145</v>
      </c>
      <c r="E559" s="222" t="s">
        <v>22</v>
      </c>
      <c r="F559" s="223" t="s">
        <v>483</v>
      </c>
      <c r="G559" s="221"/>
      <c r="H559" s="224">
        <v>34</v>
      </c>
      <c r="I559" s="225"/>
      <c r="J559" s="221"/>
      <c r="K559" s="221"/>
      <c r="L559" s="226"/>
      <c r="M559" s="227"/>
      <c r="N559" s="228"/>
      <c r="O559" s="228"/>
      <c r="P559" s="228"/>
      <c r="Q559" s="228"/>
      <c r="R559" s="228"/>
      <c r="S559" s="228"/>
      <c r="T559" s="229"/>
      <c r="AT559" s="230" t="s">
        <v>145</v>
      </c>
      <c r="AU559" s="230" t="s">
        <v>87</v>
      </c>
      <c r="AV559" s="13" t="s">
        <v>87</v>
      </c>
      <c r="AW559" s="13" t="s">
        <v>42</v>
      </c>
      <c r="AX559" s="13" t="s">
        <v>78</v>
      </c>
      <c r="AY559" s="230" t="s">
        <v>134</v>
      </c>
    </row>
    <row r="560" spans="2:65" s="14" customFormat="1" ht="13.5" x14ac:dyDescent="0.3">
      <c r="B560" s="231"/>
      <c r="C560" s="232"/>
      <c r="D560" s="233" t="s">
        <v>145</v>
      </c>
      <c r="E560" s="234" t="s">
        <v>22</v>
      </c>
      <c r="F560" s="235" t="s">
        <v>156</v>
      </c>
      <c r="G560" s="232"/>
      <c r="H560" s="236">
        <v>34</v>
      </c>
      <c r="I560" s="237"/>
      <c r="J560" s="232"/>
      <c r="K560" s="232"/>
      <c r="L560" s="238"/>
      <c r="M560" s="239"/>
      <c r="N560" s="240"/>
      <c r="O560" s="240"/>
      <c r="P560" s="240"/>
      <c r="Q560" s="240"/>
      <c r="R560" s="240"/>
      <c r="S560" s="240"/>
      <c r="T560" s="241"/>
      <c r="AT560" s="242" t="s">
        <v>145</v>
      </c>
      <c r="AU560" s="242" t="s">
        <v>87</v>
      </c>
      <c r="AV560" s="14" t="s">
        <v>141</v>
      </c>
      <c r="AW560" s="14" t="s">
        <v>42</v>
      </c>
      <c r="AX560" s="14" t="s">
        <v>23</v>
      </c>
      <c r="AY560" s="242" t="s">
        <v>134</v>
      </c>
    </row>
    <row r="561" spans="2:65" s="1" customFormat="1" ht="31.5" customHeight="1" x14ac:dyDescent="0.3">
      <c r="B561" s="36"/>
      <c r="C561" s="254" t="s">
        <v>612</v>
      </c>
      <c r="D561" s="254" t="s">
        <v>385</v>
      </c>
      <c r="E561" s="255" t="s">
        <v>1200</v>
      </c>
      <c r="F561" s="256" t="s">
        <v>1201</v>
      </c>
      <c r="G561" s="257" t="s">
        <v>546</v>
      </c>
      <c r="H561" s="258">
        <v>2</v>
      </c>
      <c r="I561" s="259"/>
      <c r="J561" s="260">
        <f>ROUND(I561*H561,2)</f>
        <v>0</v>
      </c>
      <c r="K561" s="256" t="s">
        <v>140</v>
      </c>
      <c r="L561" s="261"/>
      <c r="M561" s="262" t="s">
        <v>22</v>
      </c>
      <c r="N561" s="263" t="s">
        <v>49</v>
      </c>
      <c r="O561" s="37"/>
      <c r="P561" s="204">
        <f>O561*H561</f>
        <v>0</v>
      </c>
      <c r="Q561" s="204">
        <v>5.4000000000000001E-4</v>
      </c>
      <c r="R561" s="204">
        <f>Q561*H561</f>
        <v>1.08E-3</v>
      </c>
      <c r="S561" s="204">
        <v>0</v>
      </c>
      <c r="T561" s="205">
        <f>S561*H561</f>
        <v>0</v>
      </c>
      <c r="AR561" s="19" t="s">
        <v>209</v>
      </c>
      <c r="AT561" s="19" t="s">
        <v>385</v>
      </c>
      <c r="AU561" s="19" t="s">
        <v>87</v>
      </c>
      <c r="AY561" s="19" t="s">
        <v>134</v>
      </c>
      <c r="BE561" s="206">
        <f>IF(N561="základní",J561,0)</f>
        <v>0</v>
      </c>
      <c r="BF561" s="206">
        <f>IF(N561="snížená",J561,0)</f>
        <v>0</v>
      </c>
      <c r="BG561" s="206">
        <f>IF(N561="zákl. přenesená",J561,0)</f>
        <v>0</v>
      </c>
      <c r="BH561" s="206">
        <f>IF(N561="sníž. přenesená",J561,0)</f>
        <v>0</v>
      </c>
      <c r="BI561" s="206">
        <f>IF(N561="nulová",J561,0)</f>
        <v>0</v>
      </c>
      <c r="BJ561" s="19" t="s">
        <v>23</v>
      </c>
      <c r="BK561" s="206">
        <f>ROUND(I561*H561,2)</f>
        <v>0</v>
      </c>
      <c r="BL561" s="19" t="s">
        <v>141</v>
      </c>
      <c r="BM561" s="19" t="s">
        <v>1202</v>
      </c>
    </row>
    <row r="562" spans="2:65" s="13" customFormat="1" ht="13.5" x14ac:dyDescent="0.3">
      <c r="B562" s="220"/>
      <c r="C562" s="221"/>
      <c r="D562" s="207" t="s">
        <v>145</v>
      </c>
      <c r="E562" s="222" t="s">
        <v>22</v>
      </c>
      <c r="F562" s="223" t="s">
        <v>87</v>
      </c>
      <c r="G562" s="221"/>
      <c r="H562" s="224">
        <v>2</v>
      </c>
      <c r="I562" s="225"/>
      <c r="J562" s="221"/>
      <c r="K562" s="221"/>
      <c r="L562" s="226"/>
      <c r="M562" s="227"/>
      <c r="N562" s="228"/>
      <c r="O562" s="228"/>
      <c r="P562" s="228"/>
      <c r="Q562" s="228"/>
      <c r="R562" s="228"/>
      <c r="S562" s="228"/>
      <c r="T562" s="229"/>
      <c r="AT562" s="230" t="s">
        <v>145</v>
      </c>
      <c r="AU562" s="230" t="s">
        <v>87</v>
      </c>
      <c r="AV562" s="13" t="s">
        <v>87</v>
      </c>
      <c r="AW562" s="13" t="s">
        <v>42</v>
      </c>
      <c r="AX562" s="13" t="s">
        <v>78</v>
      </c>
      <c r="AY562" s="230" t="s">
        <v>134</v>
      </c>
    </row>
    <row r="563" spans="2:65" s="14" customFormat="1" ht="13.5" x14ac:dyDescent="0.3">
      <c r="B563" s="231"/>
      <c r="C563" s="232"/>
      <c r="D563" s="233" t="s">
        <v>145</v>
      </c>
      <c r="E563" s="234" t="s">
        <v>22</v>
      </c>
      <c r="F563" s="235" t="s">
        <v>156</v>
      </c>
      <c r="G563" s="232"/>
      <c r="H563" s="236">
        <v>2</v>
      </c>
      <c r="I563" s="237"/>
      <c r="J563" s="232"/>
      <c r="K563" s="232"/>
      <c r="L563" s="238"/>
      <c r="M563" s="239"/>
      <c r="N563" s="240"/>
      <c r="O563" s="240"/>
      <c r="P563" s="240"/>
      <c r="Q563" s="240"/>
      <c r="R563" s="240"/>
      <c r="S563" s="240"/>
      <c r="T563" s="241"/>
      <c r="AT563" s="242" t="s">
        <v>145</v>
      </c>
      <c r="AU563" s="242" t="s">
        <v>87</v>
      </c>
      <c r="AV563" s="14" t="s">
        <v>141</v>
      </c>
      <c r="AW563" s="14" t="s">
        <v>42</v>
      </c>
      <c r="AX563" s="14" t="s">
        <v>23</v>
      </c>
      <c r="AY563" s="242" t="s">
        <v>134</v>
      </c>
    </row>
    <row r="564" spans="2:65" s="1" customFormat="1" ht="22.5" customHeight="1" x14ac:dyDescent="0.3">
      <c r="B564" s="36"/>
      <c r="C564" s="254" t="s">
        <v>616</v>
      </c>
      <c r="D564" s="254" t="s">
        <v>385</v>
      </c>
      <c r="E564" s="255" t="s">
        <v>1203</v>
      </c>
      <c r="F564" s="256" t="s">
        <v>1204</v>
      </c>
      <c r="G564" s="257" t="s">
        <v>546</v>
      </c>
      <c r="H564" s="258">
        <v>35</v>
      </c>
      <c r="I564" s="259"/>
      <c r="J564" s="260">
        <f>ROUND(I564*H564,2)</f>
        <v>0</v>
      </c>
      <c r="K564" s="256" t="s">
        <v>22</v>
      </c>
      <c r="L564" s="261"/>
      <c r="M564" s="262" t="s">
        <v>22</v>
      </c>
      <c r="N564" s="263" t="s">
        <v>49</v>
      </c>
      <c r="O564" s="37"/>
      <c r="P564" s="204">
        <f>O564*H564</f>
        <v>0</v>
      </c>
      <c r="Q564" s="204">
        <v>0</v>
      </c>
      <c r="R564" s="204">
        <f>Q564*H564</f>
        <v>0</v>
      </c>
      <c r="S564" s="204">
        <v>0</v>
      </c>
      <c r="T564" s="205">
        <f>S564*H564</f>
        <v>0</v>
      </c>
      <c r="AR564" s="19" t="s">
        <v>209</v>
      </c>
      <c r="AT564" s="19" t="s">
        <v>385</v>
      </c>
      <c r="AU564" s="19" t="s">
        <v>87</v>
      </c>
      <c r="AY564" s="19" t="s">
        <v>134</v>
      </c>
      <c r="BE564" s="206">
        <f>IF(N564="základní",J564,0)</f>
        <v>0</v>
      </c>
      <c r="BF564" s="206">
        <f>IF(N564="snížená",J564,0)</f>
        <v>0</v>
      </c>
      <c r="BG564" s="206">
        <f>IF(N564="zákl. přenesená",J564,0)</f>
        <v>0</v>
      </c>
      <c r="BH564" s="206">
        <f>IF(N564="sníž. přenesená",J564,0)</f>
        <v>0</v>
      </c>
      <c r="BI564" s="206">
        <f>IF(N564="nulová",J564,0)</f>
        <v>0</v>
      </c>
      <c r="BJ564" s="19" t="s">
        <v>23</v>
      </c>
      <c r="BK564" s="206">
        <f>ROUND(I564*H564,2)</f>
        <v>0</v>
      </c>
      <c r="BL564" s="19" t="s">
        <v>141</v>
      </c>
      <c r="BM564" s="19" t="s">
        <v>1205</v>
      </c>
    </row>
    <row r="565" spans="2:65" s="13" customFormat="1" ht="13.5" x14ac:dyDescent="0.3">
      <c r="B565" s="220"/>
      <c r="C565" s="221"/>
      <c r="D565" s="207" t="s">
        <v>145</v>
      </c>
      <c r="E565" s="222" t="s">
        <v>22</v>
      </c>
      <c r="F565" s="223" t="s">
        <v>490</v>
      </c>
      <c r="G565" s="221"/>
      <c r="H565" s="224">
        <v>35</v>
      </c>
      <c r="I565" s="225"/>
      <c r="J565" s="221"/>
      <c r="K565" s="221"/>
      <c r="L565" s="226"/>
      <c r="M565" s="227"/>
      <c r="N565" s="228"/>
      <c r="O565" s="228"/>
      <c r="P565" s="228"/>
      <c r="Q565" s="228"/>
      <c r="R565" s="228"/>
      <c r="S565" s="228"/>
      <c r="T565" s="229"/>
      <c r="AT565" s="230" t="s">
        <v>145</v>
      </c>
      <c r="AU565" s="230" t="s">
        <v>87</v>
      </c>
      <c r="AV565" s="13" t="s">
        <v>87</v>
      </c>
      <c r="AW565" s="13" t="s">
        <v>42</v>
      </c>
      <c r="AX565" s="13" t="s">
        <v>78</v>
      </c>
      <c r="AY565" s="230" t="s">
        <v>134</v>
      </c>
    </row>
    <row r="566" spans="2:65" s="14" customFormat="1" ht="13.5" x14ac:dyDescent="0.3">
      <c r="B566" s="231"/>
      <c r="C566" s="232"/>
      <c r="D566" s="233" t="s">
        <v>145</v>
      </c>
      <c r="E566" s="234" t="s">
        <v>22</v>
      </c>
      <c r="F566" s="235" t="s">
        <v>156</v>
      </c>
      <c r="G566" s="232"/>
      <c r="H566" s="236">
        <v>35</v>
      </c>
      <c r="I566" s="237"/>
      <c r="J566" s="232"/>
      <c r="K566" s="232"/>
      <c r="L566" s="238"/>
      <c r="M566" s="239"/>
      <c r="N566" s="240"/>
      <c r="O566" s="240"/>
      <c r="P566" s="240"/>
      <c r="Q566" s="240"/>
      <c r="R566" s="240"/>
      <c r="S566" s="240"/>
      <c r="T566" s="241"/>
      <c r="AT566" s="242" t="s">
        <v>145</v>
      </c>
      <c r="AU566" s="242" t="s">
        <v>87</v>
      </c>
      <c r="AV566" s="14" t="s">
        <v>141</v>
      </c>
      <c r="AW566" s="14" t="s">
        <v>42</v>
      </c>
      <c r="AX566" s="14" t="s">
        <v>23</v>
      </c>
      <c r="AY566" s="242" t="s">
        <v>134</v>
      </c>
    </row>
    <row r="567" spans="2:65" s="1" customFormat="1" ht="22.5" customHeight="1" x14ac:dyDescent="0.3">
      <c r="B567" s="36"/>
      <c r="C567" s="254" t="s">
        <v>620</v>
      </c>
      <c r="D567" s="254" t="s">
        <v>385</v>
      </c>
      <c r="E567" s="255" t="s">
        <v>1206</v>
      </c>
      <c r="F567" s="256" t="s">
        <v>1207</v>
      </c>
      <c r="G567" s="257" t="s">
        <v>546</v>
      </c>
      <c r="H567" s="258">
        <v>35</v>
      </c>
      <c r="I567" s="259"/>
      <c r="J567" s="260">
        <f>ROUND(I567*H567,2)</f>
        <v>0</v>
      </c>
      <c r="K567" s="256" t="s">
        <v>22</v>
      </c>
      <c r="L567" s="261"/>
      <c r="M567" s="262" t="s">
        <v>22</v>
      </c>
      <c r="N567" s="263" t="s">
        <v>49</v>
      </c>
      <c r="O567" s="37"/>
      <c r="P567" s="204">
        <f>O567*H567</f>
        <v>0</v>
      </c>
      <c r="Q567" s="204">
        <v>0</v>
      </c>
      <c r="R567" s="204">
        <f>Q567*H567</f>
        <v>0</v>
      </c>
      <c r="S567" s="204">
        <v>0</v>
      </c>
      <c r="T567" s="205">
        <f>S567*H567</f>
        <v>0</v>
      </c>
      <c r="AR567" s="19" t="s">
        <v>209</v>
      </c>
      <c r="AT567" s="19" t="s">
        <v>385</v>
      </c>
      <c r="AU567" s="19" t="s">
        <v>87</v>
      </c>
      <c r="AY567" s="19" t="s">
        <v>134</v>
      </c>
      <c r="BE567" s="206">
        <f>IF(N567="základní",J567,0)</f>
        <v>0</v>
      </c>
      <c r="BF567" s="206">
        <f>IF(N567="snížená",J567,0)</f>
        <v>0</v>
      </c>
      <c r="BG567" s="206">
        <f>IF(N567="zákl. přenesená",J567,0)</f>
        <v>0</v>
      </c>
      <c r="BH567" s="206">
        <f>IF(N567="sníž. přenesená",J567,0)</f>
        <v>0</v>
      </c>
      <c r="BI567" s="206">
        <f>IF(N567="nulová",J567,0)</f>
        <v>0</v>
      </c>
      <c r="BJ567" s="19" t="s">
        <v>23</v>
      </c>
      <c r="BK567" s="206">
        <f>ROUND(I567*H567,2)</f>
        <v>0</v>
      </c>
      <c r="BL567" s="19" t="s">
        <v>141</v>
      </c>
      <c r="BM567" s="19" t="s">
        <v>1208</v>
      </c>
    </row>
    <row r="568" spans="2:65" s="13" customFormat="1" ht="13.5" x14ac:dyDescent="0.3">
      <c r="B568" s="220"/>
      <c r="C568" s="221"/>
      <c r="D568" s="207" t="s">
        <v>145</v>
      </c>
      <c r="E568" s="222" t="s">
        <v>22</v>
      </c>
      <c r="F568" s="223" t="s">
        <v>490</v>
      </c>
      <c r="G568" s="221"/>
      <c r="H568" s="224">
        <v>35</v>
      </c>
      <c r="I568" s="225"/>
      <c r="J568" s="221"/>
      <c r="K568" s="221"/>
      <c r="L568" s="226"/>
      <c r="M568" s="227"/>
      <c r="N568" s="228"/>
      <c r="O568" s="228"/>
      <c r="P568" s="228"/>
      <c r="Q568" s="228"/>
      <c r="R568" s="228"/>
      <c r="S568" s="228"/>
      <c r="T568" s="229"/>
      <c r="AT568" s="230" t="s">
        <v>145</v>
      </c>
      <c r="AU568" s="230" t="s">
        <v>87</v>
      </c>
      <c r="AV568" s="13" t="s">
        <v>87</v>
      </c>
      <c r="AW568" s="13" t="s">
        <v>42</v>
      </c>
      <c r="AX568" s="13" t="s">
        <v>78</v>
      </c>
      <c r="AY568" s="230" t="s">
        <v>134</v>
      </c>
    </row>
    <row r="569" spans="2:65" s="14" customFormat="1" ht="13.5" x14ac:dyDescent="0.3">
      <c r="B569" s="231"/>
      <c r="C569" s="232"/>
      <c r="D569" s="233" t="s">
        <v>145</v>
      </c>
      <c r="E569" s="234" t="s">
        <v>22</v>
      </c>
      <c r="F569" s="235" t="s">
        <v>156</v>
      </c>
      <c r="G569" s="232"/>
      <c r="H569" s="236">
        <v>35</v>
      </c>
      <c r="I569" s="237"/>
      <c r="J569" s="232"/>
      <c r="K569" s="232"/>
      <c r="L569" s="238"/>
      <c r="M569" s="239"/>
      <c r="N569" s="240"/>
      <c r="O569" s="240"/>
      <c r="P569" s="240"/>
      <c r="Q569" s="240"/>
      <c r="R569" s="240"/>
      <c r="S569" s="240"/>
      <c r="T569" s="241"/>
      <c r="AT569" s="242" t="s">
        <v>145</v>
      </c>
      <c r="AU569" s="242" t="s">
        <v>87</v>
      </c>
      <c r="AV569" s="14" t="s">
        <v>141</v>
      </c>
      <c r="AW569" s="14" t="s">
        <v>42</v>
      </c>
      <c r="AX569" s="14" t="s">
        <v>23</v>
      </c>
      <c r="AY569" s="242" t="s">
        <v>134</v>
      </c>
    </row>
    <row r="570" spans="2:65" s="1" customFormat="1" ht="31.5" customHeight="1" x14ac:dyDescent="0.3">
      <c r="B570" s="36"/>
      <c r="C570" s="195" t="s">
        <v>624</v>
      </c>
      <c r="D570" s="195" t="s">
        <v>136</v>
      </c>
      <c r="E570" s="196" t="s">
        <v>1209</v>
      </c>
      <c r="F570" s="197" t="s">
        <v>1210</v>
      </c>
      <c r="G570" s="198" t="s">
        <v>546</v>
      </c>
      <c r="H570" s="199">
        <v>2</v>
      </c>
      <c r="I570" s="200"/>
      <c r="J570" s="201">
        <f>ROUND(I570*H570,2)</f>
        <v>0</v>
      </c>
      <c r="K570" s="197" t="s">
        <v>1148</v>
      </c>
      <c r="L570" s="56"/>
      <c r="M570" s="202" t="s">
        <v>22</v>
      </c>
      <c r="N570" s="203" t="s">
        <v>49</v>
      </c>
      <c r="O570" s="37"/>
      <c r="P570" s="204">
        <f>O570*H570</f>
        <v>0</v>
      </c>
      <c r="Q570" s="204">
        <v>1.0000000000000001E-5</v>
      </c>
      <c r="R570" s="204">
        <f>Q570*H570</f>
        <v>2.0000000000000002E-5</v>
      </c>
      <c r="S570" s="204">
        <v>0</v>
      </c>
      <c r="T570" s="205">
        <f>S570*H570</f>
        <v>0</v>
      </c>
      <c r="AR570" s="19" t="s">
        <v>141</v>
      </c>
      <c r="AT570" s="19" t="s">
        <v>136</v>
      </c>
      <c r="AU570" s="19" t="s">
        <v>87</v>
      </c>
      <c r="AY570" s="19" t="s">
        <v>134</v>
      </c>
      <c r="BE570" s="206">
        <f>IF(N570="základní",J570,0)</f>
        <v>0</v>
      </c>
      <c r="BF570" s="206">
        <f>IF(N570="snížená",J570,0)</f>
        <v>0</v>
      </c>
      <c r="BG570" s="206">
        <f>IF(N570="zákl. přenesená",J570,0)</f>
        <v>0</v>
      </c>
      <c r="BH570" s="206">
        <f>IF(N570="sníž. přenesená",J570,0)</f>
        <v>0</v>
      </c>
      <c r="BI570" s="206">
        <f>IF(N570="nulová",J570,0)</f>
        <v>0</v>
      </c>
      <c r="BJ570" s="19" t="s">
        <v>23</v>
      </c>
      <c r="BK570" s="206">
        <f>ROUND(I570*H570,2)</f>
        <v>0</v>
      </c>
      <c r="BL570" s="19" t="s">
        <v>141</v>
      </c>
      <c r="BM570" s="19" t="s">
        <v>1211</v>
      </c>
    </row>
    <row r="571" spans="2:65" s="13" customFormat="1" ht="13.5" x14ac:dyDescent="0.3">
      <c r="B571" s="220"/>
      <c r="C571" s="221"/>
      <c r="D571" s="207" t="s">
        <v>145</v>
      </c>
      <c r="E571" s="222" t="s">
        <v>22</v>
      </c>
      <c r="F571" s="223" t="s">
        <v>87</v>
      </c>
      <c r="G571" s="221"/>
      <c r="H571" s="224">
        <v>2</v>
      </c>
      <c r="I571" s="225"/>
      <c r="J571" s="221"/>
      <c r="K571" s="221"/>
      <c r="L571" s="226"/>
      <c r="M571" s="227"/>
      <c r="N571" s="228"/>
      <c r="O571" s="228"/>
      <c r="P571" s="228"/>
      <c r="Q571" s="228"/>
      <c r="R571" s="228"/>
      <c r="S571" s="228"/>
      <c r="T571" s="229"/>
      <c r="AT571" s="230" t="s">
        <v>145</v>
      </c>
      <c r="AU571" s="230" t="s">
        <v>87</v>
      </c>
      <c r="AV571" s="13" t="s">
        <v>87</v>
      </c>
      <c r="AW571" s="13" t="s">
        <v>42</v>
      </c>
      <c r="AX571" s="13" t="s">
        <v>78</v>
      </c>
      <c r="AY571" s="230" t="s">
        <v>134</v>
      </c>
    </row>
    <row r="572" spans="2:65" s="14" customFormat="1" ht="13.5" x14ac:dyDescent="0.3">
      <c r="B572" s="231"/>
      <c r="C572" s="232"/>
      <c r="D572" s="233" t="s">
        <v>145</v>
      </c>
      <c r="E572" s="234" t="s">
        <v>22</v>
      </c>
      <c r="F572" s="235" t="s">
        <v>156</v>
      </c>
      <c r="G572" s="232"/>
      <c r="H572" s="236">
        <v>2</v>
      </c>
      <c r="I572" s="237"/>
      <c r="J572" s="232"/>
      <c r="K572" s="232"/>
      <c r="L572" s="238"/>
      <c r="M572" s="239"/>
      <c r="N572" s="240"/>
      <c r="O572" s="240"/>
      <c r="P572" s="240"/>
      <c r="Q572" s="240"/>
      <c r="R572" s="240"/>
      <c r="S572" s="240"/>
      <c r="T572" s="241"/>
      <c r="AT572" s="242" t="s">
        <v>145</v>
      </c>
      <c r="AU572" s="242" t="s">
        <v>87</v>
      </c>
      <c r="AV572" s="14" t="s">
        <v>141</v>
      </c>
      <c r="AW572" s="14" t="s">
        <v>42</v>
      </c>
      <c r="AX572" s="14" t="s">
        <v>23</v>
      </c>
      <c r="AY572" s="242" t="s">
        <v>134</v>
      </c>
    </row>
    <row r="573" spans="2:65" s="1" customFormat="1" ht="22.5" customHeight="1" x14ac:dyDescent="0.3">
      <c r="B573" s="36"/>
      <c r="C573" s="254" t="s">
        <v>628</v>
      </c>
      <c r="D573" s="254" t="s">
        <v>385</v>
      </c>
      <c r="E573" s="255" t="s">
        <v>1212</v>
      </c>
      <c r="F573" s="256" t="s">
        <v>1213</v>
      </c>
      <c r="G573" s="257" t="s">
        <v>546</v>
      </c>
      <c r="H573" s="258">
        <v>1</v>
      </c>
      <c r="I573" s="259"/>
      <c r="J573" s="260">
        <f>ROUND(I573*H573,2)</f>
        <v>0</v>
      </c>
      <c r="K573" s="256" t="s">
        <v>1148</v>
      </c>
      <c r="L573" s="261"/>
      <c r="M573" s="262" t="s">
        <v>22</v>
      </c>
      <c r="N573" s="263" t="s">
        <v>49</v>
      </c>
      <c r="O573" s="37"/>
      <c r="P573" s="204">
        <f>O573*H573</f>
        <v>0</v>
      </c>
      <c r="Q573" s="204">
        <v>1.1000000000000001E-3</v>
      </c>
      <c r="R573" s="204">
        <f>Q573*H573</f>
        <v>1.1000000000000001E-3</v>
      </c>
      <c r="S573" s="204">
        <v>0</v>
      </c>
      <c r="T573" s="205">
        <f>S573*H573</f>
        <v>0</v>
      </c>
      <c r="AR573" s="19" t="s">
        <v>209</v>
      </c>
      <c r="AT573" s="19" t="s">
        <v>385</v>
      </c>
      <c r="AU573" s="19" t="s">
        <v>87</v>
      </c>
      <c r="AY573" s="19" t="s">
        <v>134</v>
      </c>
      <c r="BE573" s="206">
        <f>IF(N573="základní",J573,0)</f>
        <v>0</v>
      </c>
      <c r="BF573" s="206">
        <f>IF(N573="snížená",J573,0)</f>
        <v>0</v>
      </c>
      <c r="BG573" s="206">
        <f>IF(N573="zákl. přenesená",J573,0)</f>
        <v>0</v>
      </c>
      <c r="BH573" s="206">
        <f>IF(N573="sníž. přenesená",J573,0)</f>
        <v>0</v>
      </c>
      <c r="BI573" s="206">
        <f>IF(N573="nulová",J573,0)</f>
        <v>0</v>
      </c>
      <c r="BJ573" s="19" t="s">
        <v>23</v>
      </c>
      <c r="BK573" s="206">
        <f>ROUND(I573*H573,2)</f>
        <v>0</v>
      </c>
      <c r="BL573" s="19" t="s">
        <v>141</v>
      </c>
      <c r="BM573" s="19" t="s">
        <v>1214</v>
      </c>
    </row>
    <row r="574" spans="2:65" s="13" customFormat="1" ht="13.5" x14ac:dyDescent="0.3">
      <c r="B574" s="220"/>
      <c r="C574" s="221"/>
      <c r="D574" s="207" t="s">
        <v>145</v>
      </c>
      <c r="E574" s="222" t="s">
        <v>22</v>
      </c>
      <c r="F574" s="223" t="s">
        <v>23</v>
      </c>
      <c r="G574" s="221"/>
      <c r="H574" s="224">
        <v>1</v>
      </c>
      <c r="I574" s="225"/>
      <c r="J574" s="221"/>
      <c r="K574" s="221"/>
      <c r="L574" s="226"/>
      <c r="M574" s="227"/>
      <c r="N574" s="228"/>
      <c r="O574" s="228"/>
      <c r="P574" s="228"/>
      <c r="Q574" s="228"/>
      <c r="R574" s="228"/>
      <c r="S574" s="228"/>
      <c r="T574" s="229"/>
      <c r="AT574" s="230" t="s">
        <v>145</v>
      </c>
      <c r="AU574" s="230" t="s">
        <v>87</v>
      </c>
      <c r="AV574" s="13" t="s">
        <v>87</v>
      </c>
      <c r="AW574" s="13" t="s">
        <v>42</v>
      </c>
      <c r="AX574" s="13" t="s">
        <v>78</v>
      </c>
      <c r="AY574" s="230" t="s">
        <v>134</v>
      </c>
    </row>
    <row r="575" spans="2:65" s="14" customFormat="1" ht="13.5" x14ac:dyDescent="0.3">
      <c r="B575" s="231"/>
      <c r="C575" s="232"/>
      <c r="D575" s="233" t="s">
        <v>145</v>
      </c>
      <c r="E575" s="234" t="s">
        <v>22</v>
      </c>
      <c r="F575" s="235" t="s">
        <v>156</v>
      </c>
      <c r="G575" s="232"/>
      <c r="H575" s="236">
        <v>1</v>
      </c>
      <c r="I575" s="237"/>
      <c r="J575" s="232"/>
      <c r="K575" s="232"/>
      <c r="L575" s="238"/>
      <c r="M575" s="239"/>
      <c r="N575" s="240"/>
      <c r="O575" s="240"/>
      <c r="P575" s="240"/>
      <c r="Q575" s="240"/>
      <c r="R575" s="240"/>
      <c r="S575" s="240"/>
      <c r="T575" s="241"/>
      <c r="AT575" s="242" t="s">
        <v>145</v>
      </c>
      <c r="AU575" s="242" t="s">
        <v>87</v>
      </c>
      <c r="AV575" s="14" t="s">
        <v>141</v>
      </c>
      <c r="AW575" s="14" t="s">
        <v>42</v>
      </c>
      <c r="AX575" s="14" t="s">
        <v>23</v>
      </c>
      <c r="AY575" s="242" t="s">
        <v>134</v>
      </c>
    </row>
    <row r="576" spans="2:65" s="1" customFormat="1" ht="22.5" customHeight="1" x14ac:dyDescent="0.3">
      <c r="B576" s="36"/>
      <c r="C576" s="254" t="s">
        <v>632</v>
      </c>
      <c r="D576" s="254" t="s">
        <v>385</v>
      </c>
      <c r="E576" s="255" t="s">
        <v>1215</v>
      </c>
      <c r="F576" s="256" t="s">
        <v>1216</v>
      </c>
      <c r="G576" s="257" t="s">
        <v>546</v>
      </c>
      <c r="H576" s="258">
        <v>2</v>
      </c>
      <c r="I576" s="259"/>
      <c r="J576" s="260">
        <f>ROUND(I576*H576,2)</f>
        <v>0</v>
      </c>
      <c r="K576" s="256" t="s">
        <v>1148</v>
      </c>
      <c r="L576" s="261"/>
      <c r="M576" s="262" t="s">
        <v>22</v>
      </c>
      <c r="N576" s="263" t="s">
        <v>49</v>
      </c>
      <c r="O576" s="37"/>
      <c r="P576" s="204">
        <f>O576*H576</f>
        <v>0</v>
      </c>
      <c r="Q576" s="204">
        <v>1.25E-3</v>
      </c>
      <c r="R576" s="204">
        <f>Q576*H576</f>
        <v>2.5000000000000001E-3</v>
      </c>
      <c r="S576" s="204">
        <v>0</v>
      </c>
      <c r="T576" s="205">
        <f>S576*H576</f>
        <v>0</v>
      </c>
      <c r="AR576" s="19" t="s">
        <v>209</v>
      </c>
      <c r="AT576" s="19" t="s">
        <v>385</v>
      </c>
      <c r="AU576" s="19" t="s">
        <v>87</v>
      </c>
      <c r="AY576" s="19" t="s">
        <v>134</v>
      </c>
      <c r="BE576" s="206">
        <f>IF(N576="základní",J576,0)</f>
        <v>0</v>
      </c>
      <c r="BF576" s="206">
        <f>IF(N576="snížená",J576,0)</f>
        <v>0</v>
      </c>
      <c r="BG576" s="206">
        <f>IF(N576="zákl. přenesená",J576,0)</f>
        <v>0</v>
      </c>
      <c r="BH576" s="206">
        <f>IF(N576="sníž. přenesená",J576,0)</f>
        <v>0</v>
      </c>
      <c r="BI576" s="206">
        <f>IF(N576="nulová",J576,0)</f>
        <v>0</v>
      </c>
      <c r="BJ576" s="19" t="s">
        <v>23</v>
      </c>
      <c r="BK576" s="206">
        <f>ROUND(I576*H576,2)</f>
        <v>0</v>
      </c>
      <c r="BL576" s="19" t="s">
        <v>141</v>
      </c>
      <c r="BM576" s="19" t="s">
        <v>1217</v>
      </c>
    </row>
    <row r="577" spans="2:65" s="13" customFormat="1" ht="13.5" x14ac:dyDescent="0.3">
      <c r="B577" s="220"/>
      <c r="C577" s="221"/>
      <c r="D577" s="207" t="s">
        <v>145</v>
      </c>
      <c r="E577" s="222" t="s">
        <v>22</v>
      </c>
      <c r="F577" s="223" t="s">
        <v>87</v>
      </c>
      <c r="G577" s="221"/>
      <c r="H577" s="224">
        <v>2</v>
      </c>
      <c r="I577" s="225"/>
      <c r="J577" s="221"/>
      <c r="K577" s="221"/>
      <c r="L577" s="226"/>
      <c r="M577" s="227"/>
      <c r="N577" s="228"/>
      <c r="O577" s="228"/>
      <c r="P577" s="228"/>
      <c r="Q577" s="228"/>
      <c r="R577" s="228"/>
      <c r="S577" s="228"/>
      <c r="T577" s="229"/>
      <c r="AT577" s="230" t="s">
        <v>145</v>
      </c>
      <c r="AU577" s="230" t="s">
        <v>87</v>
      </c>
      <c r="AV577" s="13" t="s">
        <v>87</v>
      </c>
      <c r="AW577" s="13" t="s">
        <v>42</v>
      </c>
      <c r="AX577" s="13" t="s">
        <v>78</v>
      </c>
      <c r="AY577" s="230" t="s">
        <v>134</v>
      </c>
    </row>
    <row r="578" spans="2:65" s="14" customFormat="1" ht="13.5" x14ac:dyDescent="0.3">
      <c r="B578" s="231"/>
      <c r="C578" s="232"/>
      <c r="D578" s="233" t="s">
        <v>145</v>
      </c>
      <c r="E578" s="234" t="s">
        <v>22</v>
      </c>
      <c r="F578" s="235" t="s">
        <v>156</v>
      </c>
      <c r="G578" s="232"/>
      <c r="H578" s="236">
        <v>2</v>
      </c>
      <c r="I578" s="237"/>
      <c r="J578" s="232"/>
      <c r="K578" s="232"/>
      <c r="L578" s="238"/>
      <c r="M578" s="239"/>
      <c r="N578" s="240"/>
      <c r="O578" s="240"/>
      <c r="P578" s="240"/>
      <c r="Q578" s="240"/>
      <c r="R578" s="240"/>
      <c r="S578" s="240"/>
      <c r="T578" s="241"/>
      <c r="AT578" s="242" t="s">
        <v>145</v>
      </c>
      <c r="AU578" s="242" t="s">
        <v>87</v>
      </c>
      <c r="AV578" s="14" t="s">
        <v>141</v>
      </c>
      <c r="AW578" s="14" t="s">
        <v>42</v>
      </c>
      <c r="AX578" s="14" t="s">
        <v>23</v>
      </c>
      <c r="AY578" s="242" t="s">
        <v>134</v>
      </c>
    </row>
    <row r="579" spans="2:65" s="1" customFormat="1" ht="31.5" customHeight="1" x14ac:dyDescent="0.3">
      <c r="B579" s="36"/>
      <c r="C579" s="195" t="s">
        <v>641</v>
      </c>
      <c r="D579" s="195" t="s">
        <v>136</v>
      </c>
      <c r="E579" s="196" t="s">
        <v>1218</v>
      </c>
      <c r="F579" s="197" t="s">
        <v>1219</v>
      </c>
      <c r="G579" s="198" t="s">
        <v>546</v>
      </c>
      <c r="H579" s="199">
        <v>1</v>
      </c>
      <c r="I579" s="200"/>
      <c r="J579" s="201">
        <f>ROUND(I579*H579,2)</f>
        <v>0</v>
      </c>
      <c r="K579" s="197" t="s">
        <v>1148</v>
      </c>
      <c r="L579" s="56"/>
      <c r="M579" s="202" t="s">
        <v>22</v>
      </c>
      <c r="N579" s="203" t="s">
        <v>49</v>
      </c>
      <c r="O579" s="37"/>
      <c r="P579" s="204">
        <f>O579*H579</f>
        <v>0</v>
      </c>
      <c r="Q579" s="204">
        <v>1.0000000000000001E-5</v>
      </c>
      <c r="R579" s="204">
        <f>Q579*H579</f>
        <v>1.0000000000000001E-5</v>
      </c>
      <c r="S579" s="204">
        <v>0</v>
      </c>
      <c r="T579" s="205">
        <f>S579*H579</f>
        <v>0</v>
      </c>
      <c r="AR579" s="19" t="s">
        <v>141</v>
      </c>
      <c r="AT579" s="19" t="s">
        <v>136</v>
      </c>
      <c r="AU579" s="19" t="s">
        <v>87</v>
      </c>
      <c r="AY579" s="19" t="s">
        <v>134</v>
      </c>
      <c r="BE579" s="206">
        <f>IF(N579="základní",J579,0)</f>
        <v>0</v>
      </c>
      <c r="BF579" s="206">
        <f>IF(N579="snížená",J579,0)</f>
        <v>0</v>
      </c>
      <c r="BG579" s="206">
        <f>IF(N579="zákl. přenesená",J579,0)</f>
        <v>0</v>
      </c>
      <c r="BH579" s="206">
        <f>IF(N579="sníž. přenesená",J579,0)</f>
        <v>0</v>
      </c>
      <c r="BI579" s="206">
        <f>IF(N579="nulová",J579,0)</f>
        <v>0</v>
      </c>
      <c r="BJ579" s="19" t="s">
        <v>23</v>
      </c>
      <c r="BK579" s="206">
        <f>ROUND(I579*H579,2)</f>
        <v>0</v>
      </c>
      <c r="BL579" s="19" t="s">
        <v>141</v>
      </c>
      <c r="BM579" s="19" t="s">
        <v>1220</v>
      </c>
    </row>
    <row r="580" spans="2:65" s="13" customFormat="1" ht="13.5" x14ac:dyDescent="0.3">
      <c r="B580" s="220"/>
      <c r="C580" s="221"/>
      <c r="D580" s="207" t="s">
        <v>145</v>
      </c>
      <c r="E580" s="222" t="s">
        <v>22</v>
      </c>
      <c r="F580" s="223" t="s">
        <v>23</v>
      </c>
      <c r="G580" s="221"/>
      <c r="H580" s="224">
        <v>1</v>
      </c>
      <c r="I580" s="225"/>
      <c r="J580" s="221"/>
      <c r="K580" s="221"/>
      <c r="L580" s="226"/>
      <c r="M580" s="227"/>
      <c r="N580" s="228"/>
      <c r="O580" s="228"/>
      <c r="P580" s="228"/>
      <c r="Q580" s="228"/>
      <c r="R580" s="228"/>
      <c r="S580" s="228"/>
      <c r="T580" s="229"/>
      <c r="AT580" s="230" t="s">
        <v>145</v>
      </c>
      <c r="AU580" s="230" t="s">
        <v>87</v>
      </c>
      <c r="AV580" s="13" t="s">
        <v>87</v>
      </c>
      <c r="AW580" s="13" t="s">
        <v>42</v>
      </c>
      <c r="AX580" s="13" t="s">
        <v>78</v>
      </c>
      <c r="AY580" s="230" t="s">
        <v>134</v>
      </c>
    </row>
    <row r="581" spans="2:65" s="14" customFormat="1" ht="13.5" x14ac:dyDescent="0.3">
      <c r="B581" s="231"/>
      <c r="C581" s="232"/>
      <c r="D581" s="233" t="s">
        <v>145</v>
      </c>
      <c r="E581" s="234" t="s">
        <v>22</v>
      </c>
      <c r="F581" s="235" t="s">
        <v>156</v>
      </c>
      <c r="G581" s="232"/>
      <c r="H581" s="236">
        <v>1</v>
      </c>
      <c r="I581" s="237"/>
      <c r="J581" s="232"/>
      <c r="K581" s="232"/>
      <c r="L581" s="238"/>
      <c r="M581" s="239"/>
      <c r="N581" s="240"/>
      <c r="O581" s="240"/>
      <c r="P581" s="240"/>
      <c r="Q581" s="240"/>
      <c r="R581" s="240"/>
      <c r="S581" s="240"/>
      <c r="T581" s="241"/>
      <c r="AT581" s="242" t="s">
        <v>145</v>
      </c>
      <c r="AU581" s="242" t="s">
        <v>87</v>
      </c>
      <c r="AV581" s="14" t="s">
        <v>141</v>
      </c>
      <c r="AW581" s="14" t="s">
        <v>42</v>
      </c>
      <c r="AX581" s="14" t="s">
        <v>23</v>
      </c>
      <c r="AY581" s="242" t="s">
        <v>134</v>
      </c>
    </row>
    <row r="582" spans="2:65" s="1" customFormat="1" ht="22.5" customHeight="1" x14ac:dyDescent="0.3">
      <c r="B582" s="36"/>
      <c r="C582" s="254" t="s">
        <v>645</v>
      </c>
      <c r="D582" s="254" t="s">
        <v>385</v>
      </c>
      <c r="E582" s="255" t="s">
        <v>1221</v>
      </c>
      <c r="F582" s="256" t="s">
        <v>1222</v>
      </c>
      <c r="G582" s="257" t="s">
        <v>546</v>
      </c>
      <c r="H582" s="258">
        <v>1</v>
      </c>
      <c r="I582" s="259"/>
      <c r="J582" s="260">
        <f>ROUND(I582*H582,2)</f>
        <v>0</v>
      </c>
      <c r="K582" s="256" t="s">
        <v>1148</v>
      </c>
      <c r="L582" s="261"/>
      <c r="M582" s="262" t="s">
        <v>22</v>
      </c>
      <c r="N582" s="263" t="s">
        <v>49</v>
      </c>
      <c r="O582" s="37"/>
      <c r="P582" s="204">
        <f>O582*H582</f>
        <v>0</v>
      </c>
      <c r="Q582" s="204">
        <v>2.5999999999999999E-3</v>
      </c>
      <c r="R582" s="204">
        <f>Q582*H582</f>
        <v>2.5999999999999999E-3</v>
      </c>
      <c r="S582" s="204">
        <v>0</v>
      </c>
      <c r="T582" s="205">
        <f>S582*H582</f>
        <v>0</v>
      </c>
      <c r="AR582" s="19" t="s">
        <v>209</v>
      </c>
      <c r="AT582" s="19" t="s">
        <v>385</v>
      </c>
      <c r="AU582" s="19" t="s">
        <v>87</v>
      </c>
      <c r="AY582" s="19" t="s">
        <v>134</v>
      </c>
      <c r="BE582" s="206">
        <f>IF(N582="základní",J582,0)</f>
        <v>0</v>
      </c>
      <c r="BF582" s="206">
        <f>IF(N582="snížená",J582,0)</f>
        <v>0</v>
      </c>
      <c r="BG582" s="206">
        <f>IF(N582="zákl. přenesená",J582,0)</f>
        <v>0</v>
      </c>
      <c r="BH582" s="206">
        <f>IF(N582="sníž. přenesená",J582,0)</f>
        <v>0</v>
      </c>
      <c r="BI582" s="206">
        <f>IF(N582="nulová",J582,0)</f>
        <v>0</v>
      </c>
      <c r="BJ582" s="19" t="s">
        <v>23</v>
      </c>
      <c r="BK582" s="206">
        <f>ROUND(I582*H582,2)</f>
        <v>0</v>
      </c>
      <c r="BL582" s="19" t="s">
        <v>141</v>
      </c>
      <c r="BM582" s="19" t="s">
        <v>1223</v>
      </c>
    </row>
    <row r="583" spans="2:65" s="13" customFormat="1" ht="13.5" x14ac:dyDescent="0.3">
      <c r="B583" s="220"/>
      <c r="C583" s="221"/>
      <c r="D583" s="207" t="s">
        <v>145</v>
      </c>
      <c r="E583" s="222" t="s">
        <v>22</v>
      </c>
      <c r="F583" s="223" t="s">
        <v>23</v>
      </c>
      <c r="G583" s="221"/>
      <c r="H583" s="224">
        <v>1</v>
      </c>
      <c r="I583" s="225"/>
      <c r="J583" s="221"/>
      <c r="K583" s="221"/>
      <c r="L583" s="226"/>
      <c r="M583" s="227"/>
      <c r="N583" s="228"/>
      <c r="O583" s="228"/>
      <c r="P583" s="228"/>
      <c r="Q583" s="228"/>
      <c r="R583" s="228"/>
      <c r="S583" s="228"/>
      <c r="T583" s="229"/>
      <c r="AT583" s="230" t="s">
        <v>145</v>
      </c>
      <c r="AU583" s="230" t="s">
        <v>87</v>
      </c>
      <c r="AV583" s="13" t="s">
        <v>87</v>
      </c>
      <c r="AW583" s="13" t="s">
        <v>42</v>
      </c>
      <c r="AX583" s="13" t="s">
        <v>78</v>
      </c>
      <c r="AY583" s="230" t="s">
        <v>134</v>
      </c>
    </row>
    <row r="584" spans="2:65" s="14" customFormat="1" ht="13.5" x14ac:dyDescent="0.3">
      <c r="B584" s="231"/>
      <c r="C584" s="232"/>
      <c r="D584" s="233" t="s">
        <v>145</v>
      </c>
      <c r="E584" s="234" t="s">
        <v>22</v>
      </c>
      <c r="F584" s="235" t="s">
        <v>156</v>
      </c>
      <c r="G584" s="232"/>
      <c r="H584" s="236">
        <v>1</v>
      </c>
      <c r="I584" s="237"/>
      <c r="J584" s="232"/>
      <c r="K584" s="232"/>
      <c r="L584" s="238"/>
      <c r="M584" s="239"/>
      <c r="N584" s="240"/>
      <c r="O584" s="240"/>
      <c r="P584" s="240"/>
      <c r="Q584" s="240"/>
      <c r="R584" s="240"/>
      <c r="S584" s="240"/>
      <c r="T584" s="241"/>
      <c r="AT584" s="242" t="s">
        <v>145</v>
      </c>
      <c r="AU584" s="242" t="s">
        <v>87</v>
      </c>
      <c r="AV584" s="14" t="s">
        <v>141</v>
      </c>
      <c r="AW584" s="14" t="s">
        <v>42</v>
      </c>
      <c r="AX584" s="14" t="s">
        <v>23</v>
      </c>
      <c r="AY584" s="242" t="s">
        <v>134</v>
      </c>
    </row>
    <row r="585" spans="2:65" s="1" customFormat="1" ht="22.5" customHeight="1" x14ac:dyDescent="0.3">
      <c r="B585" s="36"/>
      <c r="C585" s="195" t="s">
        <v>651</v>
      </c>
      <c r="D585" s="195" t="s">
        <v>136</v>
      </c>
      <c r="E585" s="196" t="s">
        <v>1224</v>
      </c>
      <c r="F585" s="197" t="s">
        <v>1225</v>
      </c>
      <c r="G585" s="198" t="s">
        <v>1226</v>
      </c>
      <c r="H585" s="199">
        <v>14</v>
      </c>
      <c r="I585" s="200"/>
      <c r="J585" s="201">
        <f>ROUND(I585*H585,2)</f>
        <v>0</v>
      </c>
      <c r="K585" s="197" t="s">
        <v>140</v>
      </c>
      <c r="L585" s="56"/>
      <c r="M585" s="202" t="s">
        <v>22</v>
      </c>
      <c r="N585" s="203" t="s">
        <v>49</v>
      </c>
      <c r="O585" s="37"/>
      <c r="P585" s="204">
        <f>O585*H585</f>
        <v>0</v>
      </c>
      <c r="Q585" s="204">
        <v>3.1E-4</v>
      </c>
      <c r="R585" s="204">
        <f>Q585*H585</f>
        <v>4.3400000000000001E-3</v>
      </c>
      <c r="S585" s="204">
        <v>0</v>
      </c>
      <c r="T585" s="205">
        <f>S585*H585</f>
        <v>0</v>
      </c>
      <c r="AR585" s="19" t="s">
        <v>141</v>
      </c>
      <c r="AT585" s="19" t="s">
        <v>136</v>
      </c>
      <c r="AU585" s="19" t="s">
        <v>87</v>
      </c>
      <c r="AY585" s="19" t="s">
        <v>134</v>
      </c>
      <c r="BE585" s="206">
        <f>IF(N585="základní",J585,0)</f>
        <v>0</v>
      </c>
      <c r="BF585" s="206">
        <f>IF(N585="snížená",J585,0)</f>
        <v>0</v>
      </c>
      <c r="BG585" s="206">
        <f>IF(N585="zákl. přenesená",J585,0)</f>
        <v>0</v>
      </c>
      <c r="BH585" s="206">
        <f>IF(N585="sníž. přenesená",J585,0)</f>
        <v>0</v>
      </c>
      <c r="BI585" s="206">
        <f>IF(N585="nulová",J585,0)</f>
        <v>0</v>
      </c>
      <c r="BJ585" s="19" t="s">
        <v>23</v>
      </c>
      <c r="BK585" s="206">
        <f>ROUND(I585*H585,2)</f>
        <v>0</v>
      </c>
      <c r="BL585" s="19" t="s">
        <v>141</v>
      </c>
      <c r="BM585" s="19" t="s">
        <v>1227</v>
      </c>
    </row>
    <row r="586" spans="2:65" s="1" customFormat="1" ht="81" x14ac:dyDescent="0.3">
      <c r="B586" s="36"/>
      <c r="C586" s="58"/>
      <c r="D586" s="207" t="s">
        <v>143</v>
      </c>
      <c r="E586" s="58"/>
      <c r="F586" s="208" t="s">
        <v>1228</v>
      </c>
      <c r="G586" s="58"/>
      <c r="H586" s="58"/>
      <c r="I586" s="163"/>
      <c r="J586" s="58"/>
      <c r="K586" s="58"/>
      <c r="L586" s="56"/>
      <c r="M586" s="73"/>
      <c r="N586" s="37"/>
      <c r="O586" s="37"/>
      <c r="P586" s="37"/>
      <c r="Q586" s="37"/>
      <c r="R586" s="37"/>
      <c r="S586" s="37"/>
      <c r="T586" s="74"/>
      <c r="AT586" s="19" t="s">
        <v>143</v>
      </c>
      <c r="AU586" s="19" t="s">
        <v>87</v>
      </c>
    </row>
    <row r="587" spans="2:65" s="13" customFormat="1" ht="13.5" x14ac:dyDescent="0.3">
      <c r="B587" s="220"/>
      <c r="C587" s="221"/>
      <c r="D587" s="207" t="s">
        <v>145</v>
      </c>
      <c r="E587" s="222" t="s">
        <v>22</v>
      </c>
      <c r="F587" s="223" t="s">
        <v>302</v>
      </c>
      <c r="G587" s="221"/>
      <c r="H587" s="224">
        <v>14</v>
      </c>
      <c r="I587" s="225"/>
      <c r="J587" s="221"/>
      <c r="K587" s="221"/>
      <c r="L587" s="226"/>
      <c r="M587" s="227"/>
      <c r="N587" s="228"/>
      <c r="O587" s="228"/>
      <c r="P587" s="228"/>
      <c r="Q587" s="228"/>
      <c r="R587" s="228"/>
      <c r="S587" s="228"/>
      <c r="T587" s="229"/>
      <c r="AT587" s="230" t="s">
        <v>145</v>
      </c>
      <c r="AU587" s="230" t="s">
        <v>87</v>
      </c>
      <c r="AV587" s="13" t="s">
        <v>87</v>
      </c>
      <c r="AW587" s="13" t="s">
        <v>42</v>
      </c>
      <c r="AX587" s="13" t="s">
        <v>78</v>
      </c>
      <c r="AY587" s="230" t="s">
        <v>134</v>
      </c>
    </row>
    <row r="588" spans="2:65" s="14" customFormat="1" ht="13.5" x14ac:dyDescent="0.3">
      <c r="B588" s="231"/>
      <c r="C588" s="232"/>
      <c r="D588" s="233" t="s">
        <v>145</v>
      </c>
      <c r="E588" s="234" t="s">
        <v>22</v>
      </c>
      <c r="F588" s="235" t="s">
        <v>156</v>
      </c>
      <c r="G588" s="232"/>
      <c r="H588" s="236">
        <v>14</v>
      </c>
      <c r="I588" s="237"/>
      <c r="J588" s="232"/>
      <c r="K588" s="232"/>
      <c r="L588" s="238"/>
      <c r="M588" s="239"/>
      <c r="N588" s="240"/>
      <c r="O588" s="240"/>
      <c r="P588" s="240"/>
      <c r="Q588" s="240"/>
      <c r="R588" s="240"/>
      <c r="S588" s="240"/>
      <c r="T588" s="241"/>
      <c r="AT588" s="242" t="s">
        <v>145</v>
      </c>
      <c r="AU588" s="242" t="s">
        <v>87</v>
      </c>
      <c r="AV588" s="14" t="s">
        <v>141</v>
      </c>
      <c r="AW588" s="14" t="s">
        <v>42</v>
      </c>
      <c r="AX588" s="14" t="s">
        <v>23</v>
      </c>
      <c r="AY588" s="242" t="s">
        <v>134</v>
      </c>
    </row>
    <row r="589" spans="2:65" s="1" customFormat="1" ht="22.5" customHeight="1" x14ac:dyDescent="0.3">
      <c r="B589" s="36"/>
      <c r="C589" s="195" t="s">
        <v>657</v>
      </c>
      <c r="D589" s="195" t="s">
        <v>136</v>
      </c>
      <c r="E589" s="196" t="s">
        <v>1229</v>
      </c>
      <c r="F589" s="197" t="s">
        <v>1230</v>
      </c>
      <c r="G589" s="198" t="s">
        <v>546</v>
      </c>
      <c r="H589" s="199">
        <v>14</v>
      </c>
      <c r="I589" s="200"/>
      <c r="J589" s="201">
        <f>ROUND(I589*H589,2)</f>
        <v>0</v>
      </c>
      <c r="K589" s="197" t="s">
        <v>22</v>
      </c>
      <c r="L589" s="56"/>
      <c r="M589" s="202" t="s">
        <v>22</v>
      </c>
      <c r="N589" s="203" t="s">
        <v>49</v>
      </c>
      <c r="O589" s="37"/>
      <c r="P589" s="204">
        <f>O589*H589</f>
        <v>0</v>
      </c>
      <c r="Q589" s="204">
        <v>0</v>
      </c>
      <c r="R589" s="204">
        <f>Q589*H589</f>
        <v>0</v>
      </c>
      <c r="S589" s="204">
        <v>0</v>
      </c>
      <c r="T589" s="205">
        <f>S589*H589</f>
        <v>0</v>
      </c>
      <c r="AR589" s="19" t="s">
        <v>141</v>
      </c>
      <c r="AT589" s="19" t="s">
        <v>136</v>
      </c>
      <c r="AU589" s="19" t="s">
        <v>87</v>
      </c>
      <c r="AY589" s="19" t="s">
        <v>134</v>
      </c>
      <c r="BE589" s="206">
        <f>IF(N589="základní",J589,0)</f>
        <v>0</v>
      </c>
      <c r="BF589" s="206">
        <f>IF(N589="snížená",J589,0)</f>
        <v>0</v>
      </c>
      <c r="BG589" s="206">
        <f>IF(N589="zákl. přenesená",J589,0)</f>
        <v>0</v>
      </c>
      <c r="BH589" s="206">
        <f>IF(N589="sníž. přenesená",J589,0)</f>
        <v>0</v>
      </c>
      <c r="BI589" s="206">
        <f>IF(N589="nulová",J589,0)</f>
        <v>0</v>
      </c>
      <c r="BJ589" s="19" t="s">
        <v>23</v>
      </c>
      <c r="BK589" s="206">
        <f>ROUND(I589*H589,2)</f>
        <v>0</v>
      </c>
      <c r="BL589" s="19" t="s">
        <v>141</v>
      </c>
      <c r="BM589" s="19" t="s">
        <v>1231</v>
      </c>
    </row>
    <row r="590" spans="2:65" s="12" customFormat="1" ht="13.5" x14ac:dyDescent="0.3">
      <c r="B590" s="209"/>
      <c r="C590" s="210"/>
      <c r="D590" s="207" t="s">
        <v>145</v>
      </c>
      <c r="E590" s="211" t="s">
        <v>22</v>
      </c>
      <c r="F590" s="212" t="s">
        <v>1232</v>
      </c>
      <c r="G590" s="210"/>
      <c r="H590" s="213" t="s">
        <v>22</v>
      </c>
      <c r="I590" s="214"/>
      <c r="J590" s="210"/>
      <c r="K590" s="210"/>
      <c r="L590" s="215"/>
      <c r="M590" s="216"/>
      <c r="N590" s="217"/>
      <c r="O590" s="217"/>
      <c r="P590" s="217"/>
      <c r="Q590" s="217"/>
      <c r="R590" s="217"/>
      <c r="S590" s="217"/>
      <c r="T590" s="218"/>
      <c r="AT590" s="219" t="s">
        <v>145</v>
      </c>
      <c r="AU590" s="219" t="s">
        <v>87</v>
      </c>
      <c r="AV590" s="12" t="s">
        <v>23</v>
      </c>
      <c r="AW590" s="12" t="s">
        <v>42</v>
      </c>
      <c r="AX590" s="12" t="s">
        <v>78</v>
      </c>
      <c r="AY590" s="219" t="s">
        <v>134</v>
      </c>
    </row>
    <row r="591" spans="2:65" s="13" customFormat="1" ht="13.5" x14ac:dyDescent="0.3">
      <c r="B591" s="220"/>
      <c r="C591" s="221"/>
      <c r="D591" s="207" t="s">
        <v>145</v>
      </c>
      <c r="E591" s="222" t="s">
        <v>22</v>
      </c>
      <c r="F591" s="223" t="s">
        <v>302</v>
      </c>
      <c r="G591" s="221"/>
      <c r="H591" s="224">
        <v>14</v>
      </c>
      <c r="I591" s="225"/>
      <c r="J591" s="221"/>
      <c r="K591" s="221"/>
      <c r="L591" s="226"/>
      <c r="M591" s="227"/>
      <c r="N591" s="228"/>
      <c r="O591" s="228"/>
      <c r="P591" s="228"/>
      <c r="Q591" s="228"/>
      <c r="R591" s="228"/>
      <c r="S591" s="228"/>
      <c r="T591" s="229"/>
      <c r="AT591" s="230" t="s">
        <v>145</v>
      </c>
      <c r="AU591" s="230" t="s">
        <v>87</v>
      </c>
      <c r="AV591" s="13" t="s">
        <v>87</v>
      </c>
      <c r="AW591" s="13" t="s">
        <v>42</v>
      </c>
      <c r="AX591" s="13" t="s">
        <v>78</v>
      </c>
      <c r="AY591" s="230" t="s">
        <v>134</v>
      </c>
    </row>
    <row r="592" spans="2:65" s="14" customFormat="1" ht="13.5" x14ac:dyDescent="0.3">
      <c r="B592" s="231"/>
      <c r="C592" s="232"/>
      <c r="D592" s="233" t="s">
        <v>145</v>
      </c>
      <c r="E592" s="234" t="s">
        <v>22</v>
      </c>
      <c r="F592" s="235" t="s">
        <v>156</v>
      </c>
      <c r="G592" s="232"/>
      <c r="H592" s="236">
        <v>14</v>
      </c>
      <c r="I592" s="237"/>
      <c r="J592" s="232"/>
      <c r="K592" s="232"/>
      <c r="L592" s="238"/>
      <c r="M592" s="239"/>
      <c r="N592" s="240"/>
      <c r="O592" s="240"/>
      <c r="P592" s="240"/>
      <c r="Q592" s="240"/>
      <c r="R592" s="240"/>
      <c r="S592" s="240"/>
      <c r="T592" s="241"/>
      <c r="AT592" s="242" t="s">
        <v>145</v>
      </c>
      <c r="AU592" s="242" t="s">
        <v>87</v>
      </c>
      <c r="AV592" s="14" t="s">
        <v>141</v>
      </c>
      <c r="AW592" s="14" t="s">
        <v>42</v>
      </c>
      <c r="AX592" s="14" t="s">
        <v>23</v>
      </c>
      <c r="AY592" s="242" t="s">
        <v>134</v>
      </c>
    </row>
    <row r="593" spans="2:65" s="1" customFormat="1" ht="22.5" customHeight="1" x14ac:dyDescent="0.3">
      <c r="B593" s="36"/>
      <c r="C593" s="195" t="s">
        <v>663</v>
      </c>
      <c r="D593" s="195" t="s">
        <v>136</v>
      </c>
      <c r="E593" s="196" t="s">
        <v>1233</v>
      </c>
      <c r="F593" s="197" t="s">
        <v>1234</v>
      </c>
      <c r="G593" s="198" t="s">
        <v>546</v>
      </c>
      <c r="H593" s="199">
        <v>40</v>
      </c>
      <c r="I593" s="200"/>
      <c r="J593" s="201">
        <f>ROUND(I593*H593,2)</f>
        <v>0</v>
      </c>
      <c r="K593" s="197" t="s">
        <v>22</v>
      </c>
      <c r="L593" s="56"/>
      <c r="M593" s="202" t="s">
        <v>22</v>
      </c>
      <c r="N593" s="203" t="s">
        <v>49</v>
      </c>
      <c r="O593" s="37"/>
      <c r="P593" s="204">
        <f>O593*H593</f>
        <v>0</v>
      </c>
      <c r="Q593" s="204">
        <v>0</v>
      </c>
      <c r="R593" s="204">
        <f>Q593*H593</f>
        <v>0</v>
      </c>
      <c r="S593" s="204">
        <v>0</v>
      </c>
      <c r="T593" s="205">
        <f>S593*H593</f>
        <v>0</v>
      </c>
      <c r="AR593" s="19" t="s">
        <v>141</v>
      </c>
      <c r="AT593" s="19" t="s">
        <v>136</v>
      </c>
      <c r="AU593" s="19" t="s">
        <v>87</v>
      </c>
      <c r="AY593" s="19" t="s">
        <v>134</v>
      </c>
      <c r="BE593" s="206">
        <f>IF(N593="základní",J593,0)</f>
        <v>0</v>
      </c>
      <c r="BF593" s="206">
        <f>IF(N593="snížená",J593,0)</f>
        <v>0</v>
      </c>
      <c r="BG593" s="206">
        <f>IF(N593="zákl. přenesená",J593,0)</f>
        <v>0</v>
      </c>
      <c r="BH593" s="206">
        <f>IF(N593="sníž. přenesená",J593,0)</f>
        <v>0</v>
      </c>
      <c r="BI593" s="206">
        <f>IF(N593="nulová",J593,0)</f>
        <v>0</v>
      </c>
      <c r="BJ593" s="19" t="s">
        <v>23</v>
      </c>
      <c r="BK593" s="206">
        <f>ROUND(I593*H593,2)</f>
        <v>0</v>
      </c>
      <c r="BL593" s="19" t="s">
        <v>141</v>
      </c>
      <c r="BM593" s="19" t="s">
        <v>1235</v>
      </c>
    </row>
    <row r="594" spans="2:65" s="12" customFormat="1" ht="13.5" x14ac:dyDescent="0.3">
      <c r="B594" s="209"/>
      <c r="C594" s="210"/>
      <c r="D594" s="207" t="s">
        <v>145</v>
      </c>
      <c r="E594" s="211" t="s">
        <v>22</v>
      </c>
      <c r="F594" s="212" t="s">
        <v>1236</v>
      </c>
      <c r="G594" s="210"/>
      <c r="H594" s="213" t="s">
        <v>22</v>
      </c>
      <c r="I594" s="214"/>
      <c r="J594" s="210"/>
      <c r="K594" s="210"/>
      <c r="L594" s="215"/>
      <c r="M594" s="216"/>
      <c r="N594" s="217"/>
      <c r="O594" s="217"/>
      <c r="P594" s="217"/>
      <c r="Q594" s="217"/>
      <c r="R594" s="217"/>
      <c r="S594" s="217"/>
      <c r="T594" s="218"/>
      <c r="AT594" s="219" t="s">
        <v>145</v>
      </c>
      <c r="AU594" s="219" t="s">
        <v>87</v>
      </c>
      <c r="AV594" s="12" t="s">
        <v>23</v>
      </c>
      <c r="AW594" s="12" t="s">
        <v>42</v>
      </c>
      <c r="AX594" s="12" t="s">
        <v>78</v>
      </c>
      <c r="AY594" s="219" t="s">
        <v>134</v>
      </c>
    </row>
    <row r="595" spans="2:65" s="13" customFormat="1" ht="13.5" x14ac:dyDescent="0.3">
      <c r="B595" s="220"/>
      <c r="C595" s="221"/>
      <c r="D595" s="207" t="s">
        <v>145</v>
      </c>
      <c r="E595" s="222" t="s">
        <v>22</v>
      </c>
      <c r="F595" s="223" t="s">
        <v>519</v>
      </c>
      <c r="G595" s="221"/>
      <c r="H595" s="224">
        <v>40</v>
      </c>
      <c r="I595" s="225"/>
      <c r="J595" s="221"/>
      <c r="K595" s="221"/>
      <c r="L595" s="226"/>
      <c r="M595" s="227"/>
      <c r="N595" s="228"/>
      <c r="O595" s="228"/>
      <c r="P595" s="228"/>
      <c r="Q595" s="228"/>
      <c r="R595" s="228"/>
      <c r="S595" s="228"/>
      <c r="T595" s="229"/>
      <c r="AT595" s="230" t="s">
        <v>145</v>
      </c>
      <c r="AU595" s="230" t="s">
        <v>87</v>
      </c>
      <c r="AV595" s="13" t="s">
        <v>87</v>
      </c>
      <c r="AW595" s="13" t="s">
        <v>42</v>
      </c>
      <c r="AX595" s="13" t="s">
        <v>78</v>
      </c>
      <c r="AY595" s="230" t="s">
        <v>134</v>
      </c>
    </row>
    <row r="596" spans="2:65" s="14" customFormat="1" ht="13.5" x14ac:dyDescent="0.3">
      <c r="B596" s="231"/>
      <c r="C596" s="232"/>
      <c r="D596" s="233" t="s">
        <v>145</v>
      </c>
      <c r="E596" s="234" t="s">
        <v>22</v>
      </c>
      <c r="F596" s="235" t="s">
        <v>156</v>
      </c>
      <c r="G596" s="232"/>
      <c r="H596" s="236">
        <v>40</v>
      </c>
      <c r="I596" s="237"/>
      <c r="J596" s="232"/>
      <c r="K596" s="232"/>
      <c r="L596" s="238"/>
      <c r="M596" s="239"/>
      <c r="N596" s="240"/>
      <c r="O596" s="240"/>
      <c r="P596" s="240"/>
      <c r="Q596" s="240"/>
      <c r="R596" s="240"/>
      <c r="S596" s="240"/>
      <c r="T596" s="241"/>
      <c r="AT596" s="242" t="s">
        <v>145</v>
      </c>
      <c r="AU596" s="242" t="s">
        <v>87</v>
      </c>
      <c r="AV596" s="14" t="s">
        <v>141</v>
      </c>
      <c r="AW596" s="14" t="s">
        <v>42</v>
      </c>
      <c r="AX596" s="14" t="s">
        <v>23</v>
      </c>
      <c r="AY596" s="242" t="s">
        <v>134</v>
      </c>
    </row>
    <row r="597" spans="2:65" s="1" customFormat="1" ht="31.5" customHeight="1" x14ac:dyDescent="0.3">
      <c r="B597" s="36"/>
      <c r="C597" s="195" t="s">
        <v>669</v>
      </c>
      <c r="D597" s="195" t="s">
        <v>136</v>
      </c>
      <c r="E597" s="196" t="s">
        <v>1237</v>
      </c>
      <c r="F597" s="197" t="s">
        <v>1238</v>
      </c>
      <c r="G597" s="198" t="s">
        <v>546</v>
      </c>
      <c r="H597" s="199">
        <v>14</v>
      </c>
      <c r="I597" s="200"/>
      <c r="J597" s="201">
        <f>ROUND(I597*H597,2)</f>
        <v>0</v>
      </c>
      <c r="K597" s="197" t="s">
        <v>140</v>
      </c>
      <c r="L597" s="56"/>
      <c r="M597" s="202" t="s">
        <v>22</v>
      </c>
      <c r="N597" s="203" t="s">
        <v>49</v>
      </c>
      <c r="O597" s="37"/>
      <c r="P597" s="204">
        <f>O597*H597</f>
        <v>0</v>
      </c>
      <c r="Q597" s="204">
        <v>2.1167600000000002</v>
      </c>
      <c r="R597" s="204">
        <f>Q597*H597</f>
        <v>29.634640000000005</v>
      </c>
      <c r="S597" s="204">
        <v>0</v>
      </c>
      <c r="T597" s="205">
        <f>S597*H597</f>
        <v>0</v>
      </c>
      <c r="AR597" s="19" t="s">
        <v>141</v>
      </c>
      <c r="AT597" s="19" t="s">
        <v>136</v>
      </c>
      <c r="AU597" s="19" t="s">
        <v>87</v>
      </c>
      <c r="AY597" s="19" t="s">
        <v>134</v>
      </c>
      <c r="BE597" s="206">
        <f>IF(N597="základní",J597,0)</f>
        <v>0</v>
      </c>
      <c r="BF597" s="206">
        <f>IF(N597="snížená",J597,0)</f>
        <v>0</v>
      </c>
      <c r="BG597" s="206">
        <f>IF(N597="zákl. přenesená",J597,0)</f>
        <v>0</v>
      </c>
      <c r="BH597" s="206">
        <f>IF(N597="sníž. přenesená",J597,0)</f>
        <v>0</v>
      </c>
      <c r="BI597" s="206">
        <f>IF(N597="nulová",J597,0)</f>
        <v>0</v>
      </c>
      <c r="BJ597" s="19" t="s">
        <v>23</v>
      </c>
      <c r="BK597" s="206">
        <f>ROUND(I597*H597,2)</f>
        <v>0</v>
      </c>
      <c r="BL597" s="19" t="s">
        <v>141</v>
      </c>
      <c r="BM597" s="19" t="s">
        <v>1239</v>
      </c>
    </row>
    <row r="598" spans="2:65" s="1" customFormat="1" ht="121.5" x14ac:dyDescent="0.3">
      <c r="B598" s="36"/>
      <c r="C598" s="58"/>
      <c r="D598" s="207" t="s">
        <v>143</v>
      </c>
      <c r="E598" s="58"/>
      <c r="F598" s="208" t="s">
        <v>1240</v>
      </c>
      <c r="G598" s="58"/>
      <c r="H598" s="58"/>
      <c r="I598" s="163"/>
      <c r="J598" s="58"/>
      <c r="K598" s="58"/>
      <c r="L598" s="56"/>
      <c r="M598" s="73"/>
      <c r="N598" s="37"/>
      <c r="O598" s="37"/>
      <c r="P598" s="37"/>
      <c r="Q598" s="37"/>
      <c r="R598" s="37"/>
      <c r="S598" s="37"/>
      <c r="T598" s="74"/>
      <c r="AT598" s="19" t="s">
        <v>143</v>
      </c>
      <c r="AU598" s="19" t="s">
        <v>87</v>
      </c>
    </row>
    <row r="599" spans="2:65" s="12" customFormat="1" ht="13.5" x14ac:dyDescent="0.3">
      <c r="B599" s="209"/>
      <c r="C599" s="210"/>
      <c r="D599" s="207" t="s">
        <v>145</v>
      </c>
      <c r="E599" s="211" t="s">
        <v>22</v>
      </c>
      <c r="F599" s="212" t="s">
        <v>1241</v>
      </c>
      <c r="G599" s="210"/>
      <c r="H599" s="213" t="s">
        <v>22</v>
      </c>
      <c r="I599" s="214"/>
      <c r="J599" s="210"/>
      <c r="K599" s="210"/>
      <c r="L599" s="215"/>
      <c r="M599" s="216"/>
      <c r="N599" s="217"/>
      <c r="O599" s="217"/>
      <c r="P599" s="217"/>
      <c r="Q599" s="217"/>
      <c r="R599" s="217"/>
      <c r="S599" s="217"/>
      <c r="T599" s="218"/>
      <c r="AT599" s="219" t="s">
        <v>145</v>
      </c>
      <c r="AU599" s="219" t="s">
        <v>87</v>
      </c>
      <c r="AV599" s="12" t="s">
        <v>23</v>
      </c>
      <c r="AW599" s="12" t="s">
        <v>42</v>
      </c>
      <c r="AX599" s="12" t="s">
        <v>78</v>
      </c>
      <c r="AY599" s="219" t="s">
        <v>134</v>
      </c>
    </row>
    <row r="600" spans="2:65" s="13" customFormat="1" ht="13.5" x14ac:dyDescent="0.3">
      <c r="B600" s="220"/>
      <c r="C600" s="221"/>
      <c r="D600" s="207" t="s">
        <v>145</v>
      </c>
      <c r="E600" s="222" t="s">
        <v>22</v>
      </c>
      <c r="F600" s="223" t="s">
        <v>302</v>
      </c>
      <c r="G600" s="221"/>
      <c r="H600" s="224">
        <v>14</v>
      </c>
      <c r="I600" s="225"/>
      <c r="J600" s="221"/>
      <c r="K600" s="221"/>
      <c r="L600" s="226"/>
      <c r="M600" s="227"/>
      <c r="N600" s="228"/>
      <c r="O600" s="228"/>
      <c r="P600" s="228"/>
      <c r="Q600" s="228"/>
      <c r="R600" s="228"/>
      <c r="S600" s="228"/>
      <c r="T600" s="229"/>
      <c r="AT600" s="230" t="s">
        <v>145</v>
      </c>
      <c r="AU600" s="230" t="s">
        <v>87</v>
      </c>
      <c r="AV600" s="13" t="s">
        <v>87</v>
      </c>
      <c r="AW600" s="13" t="s">
        <v>42</v>
      </c>
      <c r="AX600" s="13" t="s">
        <v>78</v>
      </c>
      <c r="AY600" s="230" t="s">
        <v>134</v>
      </c>
    </row>
    <row r="601" spans="2:65" s="14" customFormat="1" ht="13.5" x14ac:dyDescent="0.3">
      <c r="B601" s="231"/>
      <c r="C601" s="232"/>
      <c r="D601" s="233" t="s">
        <v>145</v>
      </c>
      <c r="E601" s="234" t="s">
        <v>22</v>
      </c>
      <c r="F601" s="235" t="s">
        <v>156</v>
      </c>
      <c r="G601" s="232"/>
      <c r="H601" s="236">
        <v>14</v>
      </c>
      <c r="I601" s="237"/>
      <c r="J601" s="232"/>
      <c r="K601" s="232"/>
      <c r="L601" s="238"/>
      <c r="M601" s="239"/>
      <c r="N601" s="240"/>
      <c r="O601" s="240"/>
      <c r="P601" s="240"/>
      <c r="Q601" s="240"/>
      <c r="R601" s="240"/>
      <c r="S601" s="240"/>
      <c r="T601" s="241"/>
      <c r="AT601" s="242" t="s">
        <v>145</v>
      </c>
      <c r="AU601" s="242" t="s">
        <v>87</v>
      </c>
      <c r="AV601" s="14" t="s">
        <v>141</v>
      </c>
      <c r="AW601" s="14" t="s">
        <v>42</v>
      </c>
      <c r="AX601" s="14" t="s">
        <v>23</v>
      </c>
      <c r="AY601" s="242" t="s">
        <v>134</v>
      </c>
    </row>
    <row r="602" spans="2:65" s="1" customFormat="1" ht="44.25" customHeight="1" x14ac:dyDescent="0.3">
      <c r="B602" s="36"/>
      <c r="C602" s="254" t="s">
        <v>674</v>
      </c>
      <c r="D602" s="254" t="s">
        <v>385</v>
      </c>
      <c r="E602" s="255" t="s">
        <v>1242</v>
      </c>
      <c r="F602" s="256" t="s">
        <v>1243</v>
      </c>
      <c r="G602" s="257" t="s">
        <v>546</v>
      </c>
      <c r="H602" s="258">
        <v>7</v>
      </c>
      <c r="I602" s="259"/>
      <c r="J602" s="260">
        <f>ROUND(I602*H602,2)</f>
        <v>0</v>
      </c>
      <c r="K602" s="256" t="s">
        <v>140</v>
      </c>
      <c r="L602" s="261"/>
      <c r="M602" s="262" t="s">
        <v>22</v>
      </c>
      <c r="N602" s="263" t="s">
        <v>49</v>
      </c>
      <c r="O602" s="37"/>
      <c r="P602" s="204">
        <f>O602*H602</f>
        <v>0</v>
      </c>
      <c r="Q602" s="204">
        <v>1.6</v>
      </c>
      <c r="R602" s="204">
        <f>Q602*H602</f>
        <v>11.200000000000001</v>
      </c>
      <c r="S602" s="204">
        <v>0</v>
      </c>
      <c r="T602" s="205">
        <f>S602*H602</f>
        <v>0</v>
      </c>
      <c r="AR602" s="19" t="s">
        <v>209</v>
      </c>
      <c r="AT602" s="19" t="s">
        <v>385</v>
      </c>
      <c r="AU602" s="19" t="s">
        <v>87</v>
      </c>
      <c r="AY602" s="19" t="s">
        <v>134</v>
      </c>
      <c r="BE602" s="206">
        <f>IF(N602="základní",J602,0)</f>
        <v>0</v>
      </c>
      <c r="BF602" s="206">
        <f>IF(N602="snížená",J602,0)</f>
        <v>0</v>
      </c>
      <c r="BG602" s="206">
        <f>IF(N602="zákl. přenesená",J602,0)</f>
        <v>0</v>
      </c>
      <c r="BH602" s="206">
        <f>IF(N602="sníž. přenesená",J602,0)</f>
        <v>0</v>
      </c>
      <c r="BI602" s="206">
        <f>IF(N602="nulová",J602,0)</f>
        <v>0</v>
      </c>
      <c r="BJ602" s="19" t="s">
        <v>23</v>
      </c>
      <c r="BK602" s="206">
        <f>ROUND(I602*H602,2)</f>
        <v>0</v>
      </c>
      <c r="BL602" s="19" t="s">
        <v>141</v>
      </c>
      <c r="BM602" s="19" t="s">
        <v>1244</v>
      </c>
    </row>
    <row r="603" spans="2:65" s="12" customFormat="1" ht="13.5" x14ac:dyDescent="0.3">
      <c r="B603" s="209"/>
      <c r="C603" s="210"/>
      <c r="D603" s="207" t="s">
        <v>145</v>
      </c>
      <c r="E603" s="211" t="s">
        <v>22</v>
      </c>
      <c r="F603" s="212" t="s">
        <v>1245</v>
      </c>
      <c r="G603" s="210"/>
      <c r="H603" s="213" t="s">
        <v>22</v>
      </c>
      <c r="I603" s="214"/>
      <c r="J603" s="210"/>
      <c r="K603" s="210"/>
      <c r="L603" s="215"/>
      <c r="M603" s="216"/>
      <c r="N603" s="217"/>
      <c r="O603" s="217"/>
      <c r="P603" s="217"/>
      <c r="Q603" s="217"/>
      <c r="R603" s="217"/>
      <c r="S603" s="217"/>
      <c r="T603" s="218"/>
      <c r="AT603" s="219" t="s">
        <v>145</v>
      </c>
      <c r="AU603" s="219" t="s">
        <v>87</v>
      </c>
      <c r="AV603" s="12" t="s">
        <v>23</v>
      </c>
      <c r="AW603" s="12" t="s">
        <v>42</v>
      </c>
      <c r="AX603" s="12" t="s">
        <v>78</v>
      </c>
      <c r="AY603" s="219" t="s">
        <v>134</v>
      </c>
    </row>
    <row r="604" spans="2:65" s="13" customFormat="1" ht="13.5" x14ac:dyDescent="0.3">
      <c r="B604" s="220"/>
      <c r="C604" s="221"/>
      <c r="D604" s="207" t="s">
        <v>145</v>
      </c>
      <c r="E604" s="222" t="s">
        <v>22</v>
      </c>
      <c r="F604" s="223" t="s">
        <v>202</v>
      </c>
      <c r="G604" s="221"/>
      <c r="H604" s="224">
        <v>7</v>
      </c>
      <c r="I604" s="225"/>
      <c r="J604" s="221"/>
      <c r="K604" s="221"/>
      <c r="L604" s="226"/>
      <c r="M604" s="227"/>
      <c r="N604" s="228"/>
      <c r="O604" s="228"/>
      <c r="P604" s="228"/>
      <c r="Q604" s="228"/>
      <c r="R604" s="228"/>
      <c r="S604" s="228"/>
      <c r="T604" s="229"/>
      <c r="AT604" s="230" t="s">
        <v>145</v>
      </c>
      <c r="AU604" s="230" t="s">
        <v>87</v>
      </c>
      <c r="AV604" s="13" t="s">
        <v>87</v>
      </c>
      <c r="AW604" s="13" t="s">
        <v>42</v>
      </c>
      <c r="AX604" s="13" t="s">
        <v>78</v>
      </c>
      <c r="AY604" s="230" t="s">
        <v>134</v>
      </c>
    </row>
    <row r="605" spans="2:65" s="14" customFormat="1" ht="13.5" x14ac:dyDescent="0.3">
      <c r="B605" s="231"/>
      <c r="C605" s="232"/>
      <c r="D605" s="233" t="s">
        <v>145</v>
      </c>
      <c r="E605" s="234" t="s">
        <v>22</v>
      </c>
      <c r="F605" s="235" t="s">
        <v>156</v>
      </c>
      <c r="G605" s="232"/>
      <c r="H605" s="236">
        <v>7</v>
      </c>
      <c r="I605" s="237"/>
      <c r="J605" s="232"/>
      <c r="K605" s="232"/>
      <c r="L605" s="238"/>
      <c r="M605" s="239"/>
      <c r="N605" s="240"/>
      <c r="O605" s="240"/>
      <c r="P605" s="240"/>
      <c r="Q605" s="240"/>
      <c r="R605" s="240"/>
      <c r="S605" s="240"/>
      <c r="T605" s="241"/>
      <c r="AT605" s="242" t="s">
        <v>145</v>
      </c>
      <c r="AU605" s="242" t="s">
        <v>87</v>
      </c>
      <c r="AV605" s="14" t="s">
        <v>141</v>
      </c>
      <c r="AW605" s="14" t="s">
        <v>42</v>
      </c>
      <c r="AX605" s="14" t="s">
        <v>23</v>
      </c>
      <c r="AY605" s="242" t="s">
        <v>134</v>
      </c>
    </row>
    <row r="606" spans="2:65" s="1" customFormat="1" ht="44.25" customHeight="1" x14ac:dyDescent="0.3">
      <c r="B606" s="36"/>
      <c r="C606" s="254" t="s">
        <v>678</v>
      </c>
      <c r="D606" s="254" t="s">
        <v>385</v>
      </c>
      <c r="E606" s="255" t="s">
        <v>1246</v>
      </c>
      <c r="F606" s="256" t="s">
        <v>1247</v>
      </c>
      <c r="G606" s="257" t="s">
        <v>546</v>
      </c>
      <c r="H606" s="258">
        <v>6</v>
      </c>
      <c r="I606" s="259"/>
      <c r="J606" s="260">
        <f>ROUND(I606*H606,2)</f>
        <v>0</v>
      </c>
      <c r="K606" s="256" t="s">
        <v>140</v>
      </c>
      <c r="L606" s="261"/>
      <c r="M606" s="262" t="s">
        <v>22</v>
      </c>
      <c r="N606" s="263" t="s">
        <v>49</v>
      </c>
      <c r="O606" s="37"/>
      <c r="P606" s="204">
        <f>O606*H606</f>
        <v>0</v>
      </c>
      <c r="Q606" s="204">
        <v>1.87</v>
      </c>
      <c r="R606" s="204">
        <f>Q606*H606</f>
        <v>11.22</v>
      </c>
      <c r="S606" s="204">
        <v>0</v>
      </c>
      <c r="T606" s="205">
        <f>S606*H606</f>
        <v>0</v>
      </c>
      <c r="AR606" s="19" t="s">
        <v>209</v>
      </c>
      <c r="AT606" s="19" t="s">
        <v>385</v>
      </c>
      <c r="AU606" s="19" t="s">
        <v>87</v>
      </c>
      <c r="AY606" s="19" t="s">
        <v>134</v>
      </c>
      <c r="BE606" s="206">
        <f>IF(N606="základní",J606,0)</f>
        <v>0</v>
      </c>
      <c r="BF606" s="206">
        <f>IF(N606="snížená",J606,0)</f>
        <v>0</v>
      </c>
      <c r="BG606" s="206">
        <f>IF(N606="zákl. přenesená",J606,0)</f>
        <v>0</v>
      </c>
      <c r="BH606" s="206">
        <f>IF(N606="sníž. přenesená",J606,0)</f>
        <v>0</v>
      </c>
      <c r="BI606" s="206">
        <f>IF(N606="nulová",J606,0)</f>
        <v>0</v>
      </c>
      <c r="BJ606" s="19" t="s">
        <v>23</v>
      </c>
      <c r="BK606" s="206">
        <f>ROUND(I606*H606,2)</f>
        <v>0</v>
      </c>
      <c r="BL606" s="19" t="s">
        <v>141</v>
      </c>
      <c r="BM606" s="19" t="s">
        <v>1248</v>
      </c>
    </row>
    <row r="607" spans="2:65" s="12" customFormat="1" ht="13.5" x14ac:dyDescent="0.3">
      <c r="B607" s="209"/>
      <c r="C607" s="210"/>
      <c r="D607" s="207" t="s">
        <v>145</v>
      </c>
      <c r="E607" s="211" t="s">
        <v>22</v>
      </c>
      <c r="F607" s="212" t="s">
        <v>1245</v>
      </c>
      <c r="G607" s="210"/>
      <c r="H607" s="213" t="s">
        <v>22</v>
      </c>
      <c r="I607" s="214"/>
      <c r="J607" s="210"/>
      <c r="K607" s="210"/>
      <c r="L607" s="215"/>
      <c r="M607" s="216"/>
      <c r="N607" s="217"/>
      <c r="O607" s="217"/>
      <c r="P607" s="217"/>
      <c r="Q607" s="217"/>
      <c r="R607" s="217"/>
      <c r="S607" s="217"/>
      <c r="T607" s="218"/>
      <c r="AT607" s="219" t="s">
        <v>145</v>
      </c>
      <c r="AU607" s="219" t="s">
        <v>87</v>
      </c>
      <c r="AV607" s="12" t="s">
        <v>23</v>
      </c>
      <c r="AW607" s="12" t="s">
        <v>42</v>
      </c>
      <c r="AX607" s="12" t="s">
        <v>78</v>
      </c>
      <c r="AY607" s="219" t="s">
        <v>134</v>
      </c>
    </row>
    <row r="608" spans="2:65" s="13" customFormat="1" ht="13.5" x14ac:dyDescent="0.3">
      <c r="B608" s="220"/>
      <c r="C608" s="221"/>
      <c r="D608" s="207" t="s">
        <v>145</v>
      </c>
      <c r="E608" s="222" t="s">
        <v>22</v>
      </c>
      <c r="F608" s="223" t="s">
        <v>196</v>
      </c>
      <c r="G608" s="221"/>
      <c r="H608" s="224">
        <v>6</v>
      </c>
      <c r="I608" s="225"/>
      <c r="J608" s="221"/>
      <c r="K608" s="221"/>
      <c r="L608" s="226"/>
      <c r="M608" s="227"/>
      <c r="N608" s="228"/>
      <c r="O608" s="228"/>
      <c r="P608" s="228"/>
      <c r="Q608" s="228"/>
      <c r="R608" s="228"/>
      <c r="S608" s="228"/>
      <c r="T608" s="229"/>
      <c r="AT608" s="230" t="s">
        <v>145</v>
      </c>
      <c r="AU608" s="230" t="s">
        <v>87</v>
      </c>
      <c r="AV608" s="13" t="s">
        <v>87</v>
      </c>
      <c r="AW608" s="13" t="s">
        <v>42</v>
      </c>
      <c r="AX608" s="13" t="s">
        <v>78</v>
      </c>
      <c r="AY608" s="230" t="s">
        <v>134</v>
      </c>
    </row>
    <row r="609" spans="2:65" s="14" customFormat="1" ht="13.5" x14ac:dyDescent="0.3">
      <c r="B609" s="231"/>
      <c r="C609" s="232"/>
      <c r="D609" s="233" t="s">
        <v>145</v>
      </c>
      <c r="E609" s="234" t="s">
        <v>22</v>
      </c>
      <c r="F609" s="235" t="s">
        <v>156</v>
      </c>
      <c r="G609" s="232"/>
      <c r="H609" s="236">
        <v>6</v>
      </c>
      <c r="I609" s="237"/>
      <c r="J609" s="232"/>
      <c r="K609" s="232"/>
      <c r="L609" s="238"/>
      <c r="M609" s="239"/>
      <c r="N609" s="240"/>
      <c r="O609" s="240"/>
      <c r="P609" s="240"/>
      <c r="Q609" s="240"/>
      <c r="R609" s="240"/>
      <c r="S609" s="240"/>
      <c r="T609" s="241"/>
      <c r="AT609" s="242" t="s">
        <v>145</v>
      </c>
      <c r="AU609" s="242" t="s">
        <v>87</v>
      </c>
      <c r="AV609" s="14" t="s">
        <v>141</v>
      </c>
      <c r="AW609" s="14" t="s">
        <v>42</v>
      </c>
      <c r="AX609" s="14" t="s">
        <v>23</v>
      </c>
      <c r="AY609" s="242" t="s">
        <v>134</v>
      </c>
    </row>
    <row r="610" spans="2:65" s="1" customFormat="1" ht="22.5" customHeight="1" x14ac:dyDescent="0.3">
      <c r="B610" s="36"/>
      <c r="C610" s="254" t="s">
        <v>682</v>
      </c>
      <c r="D610" s="254" t="s">
        <v>385</v>
      </c>
      <c r="E610" s="255" t="s">
        <v>1249</v>
      </c>
      <c r="F610" s="256" t="s">
        <v>1250</v>
      </c>
      <c r="G610" s="257" t="s">
        <v>546</v>
      </c>
      <c r="H610" s="258">
        <v>1</v>
      </c>
      <c r="I610" s="259"/>
      <c r="J610" s="260">
        <f>ROUND(I610*H610,2)</f>
        <v>0</v>
      </c>
      <c r="K610" s="256" t="s">
        <v>22</v>
      </c>
      <c r="L610" s="261"/>
      <c r="M610" s="262" t="s">
        <v>22</v>
      </c>
      <c r="N610" s="263" t="s">
        <v>49</v>
      </c>
      <c r="O610" s="37"/>
      <c r="P610" s="204">
        <f>O610*H610</f>
        <v>0</v>
      </c>
      <c r="Q610" s="204">
        <v>1.9</v>
      </c>
      <c r="R610" s="204">
        <f>Q610*H610</f>
        <v>1.9</v>
      </c>
      <c r="S610" s="204">
        <v>0</v>
      </c>
      <c r="T610" s="205">
        <f>S610*H610</f>
        <v>0</v>
      </c>
      <c r="AR610" s="19" t="s">
        <v>209</v>
      </c>
      <c r="AT610" s="19" t="s">
        <v>385</v>
      </c>
      <c r="AU610" s="19" t="s">
        <v>87</v>
      </c>
      <c r="AY610" s="19" t="s">
        <v>134</v>
      </c>
      <c r="BE610" s="206">
        <f>IF(N610="základní",J610,0)</f>
        <v>0</v>
      </c>
      <c r="BF610" s="206">
        <f>IF(N610="snížená",J610,0)</f>
        <v>0</v>
      </c>
      <c r="BG610" s="206">
        <f>IF(N610="zákl. přenesená",J610,0)</f>
        <v>0</v>
      </c>
      <c r="BH610" s="206">
        <f>IF(N610="sníž. přenesená",J610,0)</f>
        <v>0</v>
      </c>
      <c r="BI610" s="206">
        <f>IF(N610="nulová",J610,0)</f>
        <v>0</v>
      </c>
      <c r="BJ610" s="19" t="s">
        <v>23</v>
      </c>
      <c r="BK610" s="206">
        <f>ROUND(I610*H610,2)</f>
        <v>0</v>
      </c>
      <c r="BL610" s="19" t="s">
        <v>141</v>
      </c>
      <c r="BM610" s="19" t="s">
        <v>1251</v>
      </c>
    </row>
    <row r="611" spans="2:65" s="12" customFormat="1" ht="13.5" x14ac:dyDescent="0.3">
      <c r="B611" s="209"/>
      <c r="C611" s="210"/>
      <c r="D611" s="207" t="s">
        <v>145</v>
      </c>
      <c r="E611" s="211" t="s">
        <v>22</v>
      </c>
      <c r="F611" s="212" t="s">
        <v>1245</v>
      </c>
      <c r="G611" s="210"/>
      <c r="H611" s="213" t="s">
        <v>22</v>
      </c>
      <c r="I611" s="214"/>
      <c r="J611" s="210"/>
      <c r="K611" s="210"/>
      <c r="L611" s="215"/>
      <c r="M611" s="216"/>
      <c r="N611" s="217"/>
      <c r="O611" s="217"/>
      <c r="P611" s="217"/>
      <c r="Q611" s="217"/>
      <c r="R611" s="217"/>
      <c r="S611" s="217"/>
      <c r="T611" s="218"/>
      <c r="AT611" s="219" t="s">
        <v>145</v>
      </c>
      <c r="AU611" s="219" t="s">
        <v>87</v>
      </c>
      <c r="AV611" s="12" t="s">
        <v>23</v>
      </c>
      <c r="AW611" s="12" t="s">
        <v>42</v>
      </c>
      <c r="AX611" s="12" t="s">
        <v>78</v>
      </c>
      <c r="AY611" s="219" t="s">
        <v>134</v>
      </c>
    </row>
    <row r="612" spans="2:65" s="13" customFormat="1" ht="13.5" x14ac:dyDescent="0.3">
      <c r="B612" s="220"/>
      <c r="C612" s="221"/>
      <c r="D612" s="207" t="s">
        <v>145</v>
      </c>
      <c r="E612" s="222" t="s">
        <v>22</v>
      </c>
      <c r="F612" s="223" t="s">
        <v>23</v>
      </c>
      <c r="G612" s="221"/>
      <c r="H612" s="224">
        <v>1</v>
      </c>
      <c r="I612" s="225"/>
      <c r="J612" s="221"/>
      <c r="K612" s="221"/>
      <c r="L612" s="226"/>
      <c r="M612" s="227"/>
      <c r="N612" s="228"/>
      <c r="O612" s="228"/>
      <c r="P612" s="228"/>
      <c r="Q612" s="228"/>
      <c r="R612" s="228"/>
      <c r="S612" s="228"/>
      <c r="T612" s="229"/>
      <c r="AT612" s="230" t="s">
        <v>145</v>
      </c>
      <c r="AU612" s="230" t="s">
        <v>87</v>
      </c>
      <c r="AV612" s="13" t="s">
        <v>87</v>
      </c>
      <c r="AW612" s="13" t="s">
        <v>42</v>
      </c>
      <c r="AX612" s="13" t="s">
        <v>78</v>
      </c>
      <c r="AY612" s="230" t="s">
        <v>134</v>
      </c>
    </row>
    <row r="613" spans="2:65" s="14" customFormat="1" ht="13.5" x14ac:dyDescent="0.3">
      <c r="B613" s="231"/>
      <c r="C613" s="232"/>
      <c r="D613" s="233" t="s">
        <v>145</v>
      </c>
      <c r="E613" s="234" t="s">
        <v>22</v>
      </c>
      <c r="F613" s="235" t="s">
        <v>156</v>
      </c>
      <c r="G613" s="232"/>
      <c r="H613" s="236">
        <v>1</v>
      </c>
      <c r="I613" s="237"/>
      <c r="J613" s="232"/>
      <c r="K613" s="232"/>
      <c r="L613" s="238"/>
      <c r="M613" s="239"/>
      <c r="N613" s="240"/>
      <c r="O613" s="240"/>
      <c r="P613" s="240"/>
      <c r="Q613" s="240"/>
      <c r="R613" s="240"/>
      <c r="S613" s="240"/>
      <c r="T613" s="241"/>
      <c r="AT613" s="242" t="s">
        <v>145</v>
      </c>
      <c r="AU613" s="242" t="s">
        <v>87</v>
      </c>
      <c r="AV613" s="14" t="s">
        <v>141</v>
      </c>
      <c r="AW613" s="14" t="s">
        <v>42</v>
      </c>
      <c r="AX613" s="14" t="s">
        <v>23</v>
      </c>
      <c r="AY613" s="242" t="s">
        <v>134</v>
      </c>
    </row>
    <row r="614" spans="2:65" s="1" customFormat="1" ht="44.25" customHeight="1" x14ac:dyDescent="0.3">
      <c r="B614" s="36"/>
      <c r="C614" s="254" t="s">
        <v>687</v>
      </c>
      <c r="D614" s="254" t="s">
        <v>385</v>
      </c>
      <c r="E614" s="255" t="s">
        <v>1252</v>
      </c>
      <c r="F614" s="256" t="s">
        <v>1253</v>
      </c>
      <c r="G614" s="257" t="s">
        <v>546</v>
      </c>
      <c r="H614" s="258">
        <v>2</v>
      </c>
      <c r="I614" s="259"/>
      <c r="J614" s="260">
        <f>ROUND(I614*H614,2)</f>
        <v>0</v>
      </c>
      <c r="K614" s="256" t="s">
        <v>140</v>
      </c>
      <c r="L614" s="261"/>
      <c r="M614" s="262" t="s">
        <v>22</v>
      </c>
      <c r="N614" s="263" t="s">
        <v>49</v>
      </c>
      <c r="O614" s="37"/>
      <c r="P614" s="204">
        <f>O614*H614</f>
        <v>0</v>
      </c>
      <c r="Q614" s="204">
        <v>2.1</v>
      </c>
      <c r="R614" s="204">
        <f>Q614*H614</f>
        <v>4.2</v>
      </c>
      <c r="S614" s="204">
        <v>0</v>
      </c>
      <c r="T614" s="205">
        <f>S614*H614</f>
        <v>0</v>
      </c>
      <c r="AR614" s="19" t="s">
        <v>209</v>
      </c>
      <c r="AT614" s="19" t="s">
        <v>385</v>
      </c>
      <c r="AU614" s="19" t="s">
        <v>87</v>
      </c>
      <c r="AY614" s="19" t="s">
        <v>134</v>
      </c>
      <c r="BE614" s="206">
        <f>IF(N614="základní",J614,0)</f>
        <v>0</v>
      </c>
      <c r="BF614" s="206">
        <f>IF(N614="snížená",J614,0)</f>
        <v>0</v>
      </c>
      <c r="BG614" s="206">
        <f>IF(N614="zákl. přenesená",J614,0)</f>
        <v>0</v>
      </c>
      <c r="BH614" s="206">
        <f>IF(N614="sníž. přenesená",J614,0)</f>
        <v>0</v>
      </c>
      <c r="BI614" s="206">
        <f>IF(N614="nulová",J614,0)</f>
        <v>0</v>
      </c>
      <c r="BJ614" s="19" t="s">
        <v>23</v>
      </c>
      <c r="BK614" s="206">
        <f>ROUND(I614*H614,2)</f>
        <v>0</v>
      </c>
      <c r="BL614" s="19" t="s">
        <v>141</v>
      </c>
      <c r="BM614" s="19" t="s">
        <v>1254</v>
      </c>
    </row>
    <row r="615" spans="2:65" s="13" customFormat="1" ht="13.5" x14ac:dyDescent="0.3">
      <c r="B615" s="220"/>
      <c r="C615" s="221"/>
      <c r="D615" s="207" t="s">
        <v>145</v>
      </c>
      <c r="E615" s="222" t="s">
        <v>22</v>
      </c>
      <c r="F615" s="223" t="s">
        <v>87</v>
      </c>
      <c r="G615" s="221"/>
      <c r="H615" s="224">
        <v>2</v>
      </c>
      <c r="I615" s="225"/>
      <c r="J615" s="221"/>
      <c r="K615" s="221"/>
      <c r="L615" s="226"/>
      <c r="M615" s="227"/>
      <c r="N615" s="228"/>
      <c r="O615" s="228"/>
      <c r="P615" s="228"/>
      <c r="Q615" s="228"/>
      <c r="R615" s="228"/>
      <c r="S615" s="228"/>
      <c r="T615" s="229"/>
      <c r="AT615" s="230" t="s">
        <v>145</v>
      </c>
      <c r="AU615" s="230" t="s">
        <v>87</v>
      </c>
      <c r="AV615" s="13" t="s">
        <v>87</v>
      </c>
      <c r="AW615" s="13" t="s">
        <v>42</v>
      </c>
      <c r="AX615" s="13" t="s">
        <v>78</v>
      </c>
      <c r="AY615" s="230" t="s">
        <v>134</v>
      </c>
    </row>
    <row r="616" spans="2:65" s="14" customFormat="1" ht="13.5" x14ac:dyDescent="0.3">
      <c r="B616" s="231"/>
      <c r="C616" s="232"/>
      <c r="D616" s="233" t="s">
        <v>145</v>
      </c>
      <c r="E616" s="234" t="s">
        <v>22</v>
      </c>
      <c r="F616" s="235" t="s">
        <v>156</v>
      </c>
      <c r="G616" s="232"/>
      <c r="H616" s="236">
        <v>2</v>
      </c>
      <c r="I616" s="237"/>
      <c r="J616" s="232"/>
      <c r="K616" s="232"/>
      <c r="L616" s="238"/>
      <c r="M616" s="239"/>
      <c r="N616" s="240"/>
      <c r="O616" s="240"/>
      <c r="P616" s="240"/>
      <c r="Q616" s="240"/>
      <c r="R616" s="240"/>
      <c r="S616" s="240"/>
      <c r="T616" s="241"/>
      <c r="AT616" s="242" t="s">
        <v>145</v>
      </c>
      <c r="AU616" s="242" t="s">
        <v>87</v>
      </c>
      <c r="AV616" s="14" t="s">
        <v>141</v>
      </c>
      <c r="AW616" s="14" t="s">
        <v>42</v>
      </c>
      <c r="AX616" s="14" t="s">
        <v>23</v>
      </c>
      <c r="AY616" s="242" t="s">
        <v>134</v>
      </c>
    </row>
    <row r="617" spans="2:65" s="1" customFormat="1" ht="44.25" customHeight="1" x14ac:dyDescent="0.3">
      <c r="B617" s="36"/>
      <c r="C617" s="254" t="s">
        <v>693</v>
      </c>
      <c r="D617" s="254" t="s">
        <v>385</v>
      </c>
      <c r="E617" s="255" t="s">
        <v>1255</v>
      </c>
      <c r="F617" s="256" t="s">
        <v>1256</v>
      </c>
      <c r="G617" s="257" t="s">
        <v>546</v>
      </c>
      <c r="H617" s="258">
        <v>4</v>
      </c>
      <c r="I617" s="259"/>
      <c r="J617" s="260">
        <f>ROUND(I617*H617,2)</f>
        <v>0</v>
      </c>
      <c r="K617" s="256" t="s">
        <v>140</v>
      </c>
      <c r="L617" s="261"/>
      <c r="M617" s="262" t="s">
        <v>22</v>
      </c>
      <c r="N617" s="263" t="s">
        <v>49</v>
      </c>
      <c r="O617" s="37"/>
      <c r="P617" s="204">
        <f>O617*H617</f>
        <v>0</v>
      </c>
      <c r="Q617" s="204">
        <v>0.254</v>
      </c>
      <c r="R617" s="204">
        <f>Q617*H617</f>
        <v>1.016</v>
      </c>
      <c r="S617" s="204">
        <v>0</v>
      </c>
      <c r="T617" s="205">
        <f>S617*H617</f>
        <v>0</v>
      </c>
      <c r="AR617" s="19" t="s">
        <v>209</v>
      </c>
      <c r="AT617" s="19" t="s">
        <v>385</v>
      </c>
      <c r="AU617" s="19" t="s">
        <v>87</v>
      </c>
      <c r="AY617" s="19" t="s">
        <v>134</v>
      </c>
      <c r="BE617" s="206">
        <f>IF(N617="základní",J617,0)</f>
        <v>0</v>
      </c>
      <c r="BF617" s="206">
        <f>IF(N617="snížená",J617,0)</f>
        <v>0</v>
      </c>
      <c r="BG617" s="206">
        <f>IF(N617="zákl. přenesená",J617,0)</f>
        <v>0</v>
      </c>
      <c r="BH617" s="206">
        <f>IF(N617="sníž. přenesená",J617,0)</f>
        <v>0</v>
      </c>
      <c r="BI617" s="206">
        <f>IF(N617="nulová",J617,0)</f>
        <v>0</v>
      </c>
      <c r="BJ617" s="19" t="s">
        <v>23</v>
      </c>
      <c r="BK617" s="206">
        <f>ROUND(I617*H617,2)</f>
        <v>0</v>
      </c>
      <c r="BL617" s="19" t="s">
        <v>141</v>
      </c>
      <c r="BM617" s="19" t="s">
        <v>1257</v>
      </c>
    </row>
    <row r="618" spans="2:65" s="13" customFormat="1" ht="13.5" x14ac:dyDescent="0.3">
      <c r="B618" s="220"/>
      <c r="C618" s="221"/>
      <c r="D618" s="207" t="s">
        <v>145</v>
      </c>
      <c r="E618" s="222" t="s">
        <v>22</v>
      </c>
      <c r="F618" s="223" t="s">
        <v>141</v>
      </c>
      <c r="G618" s="221"/>
      <c r="H618" s="224">
        <v>4</v>
      </c>
      <c r="I618" s="225"/>
      <c r="J618" s="221"/>
      <c r="K618" s="221"/>
      <c r="L618" s="226"/>
      <c r="M618" s="227"/>
      <c r="N618" s="228"/>
      <c r="O618" s="228"/>
      <c r="P618" s="228"/>
      <c r="Q618" s="228"/>
      <c r="R618" s="228"/>
      <c r="S618" s="228"/>
      <c r="T618" s="229"/>
      <c r="AT618" s="230" t="s">
        <v>145</v>
      </c>
      <c r="AU618" s="230" t="s">
        <v>87</v>
      </c>
      <c r="AV618" s="13" t="s">
        <v>87</v>
      </c>
      <c r="AW618" s="13" t="s">
        <v>42</v>
      </c>
      <c r="AX618" s="13" t="s">
        <v>78</v>
      </c>
      <c r="AY618" s="230" t="s">
        <v>134</v>
      </c>
    </row>
    <row r="619" spans="2:65" s="14" customFormat="1" ht="13.5" x14ac:dyDescent="0.3">
      <c r="B619" s="231"/>
      <c r="C619" s="232"/>
      <c r="D619" s="233" t="s">
        <v>145</v>
      </c>
      <c r="E619" s="234" t="s">
        <v>22</v>
      </c>
      <c r="F619" s="235" t="s">
        <v>156</v>
      </c>
      <c r="G619" s="232"/>
      <c r="H619" s="236">
        <v>4</v>
      </c>
      <c r="I619" s="237"/>
      <c r="J619" s="232"/>
      <c r="K619" s="232"/>
      <c r="L619" s="238"/>
      <c r="M619" s="239"/>
      <c r="N619" s="240"/>
      <c r="O619" s="240"/>
      <c r="P619" s="240"/>
      <c r="Q619" s="240"/>
      <c r="R619" s="240"/>
      <c r="S619" s="240"/>
      <c r="T619" s="241"/>
      <c r="AT619" s="242" t="s">
        <v>145</v>
      </c>
      <c r="AU619" s="242" t="s">
        <v>87</v>
      </c>
      <c r="AV619" s="14" t="s">
        <v>141</v>
      </c>
      <c r="AW619" s="14" t="s">
        <v>42</v>
      </c>
      <c r="AX619" s="14" t="s">
        <v>23</v>
      </c>
      <c r="AY619" s="242" t="s">
        <v>134</v>
      </c>
    </row>
    <row r="620" spans="2:65" s="1" customFormat="1" ht="44.25" customHeight="1" x14ac:dyDescent="0.3">
      <c r="B620" s="36"/>
      <c r="C620" s="254" t="s">
        <v>698</v>
      </c>
      <c r="D620" s="254" t="s">
        <v>385</v>
      </c>
      <c r="E620" s="255" t="s">
        <v>1258</v>
      </c>
      <c r="F620" s="256" t="s">
        <v>1259</v>
      </c>
      <c r="G620" s="257" t="s">
        <v>546</v>
      </c>
      <c r="H620" s="258">
        <v>7</v>
      </c>
      <c r="I620" s="259"/>
      <c r="J620" s="260">
        <f>ROUND(I620*H620,2)</f>
        <v>0</v>
      </c>
      <c r="K620" s="256" t="s">
        <v>140</v>
      </c>
      <c r="L620" s="261"/>
      <c r="M620" s="262" t="s">
        <v>22</v>
      </c>
      <c r="N620" s="263" t="s">
        <v>49</v>
      </c>
      <c r="O620" s="37"/>
      <c r="P620" s="204">
        <f>O620*H620</f>
        <v>0</v>
      </c>
      <c r="Q620" s="204">
        <v>0.50600000000000001</v>
      </c>
      <c r="R620" s="204">
        <f>Q620*H620</f>
        <v>3.5419999999999998</v>
      </c>
      <c r="S620" s="204">
        <v>0</v>
      </c>
      <c r="T620" s="205">
        <f>S620*H620</f>
        <v>0</v>
      </c>
      <c r="AR620" s="19" t="s">
        <v>209</v>
      </c>
      <c r="AT620" s="19" t="s">
        <v>385</v>
      </c>
      <c r="AU620" s="19" t="s">
        <v>87</v>
      </c>
      <c r="AY620" s="19" t="s">
        <v>134</v>
      </c>
      <c r="BE620" s="206">
        <f>IF(N620="základní",J620,0)</f>
        <v>0</v>
      </c>
      <c r="BF620" s="206">
        <f>IF(N620="snížená",J620,0)</f>
        <v>0</v>
      </c>
      <c r="BG620" s="206">
        <f>IF(N620="zákl. přenesená",J620,0)</f>
        <v>0</v>
      </c>
      <c r="BH620" s="206">
        <f>IF(N620="sníž. přenesená",J620,0)</f>
        <v>0</v>
      </c>
      <c r="BI620" s="206">
        <f>IF(N620="nulová",J620,0)</f>
        <v>0</v>
      </c>
      <c r="BJ620" s="19" t="s">
        <v>23</v>
      </c>
      <c r="BK620" s="206">
        <f>ROUND(I620*H620,2)</f>
        <v>0</v>
      </c>
      <c r="BL620" s="19" t="s">
        <v>141</v>
      </c>
      <c r="BM620" s="19" t="s">
        <v>1260</v>
      </c>
    </row>
    <row r="621" spans="2:65" s="13" customFormat="1" ht="13.5" x14ac:dyDescent="0.3">
      <c r="B621" s="220"/>
      <c r="C621" s="221"/>
      <c r="D621" s="207" t="s">
        <v>145</v>
      </c>
      <c r="E621" s="222" t="s">
        <v>22</v>
      </c>
      <c r="F621" s="223" t="s">
        <v>202</v>
      </c>
      <c r="G621" s="221"/>
      <c r="H621" s="224">
        <v>7</v>
      </c>
      <c r="I621" s="225"/>
      <c r="J621" s="221"/>
      <c r="K621" s="221"/>
      <c r="L621" s="226"/>
      <c r="M621" s="227"/>
      <c r="N621" s="228"/>
      <c r="O621" s="228"/>
      <c r="P621" s="228"/>
      <c r="Q621" s="228"/>
      <c r="R621" s="228"/>
      <c r="S621" s="228"/>
      <c r="T621" s="229"/>
      <c r="AT621" s="230" t="s">
        <v>145</v>
      </c>
      <c r="AU621" s="230" t="s">
        <v>87</v>
      </c>
      <c r="AV621" s="13" t="s">
        <v>87</v>
      </c>
      <c r="AW621" s="13" t="s">
        <v>42</v>
      </c>
      <c r="AX621" s="13" t="s">
        <v>78</v>
      </c>
      <c r="AY621" s="230" t="s">
        <v>134</v>
      </c>
    </row>
    <row r="622" spans="2:65" s="14" customFormat="1" ht="13.5" x14ac:dyDescent="0.3">
      <c r="B622" s="231"/>
      <c r="C622" s="232"/>
      <c r="D622" s="233" t="s">
        <v>145</v>
      </c>
      <c r="E622" s="234" t="s">
        <v>22</v>
      </c>
      <c r="F622" s="235" t="s">
        <v>156</v>
      </c>
      <c r="G622" s="232"/>
      <c r="H622" s="236">
        <v>7</v>
      </c>
      <c r="I622" s="237"/>
      <c r="J622" s="232"/>
      <c r="K622" s="232"/>
      <c r="L622" s="238"/>
      <c r="M622" s="239"/>
      <c r="N622" s="240"/>
      <c r="O622" s="240"/>
      <c r="P622" s="240"/>
      <c r="Q622" s="240"/>
      <c r="R622" s="240"/>
      <c r="S622" s="240"/>
      <c r="T622" s="241"/>
      <c r="AT622" s="242" t="s">
        <v>145</v>
      </c>
      <c r="AU622" s="242" t="s">
        <v>87</v>
      </c>
      <c r="AV622" s="14" t="s">
        <v>141</v>
      </c>
      <c r="AW622" s="14" t="s">
        <v>42</v>
      </c>
      <c r="AX622" s="14" t="s">
        <v>23</v>
      </c>
      <c r="AY622" s="242" t="s">
        <v>134</v>
      </c>
    </row>
    <row r="623" spans="2:65" s="1" customFormat="1" ht="44.25" customHeight="1" x14ac:dyDescent="0.3">
      <c r="B623" s="36"/>
      <c r="C623" s="254" t="s">
        <v>702</v>
      </c>
      <c r="D623" s="254" t="s">
        <v>385</v>
      </c>
      <c r="E623" s="255" t="s">
        <v>1261</v>
      </c>
      <c r="F623" s="256" t="s">
        <v>1262</v>
      </c>
      <c r="G623" s="257" t="s">
        <v>546</v>
      </c>
      <c r="H623" s="258">
        <v>9</v>
      </c>
      <c r="I623" s="259"/>
      <c r="J623" s="260">
        <f>ROUND(I623*H623,2)</f>
        <v>0</v>
      </c>
      <c r="K623" s="256" t="s">
        <v>140</v>
      </c>
      <c r="L623" s="261"/>
      <c r="M623" s="262" t="s">
        <v>22</v>
      </c>
      <c r="N623" s="263" t="s">
        <v>49</v>
      </c>
      <c r="O623" s="37"/>
      <c r="P623" s="204">
        <f>O623*H623</f>
        <v>0</v>
      </c>
      <c r="Q623" s="204">
        <v>1.0129999999999999</v>
      </c>
      <c r="R623" s="204">
        <f>Q623*H623</f>
        <v>9.1169999999999991</v>
      </c>
      <c r="S623" s="204">
        <v>0</v>
      </c>
      <c r="T623" s="205">
        <f>S623*H623</f>
        <v>0</v>
      </c>
      <c r="AR623" s="19" t="s">
        <v>209</v>
      </c>
      <c r="AT623" s="19" t="s">
        <v>385</v>
      </c>
      <c r="AU623" s="19" t="s">
        <v>87</v>
      </c>
      <c r="AY623" s="19" t="s">
        <v>134</v>
      </c>
      <c r="BE623" s="206">
        <f>IF(N623="základní",J623,0)</f>
        <v>0</v>
      </c>
      <c r="BF623" s="206">
        <f>IF(N623="snížená",J623,0)</f>
        <v>0</v>
      </c>
      <c r="BG623" s="206">
        <f>IF(N623="zákl. přenesená",J623,0)</f>
        <v>0</v>
      </c>
      <c r="BH623" s="206">
        <f>IF(N623="sníž. přenesená",J623,0)</f>
        <v>0</v>
      </c>
      <c r="BI623" s="206">
        <f>IF(N623="nulová",J623,0)</f>
        <v>0</v>
      </c>
      <c r="BJ623" s="19" t="s">
        <v>23</v>
      </c>
      <c r="BK623" s="206">
        <f>ROUND(I623*H623,2)</f>
        <v>0</v>
      </c>
      <c r="BL623" s="19" t="s">
        <v>141</v>
      </c>
      <c r="BM623" s="19" t="s">
        <v>1263</v>
      </c>
    </row>
    <row r="624" spans="2:65" s="13" customFormat="1" ht="13.5" x14ac:dyDescent="0.3">
      <c r="B624" s="220"/>
      <c r="C624" s="221"/>
      <c r="D624" s="207" t="s">
        <v>145</v>
      </c>
      <c r="E624" s="222" t="s">
        <v>22</v>
      </c>
      <c r="F624" s="223" t="s">
        <v>215</v>
      </c>
      <c r="G624" s="221"/>
      <c r="H624" s="224">
        <v>9</v>
      </c>
      <c r="I624" s="225"/>
      <c r="J624" s="221"/>
      <c r="K624" s="221"/>
      <c r="L624" s="226"/>
      <c r="M624" s="227"/>
      <c r="N624" s="228"/>
      <c r="O624" s="228"/>
      <c r="P624" s="228"/>
      <c r="Q624" s="228"/>
      <c r="R624" s="228"/>
      <c r="S624" s="228"/>
      <c r="T624" s="229"/>
      <c r="AT624" s="230" t="s">
        <v>145</v>
      </c>
      <c r="AU624" s="230" t="s">
        <v>87</v>
      </c>
      <c r="AV624" s="13" t="s">
        <v>87</v>
      </c>
      <c r="AW624" s="13" t="s">
        <v>42</v>
      </c>
      <c r="AX624" s="13" t="s">
        <v>78</v>
      </c>
      <c r="AY624" s="230" t="s">
        <v>134</v>
      </c>
    </row>
    <row r="625" spans="2:65" s="14" customFormat="1" ht="13.5" x14ac:dyDescent="0.3">
      <c r="B625" s="231"/>
      <c r="C625" s="232"/>
      <c r="D625" s="233" t="s">
        <v>145</v>
      </c>
      <c r="E625" s="234" t="s">
        <v>22</v>
      </c>
      <c r="F625" s="235" t="s">
        <v>156</v>
      </c>
      <c r="G625" s="232"/>
      <c r="H625" s="236">
        <v>9</v>
      </c>
      <c r="I625" s="237"/>
      <c r="J625" s="232"/>
      <c r="K625" s="232"/>
      <c r="L625" s="238"/>
      <c r="M625" s="239"/>
      <c r="N625" s="240"/>
      <c r="O625" s="240"/>
      <c r="P625" s="240"/>
      <c r="Q625" s="240"/>
      <c r="R625" s="240"/>
      <c r="S625" s="240"/>
      <c r="T625" s="241"/>
      <c r="AT625" s="242" t="s">
        <v>145</v>
      </c>
      <c r="AU625" s="242" t="s">
        <v>87</v>
      </c>
      <c r="AV625" s="14" t="s">
        <v>141</v>
      </c>
      <c r="AW625" s="14" t="s">
        <v>42</v>
      </c>
      <c r="AX625" s="14" t="s">
        <v>23</v>
      </c>
      <c r="AY625" s="242" t="s">
        <v>134</v>
      </c>
    </row>
    <row r="626" spans="2:65" s="1" customFormat="1" ht="22.5" customHeight="1" x14ac:dyDescent="0.3">
      <c r="B626" s="36"/>
      <c r="C626" s="254" t="s">
        <v>709</v>
      </c>
      <c r="D626" s="254" t="s">
        <v>385</v>
      </c>
      <c r="E626" s="255" t="s">
        <v>1264</v>
      </c>
      <c r="F626" s="256" t="s">
        <v>1265</v>
      </c>
      <c r="G626" s="257" t="s">
        <v>546</v>
      </c>
      <c r="H626" s="258">
        <v>2</v>
      </c>
      <c r="I626" s="259"/>
      <c r="J626" s="260">
        <f>ROUND(I626*H626,2)</f>
        <v>0</v>
      </c>
      <c r="K626" s="256" t="s">
        <v>22</v>
      </c>
      <c r="L626" s="261"/>
      <c r="M626" s="262" t="s">
        <v>22</v>
      </c>
      <c r="N626" s="263" t="s">
        <v>49</v>
      </c>
      <c r="O626" s="37"/>
      <c r="P626" s="204">
        <f>O626*H626</f>
        <v>0</v>
      </c>
      <c r="Q626" s="204">
        <v>1.1000000000000001</v>
      </c>
      <c r="R626" s="204">
        <f>Q626*H626</f>
        <v>2.2000000000000002</v>
      </c>
      <c r="S626" s="204">
        <v>0</v>
      </c>
      <c r="T626" s="205">
        <f>S626*H626</f>
        <v>0</v>
      </c>
      <c r="AR626" s="19" t="s">
        <v>209</v>
      </c>
      <c r="AT626" s="19" t="s">
        <v>385</v>
      </c>
      <c r="AU626" s="19" t="s">
        <v>87</v>
      </c>
      <c r="AY626" s="19" t="s">
        <v>134</v>
      </c>
      <c r="BE626" s="206">
        <f>IF(N626="základní",J626,0)</f>
        <v>0</v>
      </c>
      <c r="BF626" s="206">
        <f>IF(N626="snížená",J626,0)</f>
        <v>0</v>
      </c>
      <c r="BG626" s="206">
        <f>IF(N626="zákl. přenesená",J626,0)</f>
        <v>0</v>
      </c>
      <c r="BH626" s="206">
        <f>IF(N626="sníž. přenesená",J626,0)</f>
        <v>0</v>
      </c>
      <c r="BI626" s="206">
        <f>IF(N626="nulová",J626,0)</f>
        <v>0</v>
      </c>
      <c r="BJ626" s="19" t="s">
        <v>23</v>
      </c>
      <c r="BK626" s="206">
        <f>ROUND(I626*H626,2)</f>
        <v>0</v>
      </c>
      <c r="BL626" s="19" t="s">
        <v>141</v>
      </c>
      <c r="BM626" s="19" t="s">
        <v>1266</v>
      </c>
    </row>
    <row r="627" spans="2:65" s="12" customFormat="1" ht="13.5" x14ac:dyDescent="0.3">
      <c r="B627" s="209"/>
      <c r="C627" s="210"/>
      <c r="D627" s="207" t="s">
        <v>145</v>
      </c>
      <c r="E627" s="211" t="s">
        <v>22</v>
      </c>
      <c r="F627" s="212" t="s">
        <v>1245</v>
      </c>
      <c r="G627" s="210"/>
      <c r="H627" s="213" t="s">
        <v>22</v>
      </c>
      <c r="I627" s="214"/>
      <c r="J627" s="210"/>
      <c r="K627" s="210"/>
      <c r="L627" s="215"/>
      <c r="M627" s="216"/>
      <c r="N627" s="217"/>
      <c r="O627" s="217"/>
      <c r="P627" s="217"/>
      <c r="Q627" s="217"/>
      <c r="R627" s="217"/>
      <c r="S627" s="217"/>
      <c r="T627" s="218"/>
      <c r="AT627" s="219" t="s">
        <v>145</v>
      </c>
      <c r="AU627" s="219" t="s">
        <v>87</v>
      </c>
      <c r="AV627" s="12" t="s">
        <v>23</v>
      </c>
      <c r="AW627" s="12" t="s">
        <v>42</v>
      </c>
      <c r="AX627" s="12" t="s">
        <v>78</v>
      </c>
      <c r="AY627" s="219" t="s">
        <v>134</v>
      </c>
    </row>
    <row r="628" spans="2:65" s="13" customFormat="1" ht="13.5" x14ac:dyDescent="0.3">
      <c r="B628" s="220"/>
      <c r="C628" s="221"/>
      <c r="D628" s="207" t="s">
        <v>145</v>
      </c>
      <c r="E628" s="222" t="s">
        <v>22</v>
      </c>
      <c r="F628" s="223" t="s">
        <v>87</v>
      </c>
      <c r="G628" s="221"/>
      <c r="H628" s="224">
        <v>2</v>
      </c>
      <c r="I628" s="225"/>
      <c r="J628" s="221"/>
      <c r="K628" s="221"/>
      <c r="L628" s="226"/>
      <c r="M628" s="227"/>
      <c r="N628" s="228"/>
      <c r="O628" s="228"/>
      <c r="P628" s="228"/>
      <c r="Q628" s="228"/>
      <c r="R628" s="228"/>
      <c r="S628" s="228"/>
      <c r="T628" s="229"/>
      <c r="AT628" s="230" t="s">
        <v>145</v>
      </c>
      <c r="AU628" s="230" t="s">
        <v>87</v>
      </c>
      <c r="AV628" s="13" t="s">
        <v>87</v>
      </c>
      <c r="AW628" s="13" t="s">
        <v>42</v>
      </c>
      <c r="AX628" s="13" t="s">
        <v>78</v>
      </c>
      <c r="AY628" s="230" t="s">
        <v>134</v>
      </c>
    </row>
    <row r="629" spans="2:65" s="14" customFormat="1" ht="13.5" x14ac:dyDescent="0.3">
      <c r="B629" s="231"/>
      <c r="C629" s="232"/>
      <c r="D629" s="233" t="s">
        <v>145</v>
      </c>
      <c r="E629" s="234" t="s">
        <v>22</v>
      </c>
      <c r="F629" s="235" t="s">
        <v>156</v>
      </c>
      <c r="G629" s="232"/>
      <c r="H629" s="236">
        <v>2</v>
      </c>
      <c r="I629" s="237"/>
      <c r="J629" s="232"/>
      <c r="K629" s="232"/>
      <c r="L629" s="238"/>
      <c r="M629" s="239"/>
      <c r="N629" s="240"/>
      <c r="O629" s="240"/>
      <c r="P629" s="240"/>
      <c r="Q629" s="240"/>
      <c r="R629" s="240"/>
      <c r="S629" s="240"/>
      <c r="T629" s="241"/>
      <c r="AT629" s="242" t="s">
        <v>145</v>
      </c>
      <c r="AU629" s="242" t="s">
        <v>87</v>
      </c>
      <c r="AV629" s="14" t="s">
        <v>141</v>
      </c>
      <c r="AW629" s="14" t="s">
        <v>42</v>
      </c>
      <c r="AX629" s="14" t="s">
        <v>23</v>
      </c>
      <c r="AY629" s="242" t="s">
        <v>134</v>
      </c>
    </row>
    <row r="630" spans="2:65" s="1" customFormat="1" ht="44.25" customHeight="1" x14ac:dyDescent="0.3">
      <c r="B630" s="36"/>
      <c r="C630" s="254" t="s">
        <v>714</v>
      </c>
      <c r="D630" s="254" t="s">
        <v>385</v>
      </c>
      <c r="E630" s="255" t="s">
        <v>1267</v>
      </c>
      <c r="F630" s="256" t="s">
        <v>1268</v>
      </c>
      <c r="G630" s="257" t="s">
        <v>546</v>
      </c>
      <c r="H630" s="258">
        <v>14</v>
      </c>
      <c r="I630" s="259"/>
      <c r="J630" s="260">
        <f>ROUND(I630*H630,2)</f>
        <v>0</v>
      </c>
      <c r="K630" s="256" t="s">
        <v>140</v>
      </c>
      <c r="L630" s="261"/>
      <c r="M630" s="262" t="s">
        <v>22</v>
      </c>
      <c r="N630" s="263" t="s">
        <v>49</v>
      </c>
      <c r="O630" s="37"/>
      <c r="P630" s="204">
        <f>O630*H630</f>
        <v>0</v>
      </c>
      <c r="Q630" s="204">
        <v>0.58499999999999996</v>
      </c>
      <c r="R630" s="204">
        <f>Q630*H630</f>
        <v>8.19</v>
      </c>
      <c r="S630" s="204">
        <v>0</v>
      </c>
      <c r="T630" s="205">
        <f>S630*H630</f>
        <v>0</v>
      </c>
      <c r="AR630" s="19" t="s">
        <v>209</v>
      </c>
      <c r="AT630" s="19" t="s">
        <v>385</v>
      </c>
      <c r="AU630" s="19" t="s">
        <v>87</v>
      </c>
      <c r="AY630" s="19" t="s">
        <v>134</v>
      </c>
      <c r="BE630" s="206">
        <f>IF(N630="základní",J630,0)</f>
        <v>0</v>
      </c>
      <c r="BF630" s="206">
        <f>IF(N630="snížená",J630,0)</f>
        <v>0</v>
      </c>
      <c r="BG630" s="206">
        <f>IF(N630="zákl. přenesená",J630,0)</f>
        <v>0</v>
      </c>
      <c r="BH630" s="206">
        <f>IF(N630="sníž. přenesená",J630,0)</f>
        <v>0</v>
      </c>
      <c r="BI630" s="206">
        <f>IF(N630="nulová",J630,0)</f>
        <v>0</v>
      </c>
      <c r="BJ630" s="19" t="s">
        <v>23</v>
      </c>
      <c r="BK630" s="206">
        <f>ROUND(I630*H630,2)</f>
        <v>0</v>
      </c>
      <c r="BL630" s="19" t="s">
        <v>141</v>
      </c>
      <c r="BM630" s="19" t="s">
        <v>1269</v>
      </c>
    </row>
    <row r="631" spans="2:65" s="13" customFormat="1" ht="13.5" x14ac:dyDescent="0.3">
      <c r="B631" s="220"/>
      <c r="C631" s="221"/>
      <c r="D631" s="207" t="s">
        <v>145</v>
      </c>
      <c r="E631" s="222" t="s">
        <v>22</v>
      </c>
      <c r="F631" s="223" t="s">
        <v>302</v>
      </c>
      <c r="G631" s="221"/>
      <c r="H631" s="224">
        <v>14</v>
      </c>
      <c r="I631" s="225"/>
      <c r="J631" s="221"/>
      <c r="K631" s="221"/>
      <c r="L631" s="226"/>
      <c r="M631" s="227"/>
      <c r="N631" s="228"/>
      <c r="O631" s="228"/>
      <c r="P631" s="228"/>
      <c r="Q631" s="228"/>
      <c r="R631" s="228"/>
      <c r="S631" s="228"/>
      <c r="T631" s="229"/>
      <c r="AT631" s="230" t="s">
        <v>145</v>
      </c>
      <c r="AU631" s="230" t="s">
        <v>87</v>
      </c>
      <c r="AV631" s="13" t="s">
        <v>87</v>
      </c>
      <c r="AW631" s="13" t="s">
        <v>42</v>
      </c>
      <c r="AX631" s="13" t="s">
        <v>78</v>
      </c>
      <c r="AY631" s="230" t="s">
        <v>134</v>
      </c>
    </row>
    <row r="632" spans="2:65" s="14" customFormat="1" ht="13.5" x14ac:dyDescent="0.3">
      <c r="B632" s="231"/>
      <c r="C632" s="232"/>
      <c r="D632" s="233" t="s">
        <v>145</v>
      </c>
      <c r="E632" s="234" t="s">
        <v>22</v>
      </c>
      <c r="F632" s="235" t="s">
        <v>156</v>
      </c>
      <c r="G632" s="232"/>
      <c r="H632" s="236">
        <v>14</v>
      </c>
      <c r="I632" s="237"/>
      <c r="J632" s="232"/>
      <c r="K632" s="232"/>
      <c r="L632" s="238"/>
      <c r="M632" s="239"/>
      <c r="N632" s="240"/>
      <c r="O632" s="240"/>
      <c r="P632" s="240"/>
      <c r="Q632" s="240"/>
      <c r="R632" s="240"/>
      <c r="S632" s="240"/>
      <c r="T632" s="241"/>
      <c r="AT632" s="242" t="s">
        <v>145</v>
      </c>
      <c r="AU632" s="242" t="s">
        <v>87</v>
      </c>
      <c r="AV632" s="14" t="s">
        <v>141</v>
      </c>
      <c r="AW632" s="14" t="s">
        <v>42</v>
      </c>
      <c r="AX632" s="14" t="s">
        <v>23</v>
      </c>
      <c r="AY632" s="242" t="s">
        <v>134</v>
      </c>
    </row>
    <row r="633" spans="2:65" s="1" customFormat="1" ht="22.5" customHeight="1" x14ac:dyDescent="0.3">
      <c r="B633" s="36"/>
      <c r="C633" s="254" t="s">
        <v>720</v>
      </c>
      <c r="D633" s="254" t="s">
        <v>385</v>
      </c>
      <c r="E633" s="255" t="s">
        <v>1270</v>
      </c>
      <c r="F633" s="256" t="s">
        <v>1271</v>
      </c>
      <c r="G633" s="257" t="s">
        <v>546</v>
      </c>
      <c r="H633" s="258">
        <v>1</v>
      </c>
      <c r="I633" s="259"/>
      <c r="J633" s="260">
        <f>ROUND(I633*H633,2)</f>
        <v>0</v>
      </c>
      <c r="K633" s="256" t="s">
        <v>22</v>
      </c>
      <c r="L633" s="261"/>
      <c r="M633" s="262" t="s">
        <v>22</v>
      </c>
      <c r="N633" s="263" t="s">
        <v>49</v>
      </c>
      <c r="O633" s="37"/>
      <c r="P633" s="204">
        <f>O633*H633</f>
        <v>0</v>
      </c>
      <c r="Q633" s="204">
        <v>0.04</v>
      </c>
      <c r="R633" s="204">
        <f>Q633*H633</f>
        <v>0.04</v>
      </c>
      <c r="S633" s="204">
        <v>0</v>
      </c>
      <c r="T633" s="205">
        <f>S633*H633</f>
        <v>0</v>
      </c>
      <c r="AR633" s="19" t="s">
        <v>209</v>
      </c>
      <c r="AT633" s="19" t="s">
        <v>385</v>
      </c>
      <c r="AU633" s="19" t="s">
        <v>87</v>
      </c>
      <c r="AY633" s="19" t="s">
        <v>134</v>
      </c>
      <c r="BE633" s="206">
        <f>IF(N633="základní",J633,0)</f>
        <v>0</v>
      </c>
      <c r="BF633" s="206">
        <f>IF(N633="snížená",J633,0)</f>
        <v>0</v>
      </c>
      <c r="BG633" s="206">
        <f>IF(N633="zákl. přenesená",J633,0)</f>
        <v>0</v>
      </c>
      <c r="BH633" s="206">
        <f>IF(N633="sníž. přenesená",J633,0)</f>
        <v>0</v>
      </c>
      <c r="BI633" s="206">
        <f>IF(N633="nulová",J633,0)</f>
        <v>0</v>
      </c>
      <c r="BJ633" s="19" t="s">
        <v>23</v>
      </c>
      <c r="BK633" s="206">
        <f>ROUND(I633*H633,2)</f>
        <v>0</v>
      </c>
      <c r="BL633" s="19" t="s">
        <v>141</v>
      </c>
      <c r="BM633" s="19" t="s">
        <v>1272</v>
      </c>
    </row>
    <row r="634" spans="2:65" s="13" customFormat="1" ht="13.5" x14ac:dyDescent="0.3">
      <c r="B634" s="220"/>
      <c r="C634" s="221"/>
      <c r="D634" s="207" t="s">
        <v>145</v>
      </c>
      <c r="E634" s="222" t="s">
        <v>22</v>
      </c>
      <c r="F634" s="223" t="s">
        <v>23</v>
      </c>
      <c r="G634" s="221"/>
      <c r="H634" s="224">
        <v>1</v>
      </c>
      <c r="I634" s="225"/>
      <c r="J634" s="221"/>
      <c r="K634" s="221"/>
      <c r="L634" s="226"/>
      <c r="M634" s="227"/>
      <c r="N634" s="228"/>
      <c r="O634" s="228"/>
      <c r="P634" s="228"/>
      <c r="Q634" s="228"/>
      <c r="R634" s="228"/>
      <c r="S634" s="228"/>
      <c r="T634" s="229"/>
      <c r="AT634" s="230" t="s">
        <v>145</v>
      </c>
      <c r="AU634" s="230" t="s">
        <v>87</v>
      </c>
      <c r="AV634" s="13" t="s">
        <v>87</v>
      </c>
      <c r="AW634" s="13" t="s">
        <v>42</v>
      </c>
      <c r="AX634" s="13" t="s">
        <v>78</v>
      </c>
      <c r="AY634" s="230" t="s">
        <v>134</v>
      </c>
    </row>
    <row r="635" spans="2:65" s="14" customFormat="1" ht="13.5" x14ac:dyDescent="0.3">
      <c r="B635" s="231"/>
      <c r="C635" s="232"/>
      <c r="D635" s="233" t="s">
        <v>145</v>
      </c>
      <c r="E635" s="234" t="s">
        <v>22</v>
      </c>
      <c r="F635" s="235" t="s">
        <v>156</v>
      </c>
      <c r="G635" s="232"/>
      <c r="H635" s="236">
        <v>1</v>
      </c>
      <c r="I635" s="237"/>
      <c r="J635" s="232"/>
      <c r="K635" s="232"/>
      <c r="L635" s="238"/>
      <c r="M635" s="239"/>
      <c r="N635" s="240"/>
      <c r="O635" s="240"/>
      <c r="P635" s="240"/>
      <c r="Q635" s="240"/>
      <c r="R635" s="240"/>
      <c r="S635" s="240"/>
      <c r="T635" s="241"/>
      <c r="AT635" s="242" t="s">
        <v>145</v>
      </c>
      <c r="AU635" s="242" t="s">
        <v>87</v>
      </c>
      <c r="AV635" s="14" t="s">
        <v>141</v>
      </c>
      <c r="AW635" s="14" t="s">
        <v>42</v>
      </c>
      <c r="AX635" s="14" t="s">
        <v>23</v>
      </c>
      <c r="AY635" s="242" t="s">
        <v>134</v>
      </c>
    </row>
    <row r="636" spans="2:65" s="1" customFormat="1" ht="44.25" customHeight="1" x14ac:dyDescent="0.3">
      <c r="B636" s="36"/>
      <c r="C636" s="254" t="s">
        <v>724</v>
      </c>
      <c r="D636" s="254" t="s">
        <v>385</v>
      </c>
      <c r="E636" s="255" t="s">
        <v>1273</v>
      </c>
      <c r="F636" s="256" t="s">
        <v>1274</v>
      </c>
      <c r="G636" s="257" t="s">
        <v>546</v>
      </c>
      <c r="H636" s="258">
        <v>5</v>
      </c>
      <c r="I636" s="259"/>
      <c r="J636" s="260">
        <f>ROUND(I636*H636,2)</f>
        <v>0</v>
      </c>
      <c r="K636" s="256" t="s">
        <v>140</v>
      </c>
      <c r="L636" s="261"/>
      <c r="M636" s="262" t="s">
        <v>22</v>
      </c>
      <c r="N636" s="263" t="s">
        <v>49</v>
      </c>
      <c r="O636" s="37"/>
      <c r="P636" s="204">
        <f>O636*H636</f>
        <v>0</v>
      </c>
      <c r="Q636" s="204">
        <v>0.04</v>
      </c>
      <c r="R636" s="204">
        <f>Q636*H636</f>
        <v>0.2</v>
      </c>
      <c r="S636" s="204">
        <v>0</v>
      </c>
      <c r="T636" s="205">
        <f>S636*H636</f>
        <v>0</v>
      </c>
      <c r="AR636" s="19" t="s">
        <v>209</v>
      </c>
      <c r="AT636" s="19" t="s">
        <v>385</v>
      </c>
      <c r="AU636" s="19" t="s">
        <v>87</v>
      </c>
      <c r="AY636" s="19" t="s">
        <v>134</v>
      </c>
      <c r="BE636" s="206">
        <f>IF(N636="základní",J636,0)</f>
        <v>0</v>
      </c>
      <c r="BF636" s="206">
        <f>IF(N636="snížená",J636,0)</f>
        <v>0</v>
      </c>
      <c r="BG636" s="206">
        <f>IF(N636="zákl. přenesená",J636,0)</f>
        <v>0</v>
      </c>
      <c r="BH636" s="206">
        <f>IF(N636="sníž. přenesená",J636,0)</f>
        <v>0</v>
      </c>
      <c r="BI636" s="206">
        <f>IF(N636="nulová",J636,0)</f>
        <v>0</v>
      </c>
      <c r="BJ636" s="19" t="s">
        <v>23</v>
      </c>
      <c r="BK636" s="206">
        <f>ROUND(I636*H636,2)</f>
        <v>0</v>
      </c>
      <c r="BL636" s="19" t="s">
        <v>141</v>
      </c>
      <c r="BM636" s="19" t="s">
        <v>1275</v>
      </c>
    </row>
    <row r="637" spans="2:65" s="13" customFormat="1" ht="13.5" x14ac:dyDescent="0.3">
      <c r="B637" s="220"/>
      <c r="C637" s="221"/>
      <c r="D637" s="207" t="s">
        <v>145</v>
      </c>
      <c r="E637" s="222" t="s">
        <v>22</v>
      </c>
      <c r="F637" s="223" t="s">
        <v>189</v>
      </c>
      <c r="G637" s="221"/>
      <c r="H637" s="224">
        <v>5</v>
      </c>
      <c r="I637" s="225"/>
      <c r="J637" s="221"/>
      <c r="K637" s="221"/>
      <c r="L637" s="226"/>
      <c r="M637" s="227"/>
      <c r="N637" s="228"/>
      <c r="O637" s="228"/>
      <c r="P637" s="228"/>
      <c r="Q637" s="228"/>
      <c r="R637" s="228"/>
      <c r="S637" s="228"/>
      <c r="T637" s="229"/>
      <c r="AT637" s="230" t="s">
        <v>145</v>
      </c>
      <c r="AU637" s="230" t="s">
        <v>87</v>
      </c>
      <c r="AV637" s="13" t="s">
        <v>87</v>
      </c>
      <c r="AW637" s="13" t="s">
        <v>42</v>
      </c>
      <c r="AX637" s="13" t="s">
        <v>78</v>
      </c>
      <c r="AY637" s="230" t="s">
        <v>134</v>
      </c>
    </row>
    <row r="638" spans="2:65" s="14" customFormat="1" ht="13.5" x14ac:dyDescent="0.3">
      <c r="B638" s="231"/>
      <c r="C638" s="232"/>
      <c r="D638" s="233" t="s">
        <v>145</v>
      </c>
      <c r="E638" s="234" t="s">
        <v>22</v>
      </c>
      <c r="F638" s="235" t="s">
        <v>156</v>
      </c>
      <c r="G638" s="232"/>
      <c r="H638" s="236">
        <v>5</v>
      </c>
      <c r="I638" s="237"/>
      <c r="J638" s="232"/>
      <c r="K638" s="232"/>
      <c r="L638" s="238"/>
      <c r="M638" s="239"/>
      <c r="N638" s="240"/>
      <c r="O638" s="240"/>
      <c r="P638" s="240"/>
      <c r="Q638" s="240"/>
      <c r="R638" s="240"/>
      <c r="S638" s="240"/>
      <c r="T638" s="241"/>
      <c r="AT638" s="242" t="s">
        <v>145</v>
      </c>
      <c r="AU638" s="242" t="s">
        <v>87</v>
      </c>
      <c r="AV638" s="14" t="s">
        <v>141</v>
      </c>
      <c r="AW638" s="14" t="s">
        <v>42</v>
      </c>
      <c r="AX638" s="14" t="s">
        <v>23</v>
      </c>
      <c r="AY638" s="242" t="s">
        <v>134</v>
      </c>
    </row>
    <row r="639" spans="2:65" s="1" customFormat="1" ht="44.25" customHeight="1" x14ac:dyDescent="0.3">
      <c r="B639" s="36"/>
      <c r="C639" s="254" t="s">
        <v>728</v>
      </c>
      <c r="D639" s="254" t="s">
        <v>385</v>
      </c>
      <c r="E639" s="255" t="s">
        <v>1276</v>
      </c>
      <c r="F639" s="256" t="s">
        <v>1277</v>
      </c>
      <c r="G639" s="257" t="s">
        <v>546</v>
      </c>
      <c r="H639" s="258">
        <v>4</v>
      </c>
      <c r="I639" s="259"/>
      <c r="J639" s="260">
        <f>ROUND(I639*H639,2)</f>
        <v>0</v>
      </c>
      <c r="K639" s="256" t="s">
        <v>140</v>
      </c>
      <c r="L639" s="261"/>
      <c r="M639" s="262" t="s">
        <v>22</v>
      </c>
      <c r="N639" s="263" t="s">
        <v>49</v>
      </c>
      <c r="O639" s="37"/>
      <c r="P639" s="204">
        <f>O639*H639</f>
        <v>0</v>
      </c>
      <c r="Q639" s="204">
        <v>5.3999999999999999E-2</v>
      </c>
      <c r="R639" s="204">
        <f>Q639*H639</f>
        <v>0.216</v>
      </c>
      <c r="S639" s="204">
        <v>0</v>
      </c>
      <c r="T639" s="205">
        <f>S639*H639</f>
        <v>0</v>
      </c>
      <c r="AR639" s="19" t="s">
        <v>209</v>
      </c>
      <c r="AT639" s="19" t="s">
        <v>385</v>
      </c>
      <c r="AU639" s="19" t="s">
        <v>87</v>
      </c>
      <c r="AY639" s="19" t="s">
        <v>134</v>
      </c>
      <c r="BE639" s="206">
        <f>IF(N639="základní",J639,0)</f>
        <v>0</v>
      </c>
      <c r="BF639" s="206">
        <f>IF(N639="snížená",J639,0)</f>
        <v>0</v>
      </c>
      <c r="BG639" s="206">
        <f>IF(N639="zákl. přenesená",J639,0)</f>
        <v>0</v>
      </c>
      <c r="BH639" s="206">
        <f>IF(N639="sníž. přenesená",J639,0)</f>
        <v>0</v>
      </c>
      <c r="BI639" s="206">
        <f>IF(N639="nulová",J639,0)</f>
        <v>0</v>
      </c>
      <c r="BJ639" s="19" t="s">
        <v>23</v>
      </c>
      <c r="BK639" s="206">
        <f>ROUND(I639*H639,2)</f>
        <v>0</v>
      </c>
      <c r="BL639" s="19" t="s">
        <v>141</v>
      </c>
      <c r="BM639" s="19" t="s">
        <v>1278</v>
      </c>
    </row>
    <row r="640" spans="2:65" s="13" customFormat="1" ht="13.5" x14ac:dyDescent="0.3">
      <c r="B640" s="220"/>
      <c r="C640" s="221"/>
      <c r="D640" s="207" t="s">
        <v>145</v>
      </c>
      <c r="E640" s="222" t="s">
        <v>22</v>
      </c>
      <c r="F640" s="223" t="s">
        <v>141</v>
      </c>
      <c r="G640" s="221"/>
      <c r="H640" s="224">
        <v>4</v>
      </c>
      <c r="I640" s="225"/>
      <c r="J640" s="221"/>
      <c r="K640" s="221"/>
      <c r="L640" s="226"/>
      <c r="M640" s="227"/>
      <c r="N640" s="228"/>
      <c r="O640" s="228"/>
      <c r="P640" s="228"/>
      <c r="Q640" s="228"/>
      <c r="R640" s="228"/>
      <c r="S640" s="228"/>
      <c r="T640" s="229"/>
      <c r="AT640" s="230" t="s">
        <v>145</v>
      </c>
      <c r="AU640" s="230" t="s">
        <v>87</v>
      </c>
      <c r="AV640" s="13" t="s">
        <v>87</v>
      </c>
      <c r="AW640" s="13" t="s">
        <v>42</v>
      </c>
      <c r="AX640" s="13" t="s">
        <v>78</v>
      </c>
      <c r="AY640" s="230" t="s">
        <v>134</v>
      </c>
    </row>
    <row r="641" spans="2:65" s="14" customFormat="1" ht="13.5" x14ac:dyDescent="0.3">
      <c r="B641" s="231"/>
      <c r="C641" s="232"/>
      <c r="D641" s="233" t="s">
        <v>145</v>
      </c>
      <c r="E641" s="234" t="s">
        <v>22</v>
      </c>
      <c r="F641" s="235" t="s">
        <v>156</v>
      </c>
      <c r="G641" s="232"/>
      <c r="H641" s="236">
        <v>4</v>
      </c>
      <c r="I641" s="237"/>
      <c r="J641" s="232"/>
      <c r="K641" s="232"/>
      <c r="L641" s="238"/>
      <c r="M641" s="239"/>
      <c r="N641" s="240"/>
      <c r="O641" s="240"/>
      <c r="P641" s="240"/>
      <c r="Q641" s="240"/>
      <c r="R641" s="240"/>
      <c r="S641" s="240"/>
      <c r="T641" s="241"/>
      <c r="AT641" s="242" t="s">
        <v>145</v>
      </c>
      <c r="AU641" s="242" t="s">
        <v>87</v>
      </c>
      <c r="AV641" s="14" t="s">
        <v>141</v>
      </c>
      <c r="AW641" s="14" t="s">
        <v>42</v>
      </c>
      <c r="AX641" s="14" t="s">
        <v>23</v>
      </c>
      <c r="AY641" s="242" t="s">
        <v>134</v>
      </c>
    </row>
    <row r="642" spans="2:65" s="1" customFormat="1" ht="44.25" customHeight="1" x14ac:dyDescent="0.3">
      <c r="B642" s="36"/>
      <c r="C642" s="254" t="s">
        <v>732</v>
      </c>
      <c r="D642" s="254" t="s">
        <v>385</v>
      </c>
      <c r="E642" s="255" t="s">
        <v>1279</v>
      </c>
      <c r="F642" s="256" t="s">
        <v>1280</v>
      </c>
      <c r="G642" s="257" t="s">
        <v>546</v>
      </c>
      <c r="H642" s="258">
        <v>10</v>
      </c>
      <c r="I642" s="259"/>
      <c r="J642" s="260">
        <f>ROUND(I642*H642,2)</f>
        <v>0</v>
      </c>
      <c r="K642" s="256" t="s">
        <v>140</v>
      </c>
      <c r="L642" s="261"/>
      <c r="M642" s="262" t="s">
        <v>22</v>
      </c>
      <c r="N642" s="263" t="s">
        <v>49</v>
      </c>
      <c r="O642" s="37"/>
      <c r="P642" s="204">
        <f>O642*H642</f>
        <v>0</v>
      </c>
      <c r="Q642" s="204">
        <v>6.8000000000000005E-2</v>
      </c>
      <c r="R642" s="204">
        <f>Q642*H642</f>
        <v>0.68</v>
      </c>
      <c r="S642" s="204">
        <v>0</v>
      </c>
      <c r="T642" s="205">
        <f>S642*H642</f>
        <v>0</v>
      </c>
      <c r="AR642" s="19" t="s">
        <v>209</v>
      </c>
      <c r="AT642" s="19" t="s">
        <v>385</v>
      </c>
      <c r="AU642" s="19" t="s">
        <v>87</v>
      </c>
      <c r="AY642" s="19" t="s">
        <v>134</v>
      </c>
      <c r="BE642" s="206">
        <f>IF(N642="základní",J642,0)</f>
        <v>0</v>
      </c>
      <c r="BF642" s="206">
        <f>IF(N642="snížená",J642,0)</f>
        <v>0</v>
      </c>
      <c r="BG642" s="206">
        <f>IF(N642="zákl. přenesená",J642,0)</f>
        <v>0</v>
      </c>
      <c r="BH642" s="206">
        <f>IF(N642="sníž. přenesená",J642,0)</f>
        <v>0</v>
      </c>
      <c r="BI642" s="206">
        <f>IF(N642="nulová",J642,0)</f>
        <v>0</v>
      </c>
      <c r="BJ642" s="19" t="s">
        <v>23</v>
      </c>
      <c r="BK642" s="206">
        <f>ROUND(I642*H642,2)</f>
        <v>0</v>
      </c>
      <c r="BL642" s="19" t="s">
        <v>141</v>
      </c>
      <c r="BM642" s="19" t="s">
        <v>1281</v>
      </c>
    </row>
    <row r="643" spans="2:65" s="13" customFormat="1" ht="13.5" x14ac:dyDescent="0.3">
      <c r="B643" s="220"/>
      <c r="C643" s="221"/>
      <c r="D643" s="207" t="s">
        <v>145</v>
      </c>
      <c r="E643" s="222" t="s">
        <v>22</v>
      </c>
      <c r="F643" s="223" t="s">
        <v>28</v>
      </c>
      <c r="G643" s="221"/>
      <c r="H643" s="224">
        <v>10</v>
      </c>
      <c r="I643" s="225"/>
      <c r="J643" s="221"/>
      <c r="K643" s="221"/>
      <c r="L643" s="226"/>
      <c r="M643" s="227"/>
      <c r="N643" s="228"/>
      <c r="O643" s="228"/>
      <c r="P643" s="228"/>
      <c r="Q643" s="228"/>
      <c r="R643" s="228"/>
      <c r="S643" s="228"/>
      <c r="T643" s="229"/>
      <c r="AT643" s="230" t="s">
        <v>145</v>
      </c>
      <c r="AU643" s="230" t="s">
        <v>87</v>
      </c>
      <c r="AV643" s="13" t="s">
        <v>87</v>
      </c>
      <c r="AW643" s="13" t="s">
        <v>42</v>
      </c>
      <c r="AX643" s="13" t="s">
        <v>78</v>
      </c>
      <c r="AY643" s="230" t="s">
        <v>134</v>
      </c>
    </row>
    <row r="644" spans="2:65" s="14" customFormat="1" ht="13.5" x14ac:dyDescent="0.3">
      <c r="B644" s="231"/>
      <c r="C644" s="232"/>
      <c r="D644" s="233" t="s">
        <v>145</v>
      </c>
      <c r="E644" s="234" t="s">
        <v>22</v>
      </c>
      <c r="F644" s="235" t="s">
        <v>156</v>
      </c>
      <c r="G644" s="232"/>
      <c r="H644" s="236">
        <v>10</v>
      </c>
      <c r="I644" s="237"/>
      <c r="J644" s="232"/>
      <c r="K644" s="232"/>
      <c r="L644" s="238"/>
      <c r="M644" s="239"/>
      <c r="N644" s="240"/>
      <c r="O644" s="240"/>
      <c r="P644" s="240"/>
      <c r="Q644" s="240"/>
      <c r="R644" s="240"/>
      <c r="S644" s="240"/>
      <c r="T644" s="241"/>
      <c r="AT644" s="242" t="s">
        <v>145</v>
      </c>
      <c r="AU644" s="242" t="s">
        <v>87</v>
      </c>
      <c r="AV644" s="14" t="s">
        <v>141</v>
      </c>
      <c r="AW644" s="14" t="s">
        <v>42</v>
      </c>
      <c r="AX644" s="14" t="s">
        <v>23</v>
      </c>
      <c r="AY644" s="242" t="s">
        <v>134</v>
      </c>
    </row>
    <row r="645" spans="2:65" s="1" customFormat="1" ht="22.5" customHeight="1" x14ac:dyDescent="0.3">
      <c r="B645" s="36"/>
      <c r="C645" s="254" t="s">
        <v>736</v>
      </c>
      <c r="D645" s="254" t="s">
        <v>385</v>
      </c>
      <c r="E645" s="255" t="s">
        <v>1282</v>
      </c>
      <c r="F645" s="256" t="s">
        <v>1283</v>
      </c>
      <c r="G645" s="257" t="s">
        <v>546</v>
      </c>
      <c r="H645" s="258">
        <v>4</v>
      </c>
      <c r="I645" s="259"/>
      <c r="J645" s="260">
        <f>ROUND(I645*H645,2)</f>
        <v>0</v>
      </c>
      <c r="K645" s="256" t="s">
        <v>22</v>
      </c>
      <c r="L645" s="261"/>
      <c r="M645" s="262" t="s">
        <v>22</v>
      </c>
      <c r="N645" s="263" t="s">
        <v>49</v>
      </c>
      <c r="O645" s="37"/>
      <c r="P645" s="204">
        <f>O645*H645</f>
        <v>0</v>
      </c>
      <c r="Q645" s="204">
        <v>7.4999999999999997E-2</v>
      </c>
      <c r="R645" s="204">
        <f>Q645*H645</f>
        <v>0.3</v>
      </c>
      <c r="S645" s="204">
        <v>0</v>
      </c>
      <c r="T645" s="205">
        <f>S645*H645</f>
        <v>0</v>
      </c>
      <c r="AR645" s="19" t="s">
        <v>209</v>
      </c>
      <c r="AT645" s="19" t="s">
        <v>385</v>
      </c>
      <c r="AU645" s="19" t="s">
        <v>87</v>
      </c>
      <c r="AY645" s="19" t="s">
        <v>134</v>
      </c>
      <c r="BE645" s="206">
        <f>IF(N645="základní",J645,0)</f>
        <v>0</v>
      </c>
      <c r="BF645" s="206">
        <f>IF(N645="snížená",J645,0)</f>
        <v>0</v>
      </c>
      <c r="BG645" s="206">
        <f>IF(N645="zákl. přenesená",J645,0)</f>
        <v>0</v>
      </c>
      <c r="BH645" s="206">
        <f>IF(N645="sníž. přenesená",J645,0)</f>
        <v>0</v>
      </c>
      <c r="BI645" s="206">
        <f>IF(N645="nulová",J645,0)</f>
        <v>0</v>
      </c>
      <c r="BJ645" s="19" t="s">
        <v>23</v>
      </c>
      <c r="BK645" s="206">
        <f>ROUND(I645*H645,2)</f>
        <v>0</v>
      </c>
      <c r="BL645" s="19" t="s">
        <v>141</v>
      </c>
      <c r="BM645" s="19" t="s">
        <v>1284</v>
      </c>
    </row>
    <row r="646" spans="2:65" s="13" customFormat="1" ht="13.5" x14ac:dyDescent="0.3">
      <c r="B646" s="220"/>
      <c r="C646" s="221"/>
      <c r="D646" s="207" t="s">
        <v>145</v>
      </c>
      <c r="E646" s="222" t="s">
        <v>22</v>
      </c>
      <c r="F646" s="223" t="s">
        <v>141</v>
      </c>
      <c r="G646" s="221"/>
      <c r="H646" s="224">
        <v>4</v>
      </c>
      <c r="I646" s="225"/>
      <c r="J646" s="221"/>
      <c r="K646" s="221"/>
      <c r="L646" s="226"/>
      <c r="M646" s="227"/>
      <c r="N646" s="228"/>
      <c r="O646" s="228"/>
      <c r="P646" s="228"/>
      <c r="Q646" s="228"/>
      <c r="R646" s="228"/>
      <c r="S646" s="228"/>
      <c r="T646" s="229"/>
      <c r="AT646" s="230" t="s">
        <v>145</v>
      </c>
      <c r="AU646" s="230" t="s">
        <v>87</v>
      </c>
      <c r="AV646" s="13" t="s">
        <v>87</v>
      </c>
      <c r="AW646" s="13" t="s">
        <v>42</v>
      </c>
      <c r="AX646" s="13" t="s">
        <v>78</v>
      </c>
      <c r="AY646" s="230" t="s">
        <v>134</v>
      </c>
    </row>
    <row r="647" spans="2:65" s="14" customFormat="1" ht="13.5" x14ac:dyDescent="0.3">
      <c r="B647" s="231"/>
      <c r="C647" s="232"/>
      <c r="D647" s="233" t="s">
        <v>145</v>
      </c>
      <c r="E647" s="234" t="s">
        <v>22</v>
      </c>
      <c r="F647" s="235" t="s">
        <v>156</v>
      </c>
      <c r="G647" s="232"/>
      <c r="H647" s="236">
        <v>4</v>
      </c>
      <c r="I647" s="237"/>
      <c r="J647" s="232"/>
      <c r="K647" s="232"/>
      <c r="L647" s="238"/>
      <c r="M647" s="239"/>
      <c r="N647" s="240"/>
      <c r="O647" s="240"/>
      <c r="P647" s="240"/>
      <c r="Q647" s="240"/>
      <c r="R647" s="240"/>
      <c r="S647" s="240"/>
      <c r="T647" s="241"/>
      <c r="AT647" s="242" t="s">
        <v>145</v>
      </c>
      <c r="AU647" s="242" t="s">
        <v>87</v>
      </c>
      <c r="AV647" s="14" t="s">
        <v>141</v>
      </c>
      <c r="AW647" s="14" t="s">
        <v>42</v>
      </c>
      <c r="AX647" s="14" t="s">
        <v>23</v>
      </c>
      <c r="AY647" s="242" t="s">
        <v>134</v>
      </c>
    </row>
    <row r="648" spans="2:65" s="1" customFormat="1" ht="44.25" customHeight="1" x14ac:dyDescent="0.3">
      <c r="B648" s="36"/>
      <c r="C648" s="254" t="s">
        <v>740</v>
      </c>
      <c r="D648" s="254" t="s">
        <v>385</v>
      </c>
      <c r="E648" s="255" t="s">
        <v>1285</v>
      </c>
      <c r="F648" s="256" t="s">
        <v>1286</v>
      </c>
      <c r="G648" s="257" t="s">
        <v>546</v>
      </c>
      <c r="H648" s="258">
        <v>36</v>
      </c>
      <c r="I648" s="259"/>
      <c r="J648" s="260">
        <f>ROUND(I648*H648,2)</f>
        <v>0</v>
      </c>
      <c r="K648" s="256" t="s">
        <v>140</v>
      </c>
      <c r="L648" s="261"/>
      <c r="M648" s="262" t="s">
        <v>22</v>
      </c>
      <c r="N648" s="263" t="s">
        <v>49</v>
      </c>
      <c r="O648" s="37"/>
      <c r="P648" s="204">
        <f>O648*H648</f>
        <v>0</v>
      </c>
      <c r="Q648" s="204">
        <v>2E-3</v>
      </c>
      <c r="R648" s="204">
        <f>Q648*H648</f>
        <v>7.2000000000000008E-2</v>
      </c>
      <c r="S648" s="204">
        <v>0</v>
      </c>
      <c r="T648" s="205">
        <f>S648*H648</f>
        <v>0</v>
      </c>
      <c r="AR648" s="19" t="s">
        <v>209</v>
      </c>
      <c r="AT648" s="19" t="s">
        <v>385</v>
      </c>
      <c r="AU648" s="19" t="s">
        <v>87</v>
      </c>
      <c r="AY648" s="19" t="s">
        <v>134</v>
      </c>
      <c r="BE648" s="206">
        <f>IF(N648="základní",J648,0)</f>
        <v>0</v>
      </c>
      <c r="BF648" s="206">
        <f>IF(N648="snížená",J648,0)</f>
        <v>0</v>
      </c>
      <c r="BG648" s="206">
        <f>IF(N648="zákl. přenesená",J648,0)</f>
        <v>0</v>
      </c>
      <c r="BH648" s="206">
        <f>IF(N648="sníž. přenesená",J648,0)</f>
        <v>0</v>
      </c>
      <c r="BI648" s="206">
        <f>IF(N648="nulová",J648,0)</f>
        <v>0</v>
      </c>
      <c r="BJ648" s="19" t="s">
        <v>23</v>
      </c>
      <c r="BK648" s="206">
        <f>ROUND(I648*H648,2)</f>
        <v>0</v>
      </c>
      <c r="BL648" s="19" t="s">
        <v>141</v>
      </c>
      <c r="BM648" s="19" t="s">
        <v>1287</v>
      </c>
    </row>
    <row r="649" spans="2:65" s="13" customFormat="1" ht="13.5" x14ac:dyDescent="0.3">
      <c r="B649" s="220"/>
      <c r="C649" s="221"/>
      <c r="D649" s="207" t="s">
        <v>145</v>
      </c>
      <c r="E649" s="222" t="s">
        <v>22</v>
      </c>
      <c r="F649" s="223" t="s">
        <v>497</v>
      </c>
      <c r="G649" s="221"/>
      <c r="H649" s="224">
        <v>36</v>
      </c>
      <c r="I649" s="225"/>
      <c r="J649" s="221"/>
      <c r="K649" s="221"/>
      <c r="L649" s="226"/>
      <c r="M649" s="227"/>
      <c r="N649" s="228"/>
      <c r="O649" s="228"/>
      <c r="P649" s="228"/>
      <c r="Q649" s="228"/>
      <c r="R649" s="228"/>
      <c r="S649" s="228"/>
      <c r="T649" s="229"/>
      <c r="AT649" s="230" t="s">
        <v>145</v>
      </c>
      <c r="AU649" s="230" t="s">
        <v>87</v>
      </c>
      <c r="AV649" s="13" t="s">
        <v>87</v>
      </c>
      <c r="AW649" s="13" t="s">
        <v>42</v>
      </c>
      <c r="AX649" s="13" t="s">
        <v>78</v>
      </c>
      <c r="AY649" s="230" t="s">
        <v>134</v>
      </c>
    </row>
    <row r="650" spans="2:65" s="14" customFormat="1" ht="13.5" x14ac:dyDescent="0.3">
      <c r="B650" s="231"/>
      <c r="C650" s="232"/>
      <c r="D650" s="233" t="s">
        <v>145</v>
      </c>
      <c r="E650" s="234" t="s">
        <v>22</v>
      </c>
      <c r="F650" s="235" t="s">
        <v>156</v>
      </c>
      <c r="G650" s="232"/>
      <c r="H650" s="236">
        <v>36</v>
      </c>
      <c r="I650" s="237"/>
      <c r="J650" s="232"/>
      <c r="K650" s="232"/>
      <c r="L650" s="238"/>
      <c r="M650" s="239"/>
      <c r="N650" s="240"/>
      <c r="O650" s="240"/>
      <c r="P650" s="240"/>
      <c r="Q650" s="240"/>
      <c r="R650" s="240"/>
      <c r="S650" s="240"/>
      <c r="T650" s="241"/>
      <c r="AT650" s="242" t="s">
        <v>145</v>
      </c>
      <c r="AU650" s="242" t="s">
        <v>87</v>
      </c>
      <c r="AV650" s="14" t="s">
        <v>141</v>
      </c>
      <c r="AW650" s="14" t="s">
        <v>42</v>
      </c>
      <c r="AX650" s="14" t="s">
        <v>23</v>
      </c>
      <c r="AY650" s="242" t="s">
        <v>134</v>
      </c>
    </row>
    <row r="651" spans="2:65" s="1" customFormat="1" ht="44.25" customHeight="1" x14ac:dyDescent="0.3">
      <c r="B651" s="36"/>
      <c r="C651" s="195" t="s">
        <v>746</v>
      </c>
      <c r="D651" s="195" t="s">
        <v>136</v>
      </c>
      <c r="E651" s="196" t="s">
        <v>1288</v>
      </c>
      <c r="F651" s="197" t="s">
        <v>1289</v>
      </c>
      <c r="G651" s="198" t="s">
        <v>546</v>
      </c>
      <c r="H651" s="199">
        <v>3</v>
      </c>
      <c r="I651" s="200"/>
      <c r="J651" s="201">
        <f>ROUND(I651*H651,2)</f>
        <v>0</v>
      </c>
      <c r="K651" s="197" t="s">
        <v>140</v>
      </c>
      <c r="L651" s="56"/>
      <c r="M651" s="202" t="s">
        <v>22</v>
      </c>
      <c r="N651" s="203" t="s">
        <v>49</v>
      </c>
      <c r="O651" s="37"/>
      <c r="P651" s="204">
        <f>O651*H651</f>
        <v>0</v>
      </c>
      <c r="Q651" s="204">
        <v>7.9049999999999995E-2</v>
      </c>
      <c r="R651" s="204">
        <f>Q651*H651</f>
        <v>0.23714999999999997</v>
      </c>
      <c r="S651" s="204">
        <v>0</v>
      </c>
      <c r="T651" s="205">
        <f>S651*H651</f>
        <v>0</v>
      </c>
      <c r="AR651" s="19" t="s">
        <v>141</v>
      </c>
      <c r="AT651" s="19" t="s">
        <v>136</v>
      </c>
      <c r="AU651" s="19" t="s">
        <v>87</v>
      </c>
      <c r="AY651" s="19" t="s">
        <v>134</v>
      </c>
      <c r="BE651" s="206">
        <f>IF(N651="základní",J651,0)</f>
        <v>0</v>
      </c>
      <c r="BF651" s="206">
        <f>IF(N651="snížená",J651,0)</f>
        <v>0</v>
      </c>
      <c r="BG651" s="206">
        <f>IF(N651="zákl. přenesená",J651,0)</f>
        <v>0</v>
      </c>
      <c r="BH651" s="206">
        <f>IF(N651="sníž. přenesená",J651,0)</f>
        <v>0</v>
      </c>
      <c r="BI651" s="206">
        <f>IF(N651="nulová",J651,0)</f>
        <v>0</v>
      </c>
      <c r="BJ651" s="19" t="s">
        <v>23</v>
      </c>
      <c r="BK651" s="206">
        <f>ROUND(I651*H651,2)</f>
        <v>0</v>
      </c>
      <c r="BL651" s="19" t="s">
        <v>141</v>
      </c>
      <c r="BM651" s="19" t="s">
        <v>1290</v>
      </c>
    </row>
    <row r="652" spans="2:65" s="1" customFormat="1" ht="67.5" x14ac:dyDescent="0.3">
      <c r="B652" s="36"/>
      <c r="C652" s="58"/>
      <c r="D652" s="207" t="s">
        <v>143</v>
      </c>
      <c r="E652" s="58"/>
      <c r="F652" s="208" t="s">
        <v>1291</v>
      </c>
      <c r="G652" s="58"/>
      <c r="H652" s="58"/>
      <c r="I652" s="163"/>
      <c r="J652" s="58"/>
      <c r="K652" s="58"/>
      <c r="L652" s="56"/>
      <c r="M652" s="73"/>
      <c r="N652" s="37"/>
      <c r="O652" s="37"/>
      <c r="P652" s="37"/>
      <c r="Q652" s="37"/>
      <c r="R652" s="37"/>
      <c r="S652" s="37"/>
      <c r="T652" s="74"/>
      <c r="AT652" s="19" t="s">
        <v>143</v>
      </c>
      <c r="AU652" s="19" t="s">
        <v>87</v>
      </c>
    </row>
    <row r="653" spans="2:65" s="13" customFormat="1" ht="13.5" x14ac:dyDescent="0.3">
      <c r="B653" s="220"/>
      <c r="C653" s="221"/>
      <c r="D653" s="207" t="s">
        <v>145</v>
      </c>
      <c r="E653" s="222" t="s">
        <v>22</v>
      </c>
      <c r="F653" s="223" t="s">
        <v>169</v>
      </c>
      <c r="G653" s="221"/>
      <c r="H653" s="224">
        <v>3</v>
      </c>
      <c r="I653" s="225"/>
      <c r="J653" s="221"/>
      <c r="K653" s="221"/>
      <c r="L653" s="226"/>
      <c r="M653" s="227"/>
      <c r="N653" s="228"/>
      <c r="O653" s="228"/>
      <c r="P653" s="228"/>
      <c r="Q653" s="228"/>
      <c r="R653" s="228"/>
      <c r="S653" s="228"/>
      <c r="T653" s="229"/>
      <c r="AT653" s="230" t="s">
        <v>145</v>
      </c>
      <c r="AU653" s="230" t="s">
        <v>87</v>
      </c>
      <c r="AV653" s="13" t="s">
        <v>87</v>
      </c>
      <c r="AW653" s="13" t="s">
        <v>42</v>
      </c>
      <c r="AX653" s="13" t="s">
        <v>78</v>
      </c>
      <c r="AY653" s="230" t="s">
        <v>134</v>
      </c>
    </row>
    <row r="654" spans="2:65" s="14" customFormat="1" ht="13.5" x14ac:dyDescent="0.3">
      <c r="B654" s="231"/>
      <c r="C654" s="232"/>
      <c r="D654" s="233" t="s">
        <v>145</v>
      </c>
      <c r="E654" s="234" t="s">
        <v>22</v>
      </c>
      <c r="F654" s="235" t="s">
        <v>156</v>
      </c>
      <c r="G654" s="232"/>
      <c r="H654" s="236">
        <v>3</v>
      </c>
      <c r="I654" s="237"/>
      <c r="J654" s="232"/>
      <c r="K654" s="232"/>
      <c r="L654" s="238"/>
      <c r="M654" s="239"/>
      <c r="N654" s="240"/>
      <c r="O654" s="240"/>
      <c r="P654" s="240"/>
      <c r="Q654" s="240"/>
      <c r="R654" s="240"/>
      <c r="S654" s="240"/>
      <c r="T654" s="241"/>
      <c r="AT654" s="242" t="s">
        <v>145</v>
      </c>
      <c r="AU654" s="242" t="s">
        <v>87</v>
      </c>
      <c r="AV654" s="14" t="s">
        <v>141</v>
      </c>
      <c r="AW654" s="14" t="s">
        <v>42</v>
      </c>
      <c r="AX654" s="14" t="s">
        <v>23</v>
      </c>
      <c r="AY654" s="242" t="s">
        <v>134</v>
      </c>
    </row>
    <row r="655" spans="2:65" s="1" customFormat="1" ht="44.25" customHeight="1" x14ac:dyDescent="0.3">
      <c r="B655" s="36"/>
      <c r="C655" s="195" t="s">
        <v>751</v>
      </c>
      <c r="D655" s="195" t="s">
        <v>136</v>
      </c>
      <c r="E655" s="196" t="s">
        <v>1292</v>
      </c>
      <c r="F655" s="197" t="s">
        <v>1293</v>
      </c>
      <c r="G655" s="198" t="s">
        <v>546</v>
      </c>
      <c r="H655" s="199">
        <v>23</v>
      </c>
      <c r="I655" s="200"/>
      <c r="J655" s="201">
        <f>ROUND(I655*H655,2)</f>
        <v>0</v>
      </c>
      <c r="K655" s="197" t="s">
        <v>140</v>
      </c>
      <c r="L655" s="56"/>
      <c r="M655" s="202" t="s">
        <v>22</v>
      </c>
      <c r="N655" s="203" t="s">
        <v>49</v>
      </c>
      <c r="O655" s="37"/>
      <c r="P655" s="204">
        <f>O655*H655</f>
        <v>0</v>
      </c>
      <c r="Q655" s="204">
        <v>8.5709999999999995E-2</v>
      </c>
      <c r="R655" s="204">
        <f>Q655*H655</f>
        <v>1.9713299999999998</v>
      </c>
      <c r="S655" s="204">
        <v>0</v>
      </c>
      <c r="T655" s="205">
        <f>S655*H655</f>
        <v>0</v>
      </c>
      <c r="AR655" s="19" t="s">
        <v>141</v>
      </c>
      <c r="AT655" s="19" t="s">
        <v>136</v>
      </c>
      <c r="AU655" s="19" t="s">
        <v>87</v>
      </c>
      <c r="AY655" s="19" t="s">
        <v>134</v>
      </c>
      <c r="BE655" s="206">
        <f>IF(N655="základní",J655,0)</f>
        <v>0</v>
      </c>
      <c r="BF655" s="206">
        <f>IF(N655="snížená",J655,0)</f>
        <v>0</v>
      </c>
      <c r="BG655" s="206">
        <f>IF(N655="zákl. přenesená",J655,0)</f>
        <v>0</v>
      </c>
      <c r="BH655" s="206">
        <f>IF(N655="sníž. přenesená",J655,0)</f>
        <v>0</v>
      </c>
      <c r="BI655" s="206">
        <f>IF(N655="nulová",J655,0)</f>
        <v>0</v>
      </c>
      <c r="BJ655" s="19" t="s">
        <v>23</v>
      </c>
      <c r="BK655" s="206">
        <f>ROUND(I655*H655,2)</f>
        <v>0</v>
      </c>
      <c r="BL655" s="19" t="s">
        <v>141</v>
      </c>
      <c r="BM655" s="19" t="s">
        <v>1294</v>
      </c>
    </row>
    <row r="656" spans="2:65" s="1" customFormat="1" ht="67.5" x14ac:dyDescent="0.3">
      <c r="B656" s="36"/>
      <c r="C656" s="58"/>
      <c r="D656" s="207" t="s">
        <v>143</v>
      </c>
      <c r="E656" s="58"/>
      <c r="F656" s="208" t="s">
        <v>1291</v>
      </c>
      <c r="G656" s="58"/>
      <c r="H656" s="58"/>
      <c r="I656" s="163"/>
      <c r="J656" s="58"/>
      <c r="K656" s="58"/>
      <c r="L656" s="56"/>
      <c r="M656" s="73"/>
      <c r="N656" s="37"/>
      <c r="O656" s="37"/>
      <c r="P656" s="37"/>
      <c r="Q656" s="37"/>
      <c r="R656" s="37"/>
      <c r="S656" s="37"/>
      <c r="T656" s="74"/>
      <c r="AT656" s="19" t="s">
        <v>143</v>
      </c>
      <c r="AU656" s="19" t="s">
        <v>87</v>
      </c>
    </row>
    <row r="657" spans="2:65" s="13" customFormat="1" ht="13.5" x14ac:dyDescent="0.3">
      <c r="B657" s="220"/>
      <c r="C657" s="221"/>
      <c r="D657" s="207" t="s">
        <v>145</v>
      </c>
      <c r="E657" s="222" t="s">
        <v>22</v>
      </c>
      <c r="F657" s="223" t="s">
        <v>417</v>
      </c>
      <c r="G657" s="221"/>
      <c r="H657" s="224">
        <v>23</v>
      </c>
      <c r="I657" s="225"/>
      <c r="J657" s="221"/>
      <c r="K657" s="221"/>
      <c r="L657" s="226"/>
      <c r="M657" s="227"/>
      <c r="N657" s="228"/>
      <c r="O657" s="228"/>
      <c r="P657" s="228"/>
      <c r="Q657" s="228"/>
      <c r="R657" s="228"/>
      <c r="S657" s="228"/>
      <c r="T657" s="229"/>
      <c r="AT657" s="230" t="s">
        <v>145</v>
      </c>
      <c r="AU657" s="230" t="s">
        <v>87</v>
      </c>
      <c r="AV657" s="13" t="s">
        <v>87</v>
      </c>
      <c r="AW657" s="13" t="s">
        <v>42</v>
      </c>
      <c r="AX657" s="13" t="s">
        <v>78</v>
      </c>
      <c r="AY657" s="230" t="s">
        <v>134</v>
      </c>
    </row>
    <row r="658" spans="2:65" s="14" customFormat="1" ht="13.5" x14ac:dyDescent="0.3">
      <c r="B658" s="231"/>
      <c r="C658" s="232"/>
      <c r="D658" s="233" t="s">
        <v>145</v>
      </c>
      <c r="E658" s="234" t="s">
        <v>22</v>
      </c>
      <c r="F658" s="235" t="s">
        <v>156</v>
      </c>
      <c r="G658" s="232"/>
      <c r="H658" s="236">
        <v>23</v>
      </c>
      <c r="I658" s="237"/>
      <c r="J658" s="232"/>
      <c r="K658" s="232"/>
      <c r="L658" s="238"/>
      <c r="M658" s="239"/>
      <c r="N658" s="240"/>
      <c r="O658" s="240"/>
      <c r="P658" s="240"/>
      <c r="Q658" s="240"/>
      <c r="R658" s="240"/>
      <c r="S658" s="240"/>
      <c r="T658" s="241"/>
      <c r="AT658" s="242" t="s">
        <v>145</v>
      </c>
      <c r="AU658" s="242" t="s">
        <v>87</v>
      </c>
      <c r="AV658" s="14" t="s">
        <v>141</v>
      </c>
      <c r="AW658" s="14" t="s">
        <v>42</v>
      </c>
      <c r="AX658" s="14" t="s">
        <v>23</v>
      </c>
      <c r="AY658" s="242" t="s">
        <v>134</v>
      </c>
    </row>
    <row r="659" spans="2:65" s="1" customFormat="1" ht="22.5" customHeight="1" x14ac:dyDescent="0.3">
      <c r="B659" s="36"/>
      <c r="C659" s="195" t="s">
        <v>757</v>
      </c>
      <c r="D659" s="195" t="s">
        <v>136</v>
      </c>
      <c r="E659" s="196" t="s">
        <v>1295</v>
      </c>
      <c r="F659" s="197" t="s">
        <v>1296</v>
      </c>
      <c r="G659" s="198" t="s">
        <v>546</v>
      </c>
      <c r="H659" s="199">
        <v>1</v>
      </c>
      <c r="I659" s="200"/>
      <c r="J659" s="201">
        <f>ROUND(I659*H659,2)</f>
        <v>0</v>
      </c>
      <c r="K659" s="197" t="s">
        <v>140</v>
      </c>
      <c r="L659" s="56"/>
      <c r="M659" s="202" t="s">
        <v>22</v>
      </c>
      <c r="N659" s="203" t="s">
        <v>49</v>
      </c>
      <c r="O659" s="37"/>
      <c r="P659" s="204">
        <f>O659*H659</f>
        <v>0</v>
      </c>
      <c r="Q659" s="204">
        <v>0.34089999999999998</v>
      </c>
      <c r="R659" s="204">
        <f>Q659*H659</f>
        <v>0.34089999999999998</v>
      </c>
      <c r="S659" s="204">
        <v>0</v>
      </c>
      <c r="T659" s="205">
        <f>S659*H659</f>
        <v>0</v>
      </c>
      <c r="AR659" s="19" t="s">
        <v>141</v>
      </c>
      <c r="AT659" s="19" t="s">
        <v>136</v>
      </c>
      <c r="AU659" s="19" t="s">
        <v>87</v>
      </c>
      <c r="AY659" s="19" t="s">
        <v>134</v>
      </c>
      <c r="BE659" s="206">
        <f>IF(N659="základní",J659,0)</f>
        <v>0</v>
      </c>
      <c r="BF659" s="206">
        <f>IF(N659="snížená",J659,0)</f>
        <v>0</v>
      </c>
      <c r="BG659" s="206">
        <f>IF(N659="zákl. přenesená",J659,0)</f>
        <v>0</v>
      </c>
      <c r="BH659" s="206">
        <f>IF(N659="sníž. přenesená",J659,0)</f>
        <v>0</v>
      </c>
      <c r="BI659" s="206">
        <f>IF(N659="nulová",J659,0)</f>
        <v>0</v>
      </c>
      <c r="BJ659" s="19" t="s">
        <v>23</v>
      </c>
      <c r="BK659" s="206">
        <f>ROUND(I659*H659,2)</f>
        <v>0</v>
      </c>
      <c r="BL659" s="19" t="s">
        <v>141</v>
      </c>
      <c r="BM659" s="19" t="s">
        <v>1297</v>
      </c>
    </row>
    <row r="660" spans="2:65" s="1" customFormat="1" ht="108" x14ac:dyDescent="0.3">
      <c r="B660" s="36"/>
      <c r="C660" s="58"/>
      <c r="D660" s="207" t="s">
        <v>143</v>
      </c>
      <c r="E660" s="58"/>
      <c r="F660" s="208" t="s">
        <v>1298</v>
      </c>
      <c r="G660" s="58"/>
      <c r="H660" s="58"/>
      <c r="I660" s="163"/>
      <c r="J660" s="58"/>
      <c r="K660" s="58"/>
      <c r="L660" s="56"/>
      <c r="M660" s="73"/>
      <c r="N660" s="37"/>
      <c r="O660" s="37"/>
      <c r="P660" s="37"/>
      <c r="Q660" s="37"/>
      <c r="R660" s="37"/>
      <c r="S660" s="37"/>
      <c r="T660" s="74"/>
      <c r="AT660" s="19" t="s">
        <v>143</v>
      </c>
      <c r="AU660" s="19" t="s">
        <v>87</v>
      </c>
    </row>
    <row r="661" spans="2:65" s="13" customFormat="1" ht="13.5" x14ac:dyDescent="0.3">
      <c r="B661" s="220"/>
      <c r="C661" s="221"/>
      <c r="D661" s="207" t="s">
        <v>145</v>
      </c>
      <c r="E661" s="222" t="s">
        <v>22</v>
      </c>
      <c r="F661" s="223" t="s">
        <v>23</v>
      </c>
      <c r="G661" s="221"/>
      <c r="H661" s="224">
        <v>1</v>
      </c>
      <c r="I661" s="225"/>
      <c r="J661" s="221"/>
      <c r="K661" s="221"/>
      <c r="L661" s="226"/>
      <c r="M661" s="227"/>
      <c r="N661" s="228"/>
      <c r="O661" s="228"/>
      <c r="P661" s="228"/>
      <c r="Q661" s="228"/>
      <c r="R661" s="228"/>
      <c r="S661" s="228"/>
      <c r="T661" s="229"/>
      <c r="AT661" s="230" t="s">
        <v>145</v>
      </c>
      <c r="AU661" s="230" t="s">
        <v>87</v>
      </c>
      <c r="AV661" s="13" t="s">
        <v>87</v>
      </c>
      <c r="AW661" s="13" t="s">
        <v>42</v>
      </c>
      <c r="AX661" s="13" t="s">
        <v>78</v>
      </c>
      <c r="AY661" s="230" t="s">
        <v>134</v>
      </c>
    </row>
    <row r="662" spans="2:65" s="14" customFormat="1" ht="13.5" x14ac:dyDescent="0.3">
      <c r="B662" s="231"/>
      <c r="C662" s="232"/>
      <c r="D662" s="233" t="s">
        <v>145</v>
      </c>
      <c r="E662" s="234" t="s">
        <v>22</v>
      </c>
      <c r="F662" s="235" t="s">
        <v>156</v>
      </c>
      <c r="G662" s="232"/>
      <c r="H662" s="236">
        <v>1</v>
      </c>
      <c r="I662" s="237"/>
      <c r="J662" s="232"/>
      <c r="K662" s="232"/>
      <c r="L662" s="238"/>
      <c r="M662" s="239"/>
      <c r="N662" s="240"/>
      <c r="O662" s="240"/>
      <c r="P662" s="240"/>
      <c r="Q662" s="240"/>
      <c r="R662" s="240"/>
      <c r="S662" s="240"/>
      <c r="T662" s="241"/>
      <c r="AT662" s="242" t="s">
        <v>145</v>
      </c>
      <c r="AU662" s="242" t="s">
        <v>87</v>
      </c>
      <c r="AV662" s="14" t="s">
        <v>141</v>
      </c>
      <c r="AW662" s="14" t="s">
        <v>42</v>
      </c>
      <c r="AX662" s="14" t="s">
        <v>23</v>
      </c>
      <c r="AY662" s="242" t="s">
        <v>134</v>
      </c>
    </row>
    <row r="663" spans="2:65" s="1" customFormat="1" ht="31.5" customHeight="1" x14ac:dyDescent="0.3">
      <c r="B663" s="36"/>
      <c r="C663" s="254" t="s">
        <v>762</v>
      </c>
      <c r="D663" s="254" t="s">
        <v>385</v>
      </c>
      <c r="E663" s="255" t="s">
        <v>1299</v>
      </c>
      <c r="F663" s="256" t="s">
        <v>1300</v>
      </c>
      <c r="G663" s="257" t="s">
        <v>546</v>
      </c>
      <c r="H663" s="258">
        <v>1</v>
      </c>
      <c r="I663" s="259"/>
      <c r="J663" s="260">
        <f>ROUND(I663*H663,2)</f>
        <v>0</v>
      </c>
      <c r="K663" s="256" t="s">
        <v>140</v>
      </c>
      <c r="L663" s="261"/>
      <c r="M663" s="262" t="s">
        <v>22</v>
      </c>
      <c r="N663" s="263" t="s">
        <v>49</v>
      </c>
      <c r="O663" s="37"/>
      <c r="P663" s="204">
        <f>O663*H663</f>
        <v>0</v>
      </c>
      <c r="Q663" s="204">
        <v>0.10299999999999999</v>
      </c>
      <c r="R663" s="204">
        <f>Q663*H663</f>
        <v>0.10299999999999999</v>
      </c>
      <c r="S663" s="204">
        <v>0</v>
      </c>
      <c r="T663" s="205">
        <f>S663*H663</f>
        <v>0</v>
      </c>
      <c r="AR663" s="19" t="s">
        <v>209</v>
      </c>
      <c r="AT663" s="19" t="s">
        <v>385</v>
      </c>
      <c r="AU663" s="19" t="s">
        <v>87</v>
      </c>
      <c r="AY663" s="19" t="s">
        <v>134</v>
      </c>
      <c r="BE663" s="206">
        <f>IF(N663="základní",J663,0)</f>
        <v>0</v>
      </c>
      <c r="BF663" s="206">
        <f>IF(N663="snížená",J663,0)</f>
        <v>0</v>
      </c>
      <c r="BG663" s="206">
        <f>IF(N663="zákl. přenesená",J663,0)</f>
        <v>0</v>
      </c>
      <c r="BH663" s="206">
        <f>IF(N663="sníž. přenesená",J663,0)</f>
        <v>0</v>
      </c>
      <c r="BI663" s="206">
        <f>IF(N663="nulová",J663,0)</f>
        <v>0</v>
      </c>
      <c r="BJ663" s="19" t="s">
        <v>23</v>
      </c>
      <c r="BK663" s="206">
        <f>ROUND(I663*H663,2)</f>
        <v>0</v>
      </c>
      <c r="BL663" s="19" t="s">
        <v>141</v>
      </c>
      <c r="BM663" s="19" t="s">
        <v>1301</v>
      </c>
    </row>
    <row r="664" spans="2:65" s="13" customFormat="1" ht="13.5" x14ac:dyDescent="0.3">
      <c r="B664" s="220"/>
      <c r="C664" s="221"/>
      <c r="D664" s="207" t="s">
        <v>145</v>
      </c>
      <c r="E664" s="222" t="s">
        <v>22</v>
      </c>
      <c r="F664" s="223" t="s">
        <v>23</v>
      </c>
      <c r="G664" s="221"/>
      <c r="H664" s="224">
        <v>1</v>
      </c>
      <c r="I664" s="225"/>
      <c r="J664" s="221"/>
      <c r="K664" s="221"/>
      <c r="L664" s="226"/>
      <c r="M664" s="227"/>
      <c r="N664" s="228"/>
      <c r="O664" s="228"/>
      <c r="P664" s="228"/>
      <c r="Q664" s="228"/>
      <c r="R664" s="228"/>
      <c r="S664" s="228"/>
      <c r="T664" s="229"/>
      <c r="AT664" s="230" t="s">
        <v>145</v>
      </c>
      <c r="AU664" s="230" t="s">
        <v>87</v>
      </c>
      <c r="AV664" s="13" t="s">
        <v>87</v>
      </c>
      <c r="AW664" s="13" t="s">
        <v>42</v>
      </c>
      <c r="AX664" s="13" t="s">
        <v>78</v>
      </c>
      <c r="AY664" s="230" t="s">
        <v>134</v>
      </c>
    </row>
    <row r="665" spans="2:65" s="14" customFormat="1" ht="13.5" x14ac:dyDescent="0.3">
      <c r="B665" s="231"/>
      <c r="C665" s="232"/>
      <c r="D665" s="233" t="s">
        <v>145</v>
      </c>
      <c r="E665" s="234" t="s">
        <v>22</v>
      </c>
      <c r="F665" s="235" t="s">
        <v>156</v>
      </c>
      <c r="G665" s="232"/>
      <c r="H665" s="236">
        <v>1</v>
      </c>
      <c r="I665" s="237"/>
      <c r="J665" s="232"/>
      <c r="K665" s="232"/>
      <c r="L665" s="238"/>
      <c r="M665" s="239"/>
      <c r="N665" s="240"/>
      <c r="O665" s="240"/>
      <c r="P665" s="240"/>
      <c r="Q665" s="240"/>
      <c r="R665" s="240"/>
      <c r="S665" s="240"/>
      <c r="T665" s="241"/>
      <c r="AT665" s="242" t="s">
        <v>145</v>
      </c>
      <c r="AU665" s="242" t="s">
        <v>87</v>
      </c>
      <c r="AV665" s="14" t="s">
        <v>141</v>
      </c>
      <c r="AW665" s="14" t="s">
        <v>42</v>
      </c>
      <c r="AX665" s="14" t="s">
        <v>23</v>
      </c>
      <c r="AY665" s="242" t="s">
        <v>134</v>
      </c>
    </row>
    <row r="666" spans="2:65" s="1" customFormat="1" ht="31.5" customHeight="1" x14ac:dyDescent="0.3">
      <c r="B666" s="36"/>
      <c r="C666" s="254" t="s">
        <v>768</v>
      </c>
      <c r="D666" s="254" t="s">
        <v>385</v>
      </c>
      <c r="E666" s="255" t="s">
        <v>1302</v>
      </c>
      <c r="F666" s="256" t="s">
        <v>1303</v>
      </c>
      <c r="G666" s="257" t="s">
        <v>546</v>
      </c>
      <c r="H666" s="258">
        <v>1</v>
      </c>
      <c r="I666" s="259"/>
      <c r="J666" s="260">
        <f>ROUND(I666*H666,2)</f>
        <v>0</v>
      </c>
      <c r="K666" s="256" t="s">
        <v>140</v>
      </c>
      <c r="L666" s="261"/>
      <c r="M666" s="262" t="s">
        <v>22</v>
      </c>
      <c r="N666" s="263" t="s">
        <v>49</v>
      </c>
      <c r="O666" s="37"/>
      <c r="P666" s="204">
        <f>O666*H666</f>
        <v>0</v>
      </c>
      <c r="Q666" s="204">
        <v>0.17499999999999999</v>
      </c>
      <c r="R666" s="204">
        <f>Q666*H666</f>
        <v>0.17499999999999999</v>
      </c>
      <c r="S666" s="204">
        <v>0</v>
      </c>
      <c r="T666" s="205">
        <f>S666*H666</f>
        <v>0</v>
      </c>
      <c r="AR666" s="19" t="s">
        <v>209</v>
      </c>
      <c r="AT666" s="19" t="s">
        <v>385</v>
      </c>
      <c r="AU666" s="19" t="s">
        <v>87</v>
      </c>
      <c r="AY666" s="19" t="s">
        <v>134</v>
      </c>
      <c r="BE666" s="206">
        <f>IF(N666="základní",J666,0)</f>
        <v>0</v>
      </c>
      <c r="BF666" s="206">
        <f>IF(N666="snížená",J666,0)</f>
        <v>0</v>
      </c>
      <c r="BG666" s="206">
        <f>IF(N666="zákl. přenesená",J666,0)</f>
        <v>0</v>
      </c>
      <c r="BH666" s="206">
        <f>IF(N666="sníž. přenesená",J666,0)</f>
        <v>0</v>
      </c>
      <c r="BI666" s="206">
        <f>IF(N666="nulová",J666,0)</f>
        <v>0</v>
      </c>
      <c r="BJ666" s="19" t="s">
        <v>23</v>
      </c>
      <c r="BK666" s="206">
        <f>ROUND(I666*H666,2)</f>
        <v>0</v>
      </c>
      <c r="BL666" s="19" t="s">
        <v>141</v>
      </c>
      <c r="BM666" s="19" t="s">
        <v>1304</v>
      </c>
    </row>
    <row r="667" spans="2:65" s="13" customFormat="1" ht="13.5" x14ac:dyDescent="0.3">
      <c r="B667" s="220"/>
      <c r="C667" s="221"/>
      <c r="D667" s="207" t="s">
        <v>145</v>
      </c>
      <c r="E667" s="222" t="s">
        <v>22</v>
      </c>
      <c r="F667" s="223" t="s">
        <v>23</v>
      </c>
      <c r="G667" s="221"/>
      <c r="H667" s="224">
        <v>1</v>
      </c>
      <c r="I667" s="225"/>
      <c r="J667" s="221"/>
      <c r="K667" s="221"/>
      <c r="L667" s="226"/>
      <c r="M667" s="227"/>
      <c r="N667" s="228"/>
      <c r="O667" s="228"/>
      <c r="P667" s="228"/>
      <c r="Q667" s="228"/>
      <c r="R667" s="228"/>
      <c r="S667" s="228"/>
      <c r="T667" s="229"/>
      <c r="AT667" s="230" t="s">
        <v>145</v>
      </c>
      <c r="AU667" s="230" t="s">
        <v>87</v>
      </c>
      <c r="AV667" s="13" t="s">
        <v>87</v>
      </c>
      <c r="AW667" s="13" t="s">
        <v>42</v>
      </c>
      <c r="AX667" s="13" t="s">
        <v>78</v>
      </c>
      <c r="AY667" s="230" t="s">
        <v>134</v>
      </c>
    </row>
    <row r="668" spans="2:65" s="14" customFormat="1" ht="13.5" x14ac:dyDescent="0.3">
      <c r="B668" s="231"/>
      <c r="C668" s="232"/>
      <c r="D668" s="233" t="s">
        <v>145</v>
      </c>
      <c r="E668" s="234" t="s">
        <v>22</v>
      </c>
      <c r="F668" s="235" t="s">
        <v>156</v>
      </c>
      <c r="G668" s="232"/>
      <c r="H668" s="236">
        <v>1</v>
      </c>
      <c r="I668" s="237"/>
      <c r="J668" s="232"/>
      <c r="K668" s="232"/>
      <c r="L668" s="238"/>
      <c r="M668" s="239"/>
      <c r="N668" s="240"/>
      <c r="O668" s="240"/>
      <c r="P668" s="240"/>
      <c r="Q668" s="240"/>
      <c r="R668" s="240"/>
      <c r="S668" s="240"/>
      <c r="T668" s="241"/>
      <c r="AT668" s="242" t="s">
        <v>145</v>
      </c>
      <c r="AU668" s="242" t="s">
        <v>87</v>
      </c>
      <c r="AV668" s="14" t="s">
        <v>141</v>
      </c>
      <c r="AW668" s="14" t="s">
        <v>42</v>
      </c>
      <c r="AX668" s="14" t="s">
        <v>23</v>
      </c>
      <c r="AY668" s="242" t="s">
        <v>134</v>
      </c>
    </row>
    <row r="669" spans="2:65" s="1" customFormat="1" ht="31.5" customHeight="1" x14ac:dyDescent="0.3">
      <c r="B669" s="36"/>
      <c r="C669" s="254" t="s">
        <v>773</v>
      </c>
      <c r="D669" s="254" t="s">
        <v>385</v>
      </c>
      <c r="E669" s="255" t="s">
        <v>1305</v>
      </c>
      <c r="F669" s="256" t="s">
        <v>1306</v>
      </c>
      <c r="G669" s="257" t="s">
        <v>546</v>
      </c>
      <c r="H669" s="258">
        <v>1</v>
      </c>
      <c r="I669" s="259"/>
      <c r="J669" s="260">
        <f>ROUND(I669*H669,2)</f>
        <v>0</v>
      </c>
      <c r="K669" s="256" t="s">
        <v>140</v>
      </c>
      <c r="L669" s="261"/>
      <c r="M669" s="262" t="s">
        <v>22</v>
      </c>
      <c r="N669" s="263" t="s">
        <v>49</v>
      </c>
      <c r="O669" s="37"/>
      <c r="P669" s="204">
        <f>O669*H669</f>
        <v>0</v>
      </c>
      <c r="Q669" s="204">
        <v>0.17</v>
      </c>
      <c r="R669" s="204">
        <f>Q669*H669</f>
        <v>0.17</v>
      </c>
      <c r="S669" s="204">
        <v>0</v>
      </c>
      <c r="T669" s="205">
        <f>S669*H669</f>
        <v>0</v>
      </c>
      <c r="AR669" s="19" t="s">
        <v>209</v>
      </c>
      <c r="AT669" s="19" t="s">
        <v>385</v>
      </c>
      <c r="AU669" s="19" t="s">
        <v>87</v>
      </c>
      <c r="AY669" s="19" t="s">
        <v>134</v>
      </c>
      <c r="BE669" s="206">
        <f>IF(N669="základní",J669,0)</f>
        <v>0</v>
      </c>
      <c r="BF669" s="206">
        <f>IF(N669="snížená",J669,0)</f>
        <v>0</v>
      </c>
      <c r="BG669" s="206">
        <f>IF(N669="zákl. přenesená",J669,0)</f>
        <v>0</v>
      </c>
      <c r="BH669" s="206">
        <f>IF(N669="sníž. přenesená",J669,0)</f>
        <v>0</v>
      </c>
      <c r="BI669" s="206">
        <f>IF(N669="nulová",J669,0)</f>
        <v>0</v>
      </c>
      <c r="BJ669" s="19" t="s">
        <v>23</v>
      </c>
      <c r="BK669" s="206">
        <f>ROUND(I669*H669,2)</f>
        <v>0</v>
      </c>
      <c r="BL669" s="19" t="s">
        <v>141</v>
      </c>
      <c r="BM669" s="19" t="s">
        <v>1307</v>
      </c>
    </row>
    <row r="670" spans="2:65" s="13" customFormat="1" ht="13.5" x14ac:dyDescent="0.3">
      <c r="B670" s="220"/>
      <c r="C670" s="221"/>
      <c r="D670" s="207" t="s">
        <v>145</v>
      </c>
      <c r="E670" s="222" t="s">
        <v>22</v>
      </c>
      <c r="F670" s="223" t="s">
        <v>23</v>
      </c>
      <c r="G670" s="221"/>
      <c r="H670" s="224">
        <v>1</v>
      </c>
      <c r="I670" s="225"/>
      <c r="J670" s="221"/>
      <c r="K670" s="221"/>
      <c r="L670" s="226"/>
      <c r="M670" s="227"/>
      <c r="N670" s="228"/>
      <c r="O670" s="228"/>
      <c r="P670" s="228"/>
      <c r="Q670" s="228"/>
      <c r="R670" s="228"/>
      <c r="S670" s="228"/>
      <c r="T670" s="229"/>
      <c r="AT670" s="230" t="s">
        <v>145</v>
      </c>
      <c r="AU670" s="230" t="s">
        <v>87</v>
      </c>
      <c r="AV670" s="13" t="s">
        <v>87</v>
      </c>
      <c r="AW670" s="13" t="s">
        <v>42</v>
      </c>
      <c r="AX670" s="13" t="s">
        <v>78</v>
      </c>
      <c r="AY670" s="230" t="s">
        <v>134</v>
      </c>
    </row>
    <row r="671" spans="2:65" s="14" customFormat="1" ht="13.5" x14ac:dyDescent="0.3">
      <c r="B671" s="231"/>
      <c r="C671" s="232"/>
      <c r="D671" s="233" t="s">
        <v>145</v>
      </c>
      <c r="E671" s="234" t="s">
        <v>22</v>
      </c>
      <c r="F671" s="235" t="s">
        <v>156</v>
      </c>
      <c r="G671" s="232"/>
      <c r="H671" s="236">
        <v>1</v>
      </c>
      <c r="I671" s="237"/>
      <c r="J671" s="232"/>
      <c r="K671" s="232"/>
      <c r="L671" s="238"/>
      <c r="M671" s="239"/>
      <c r="N671" s="240"/>
      <c r="O671" s="240"/>
      <c r="P671" s="240"/>
      <c r="Q671" s="240"/>
      <c r="R671" s="240"/>
      <c r="S671" s="240"/>
      <c r="T671" s="241"/>
      <c r="AT671" s="242" t="s">
        <v>145</v>
      </c>
      <c r="AU671" s="242" t="s">
        <v>87</v>
      </c>
      <c r="AV671" s="14" t="s">
        <v>141</v>
      </c>
      <c r="AW671" s="14" t="s">
        <v>42</v>
      </c>
      <c r="AX671" s="14" t="s">
        <v>23</v>
      </c>
      <c r="AY671" s="242" t="s">
        <v>134</v>
      </c>
    </row>
    <row r="672" spans="2:65" s="1" customFormat="1" ht="31.5" customHeight="1" x14ac:dyDescent="0.3">
      <c r="B672" s="36"/>
      <c r="C672" s="254" t="s">
        <v>777</v>
      </c>
      <c r="D672" s="254" t="s">
        <v>385</v>
      </c>
      <c r="E672" s="255" t="s">
        <v>1308</v>
      </c>
      <c r="F672" s="256" t="s">
        <v>1309</v>
      </c>
      <c r="G672" s="257" t="s">
        <v>546</v>
      </c>
      <c r="H672" s="258">
        <v>1</v>
      </c>
      <c r="I672" s="259"/>
      <c r="J672" s="260">
        <f>ROUND(I672*H672,2)</f>
        <v>0</v>
      </c>
      <c r="K672" s="256" t="s">
        <v>140</v>
      </c>
      <c r="L672" s="261"/>
      <c r="M672" s="262" t="s">
        <v>22</v>
      </c>
      <c r="N672" s="263" t="s">
        <v>49</v>
      </c>
      <c r="O672" s="37"/>
      <c r="P672" s="204">
        <f>O672*H672</f>
        <v>0</v>
      </c>
      <c r="Q672" s="204">
        <v>0.06</v>
      </c>
      <c r="R672" s="204">
        <f>Q672*H672</f>
        <v>0.06</v>
      </c>
      <c r="S672" s="204">
        <v>0</v>
      </c>
      <c r="T672" s="205">
        <f>S672*H672</f>
        <v>0</v>
      </c>
      <c r="AR672" s="19" t="s">
        <v>209</v>
      </c>
      <c r="AT672" s="19" t="s">
        <v>385</v>
      </c>
      <c r="AU672" s="19" t="s">
        <v>87</v>
      </c>
      <c r="AY672" s="19" t="s">
        <v>134</v>
      </c>
      <c r="BE672" s="206">
        <f>IF(N672="základní",J672,0)</f>
        <v>0</v>
      </c>
      <c r="BF672" s="206">
        <f>IF(N672="snížená",J672,0)</f>
        <v>0</v>
      </c>
      <c r="BG672" s="206">
        <f>IF(N672="zákl. přenesená",J672,0)</f>
        <v>0</v>
      </c>
      <c r="BH672" s="206">
        <f>IF(N672="sníž. přenesená",J672,0)</f>
        <v>0</v>
      </c>
      <c r="BI672" s="206">
        <f>IF(N672="nulová",J672,0)</f>
        <v>0</v>
      </c>
      <c r="BJ672" s="19" t="s">
        <v>23</v>
      </c>
      <c r="BK672" s="206">
        <f>ROUND(I672*H672,2)</f>
        <v>0</v>
      </c>
      <c r="BL672" s="19" t="s">
        <v>141</v>
      </c>
      <c r="BM672" s="19" t="s">
        <v>1310</v>
      </c>
    </row>
    <row r="673" spans="2:65" s="13" customFormat="1" ht="13.5" x14ac:dyDescent="0.3">
      <c r="B673" s="220"/>
      <c r="C673" s="221"/>
      <c r="D673" s="207" t="s">
        <v>145</v>
      </c>
      <c r="E673" s="222" t="s">
        <v>22</v>
      </c>
      <c r="F673" s="223" t="s">
        <v>23</v>
      </c>
      <c r="G673" s="221"/>
      <c r="H673" s="224">
        <v>1</v>
      </c>
      <c r="I673" s="225"/>
      <c r="J673" s="221"/>
      <c r="K673" s="221"/>
      <c r="L673" s="226"/>
      <c r="M673" s="227"/>
      <c r="N673" s="228"/>
      <c r="O673" s="228"/>
      <c r="P673" s="228"/>
      <c r="Q673" s="228"/>
      <c r="R673" s="228"/>
      <c r="S673" s="228"/>
      <c r="T673" s="229"/>
      <c r="AT673" s="230" t="s">
        <v>145</v>
      </c>
      <c r="AU673" s="230" t="s">
        <v>87</v>
      </c>
      <c r="AV673" s="13" t="s">
        <v>87</v>
      </c>
      <c r="AW673" s="13" t="s">
        <v>42</v>
      </c>
      <c r="AX673" s="13" t="s">
        <v>78</v>
      </c>
      <c r="AY673" s="230" t="s">
        <v>134</v>
      </c>
    </row>
    <row r="674" spans="2:65" s="14" customFormat="1" ht="13.5" x14ac:dyDescent="0.3">
      <c r="B674" s="231"/>
      <c r="C674" s="232"/>
      <c r="D674" s="233" t="s">
        <v>145</v>
      </c>
      <c r="E674" s="234" t="s">
        <v>22</v>
      </c>
      <c r="F674" s="235" t="s">
        <v>156</v>
      </c>
      <c r="G674" s="232"/>
      <c r="H674" s="236">
        <v>1</v>
      </c>
      <c r="I674" s="237"/>
      <c r="J674" s="232"/>
      <c r="K674" s="232"/>
      <c r="L674" s="238"/>
      <c r="M674" s="239"/>
      <c r="N674" s="240"/>
      <c r="O674" s="240"/>
      <c r="P674" s="240"/>
      <c r="Q674" s="240"/>
      <c r="R674" s="240"/>
      <c r="S674" s="240"/>
      <c r="T674" s="241"/>
      <c r="AT674" s="242" t="s">
        <v>145</v>
      </c>
      <c r="AU674" s="242" t="s">
        <v>87</v>
      </c>
      <c r="AV674" s="14" t="s">
        <v>141</v>
      </c>
      <c r="AW674" s="14" t="s">
        <v>42</v>
      </c>
      <c r="AX674" s="14" t="s">
        <v>23</v>
      </c>
      <c r="AY674" s="242" t="s">
        <v>134</v>
      </c>
    </row>
    <row r="675" spans="2:65" s="1" customFormat="1" ht="31.5" customHeight="1" x14ac:dyDescent="0.3">
      <c r="B675" s="36"/>
      <c r="C675" s="254" t="s">
        <v>781</v>
      </c>
      <c r="D675" s="254" t="s">
        <v>385</v>
      </c>
      <c r="E675" s="255" t="s">
        <v>1311</v>
      </c>
      <c r="F675" s="256" t="s">
        <v>1312</v>
      </c>
      <c r="G675" s="257" t="s">
        <v>546</v>
      </c>
      <c r="H675" s="258">
        <v>1</v>
      </c>
      <c r="I675" s="259"/>
      <c r="J675" s="260">
        <f>ROUND(I675*H675,2)</f>
        <v>0</v>
      </c>
      <c r="K675" s="256" t="s">
        <v>140</v>
      </c>
      <c r="L675" s="261"/>
      <c r="M675" s="262" t="s">
        <v>22</v>
      </c>
      <c r="N675" s="263" t="s">
        <v>49</v>
      </c>
      <c r="O675" s="37"/>
      <c r="P675" s="204">
        <f>O675*H675</f>
        <v>0</v>
      </c>
      <c r="Q675" s="204">
        <v>0.12</v>
      </c>
      <c r="R675" s="204">
        <f>Q675*H675</f>
        <v>0.12</v>
      </c>
      <c r="S675" s="204">
        <v>0</v>
      </c>
      <c r="T675" s="205">
        <f>S675*H675</f>
        <v>0</v>
      </c>
      <c r="AR675" s="19" t="s">
        <v>209</v>
      </c>
      <c r="AT675" s="19" t="s">
        <v>385</v>
      </c>
      <c r="AU675" s="19" t="s">
        <v>87</v>
      </c>
      <c r="AY675" s="19" t="s">
        <v>134</v>
      </c>
      <c r="BE675" s="206">
        <f>IF(N675="základní",J675,0)</f>
        <v>0</v>
      </c>
      <c r="BF675" s="206">
        <f>IF(N675="snížená",J675,0)</f>
        <v>0</v>
      </c>
      <c r="BG675" s="206">
        <f>IF(N675="zákl. přenesená",J675,0)</f>
        <v>0</v>
      </c>
      <c r="BH675" s="206">
        <f>IF(N675="sníž. přenesená",J675,0)</f>
        <v>0</v>
      </c>
      <c r="BI675" s="206">
        <f>IF(N675="nulová",J675,0)</f>
        <v>0</v>
      </c>
      <c r="BJ675" s="19" t="s">
        <v>23</v>
      </c>
      <c r="BK675" s="206">
        <f>ROUND(I675*H675,2)</f>
        <v>0</v>
      </c>
      <c r="BL675" s="19" t="s">
        <v>141</v>
      </c>
      <c r="BM675" s="19" t="s">
        <v>1313</v>
      </c>
    </row>
    <row r="676" spans="2:65" s="13" customFormat="1" ht="13.5" x14ac:dyDescent="0.3">
      <c r="B676" s="220"/>
      <c r="C676" s="221"/>
      <c r="D676" s="207" t="s">
        <v>145</v>
      </c>
      <c r="E676" s="222" t="s">
        <v>22</v>
      </c>
      <c r="F676" s="223" t="s">
        <v>23</v>
      </c>
      <c r="G676" s="221"/>
      <c r="H676" s="224">
        <v>1</v>
      </c>
      <c r="I676" s="225"/>
      <c r="J676" s="221"/>
      <c r="K676" s="221"/>
      <c r="L676" s="226"/>
      <c r="M676" s="227"/>
      <c r="N676" s="228"/>
      <c r="O676" s="228"/>
      <c r="P676" s="228"/>
      <c r="Q676" s="228"/>
      <c r="R676" s="228"/>
      <c r="S676" s="228"/>
      <c r="T676" s="229"/>
      <c r="AT676" s="230" t="s">
        <v>145</v>
      </c>
      <c r="AU676" s="230" t="s">
        <v>87</v>
      </c>
      <c r="AV676" s="13" t="s">
        <v>87</v>
      </c>
      <c r="AW676" s="13" t="s">
        <v>42</v>
      </c>
      <c r="AX676" s="13" t="s">
        <v>78</v>
      </c>
      <c r="AY676" s="230" t="s">
        <v>134</v>
      </c>
    </row>
    <row r="677" spans="2:65" s="14" customFormat="1" ht="13.5" x14ac:dyDescent="0.3">
      <c r="B677" s="231"/>
      <c r="C677" s="232"/>
      <c r="D677" s="233" t="s">
        <v>145</v>
      </c>
      <c r="E677" s="234" t="s">
        <v>22</v>
      </c>
      <c r="F677" s="235" t="s">
        <v>156</v>
      </c>
      <c r="G677" s="232"/>
      <c r="H677" s="236">
        <v>1</v>
      </c>
      <c r="I677" s="237"/>
      <c r="J677" s="232"/>
      <c r="K677" s="232"/>
      <c r="L677" s="238"/>
      <c r="M677" s="239"/>
      <c r="N677" s="240"/>
      <c r="O677" s="240"/>
      <c r="P677" s="240"/>
      <c r="Q677" s="240"/>
      <c r="R677" s="240"/>
      <c r="S677" s="240"/>
      <c r="T677" s="241"/>
      <c r="AT677" s="242" t="s">
        <v>145</v>
      </c>
      <c r="AU677" s="242" t="s">
        <v>87</v>
      </c>
      <c r="AV677" s="14" t="s">
        <v>141</v>
      </c>
      <c r="AW677" s="14" t="s">
        <v>42</v>
      </c>
      <c r="AX677" s="14" t="s">
        <v>23</v>
      </c>
      <c r="AY677" s="242" t="s">
        <v>134</v>
      </c>
    </row>
    <row r="678" spans="2:65" s="1" customFormat="1" ht="31.5" customHeight="1" x14ac:dyDescent="0.3">
      <c r="B678" s="36"/>
      <c r="C678" s="254" t="s">
        <v>785</v>
      </c>
      <c r="D678" s="254" t="s">
        <v>385</v>
      </c>
      <c r="E678" s="255" t="s">
        <v>1314</v>
      </c>
      <c r="F678" s="256" t="s">
        <v>1315</v>
      </c>
      <c r="G678" s="257" t="s">
        <v>546</v>
      </c>
      <c r="H678" s="258">
        <v>1</v>
      </c>
      <c r="I678" s="259"/>
      <c r="J678" s="260">
        <f>ROUND(I678*H678,2)</f>
        <v>0</v>
      </c>
      <c r="K678" s="256" t="s">
        <v>140</v>
      </c>
      <c r="L678" s="261"/>
      <c r="M678" s="262" t="s">
        <v>22</v>
      </c>
      <c r="N678" s="263" t="s">
        <v>49</v>
      </c>
      <c r="O678" s="37"/>
      <c r="P678" s="204">
        <f>O678*H678</f>
        <v>0</v>
      </c>
      <c r="Q678" s="204">
        <v>6.0000000000000001E-3</v>
      </c>
      <c r="R678" s="204">
        <f>Q678*H678</f>
        <v>6.0000000000000001E-3</v>
      </c>
      <c r="S678" s="204">
        <v>0</v>
      </c>
      <c r="T678" s="205">
        <f>S678*H678</f>
        <v>0</v>
      </c>
      <c r="AR678" s="19" t="s">
        <v>209</v>
      </c>
      <c r="AT678" s="19" t="s">
        <v>385</v>
      </c>
      <c r="AU678" s="19" t="s">
        <v>87</v>
      </c>
      <c r="AY678" s="19" t="s">
        <v>134</v>
      </c>
      <c r="BE678" s="206">
        <f>IF(N678="základní",J678,0)</f>
        <v>0</v>
      </c>
      <c r="BF678" s="206">
        <f>IF(N678="snížená",J678,0)</f>
        <v>0</v>
      </c>
      <c r="BG678" s="206">
        <f>IF(N678="zákl. přenesená",J678,0)</f>
        <v>0</v>
      </c>
      <c r="BH678" s="206">
        <f>IF(N678="sníž. přenesená",J678,0)</f>
        <v>0</v>
      </c>
      <c r="BI678" s="206">
        <f>IF(N678="nulová",J678,0)</f>
        <v>0</v>
      </c>
      <c r="BJ678" s="19" t="s">
        <v>23</v>
      </c>
      <c r="BK678" s="206">
        <f>ROUND(I678*H678,2)</f>
        <v>0</v>
      </c>
      <c r="BL678" s="19" t="s">
        <v>141</v>
      </c>
      <c r="BM678" s="19" t="s">
        <v>1316</v>
      </c>
    </row>
    <row r="679" spans="2:65" s="13" customFormat="1" ht="13.5" x14ac:dyDescent="0.3">
      <c r="B679" s="220"/>
      <c r="C679" s="221"/>
      <c r="D679" s="207" t="s">
        <v>145</v>
      </c>
      <c r="E679" s="222" t="s">
        <v>22</v>
      </c>
      <c r="F679" s="223" t="s">
        <v>23</v>
      </c>
      <c r="G679" s="221"/>
      <c r="H679" s="224">
        <v>1</v>
      </c>
      <c r="I679" s="225"/>
      <c r="J679" s="221"/>
      <c r="K679" s="221"/>
      <c r="L679" s="226"/>
      <c r="M679" s="227"/>
      <c r="N679" s="228"/>
      <c r="O679" s="228"/>
      <c r="P679" s="228"/>
      <c r="Q679" s="228"/>
      <c r="R679" s="228"/>
      <c r="S679" s="228"/>
      <c r="T679" s="229"/>
      <c r="AT679" s="230" t="s">
        <v>145</v>
      </c>
      <c r="AU679" s="230" t="s">
        <v>87</v>
      </c>
      <c r="AV679" s="13" t="s">
        <v>87</v>
      </c>
      <c r="AW679" s="13" t="s">
        <v>42</v>
      </c>
      <c r="AX679" s="13" t="s">
        <v>78</v>
      </c>
      <c r="AY679" s="230" t="s">
        <v>134</v>
      </c>
    </row>
    <row r="680" spans="2:65" s="14" customFormat="1" ht="13.5" x14ac:dyDescent="0.3">
      <c r="B680" s="231"/>
      <c r="C680" s="232"/>
      <c r="D680" s="233" t="s">
        <v>145</v>
      </c>
      <c r="E680" s="234" t="s">
        <v>22</v>
      </c>
      <c r="F680" s="235" t="s">
        <v>156</v>
      </c>
      <c r="G680" s="232"/>
      <c r="H680" s="236">
        <v>1</v>
      </c>
      <c r="I680" s="237"/>
      <c r="J680" s="232"/>
      <c r="K680" s="232"/>
      <c r="L680" s="238"/>
      <c r="M680" s="239"/>
      <c r="N680" s="240"/>
      <c r="O680" s="240"/>
      <c r="P680" s="240"/>
      <c r="Q680" s="240"/>
      <c r="R680" s="240"/>
      <c r="S680" s="240"/>
      <c r="T680" s="241"/>
      <c r="AT680" s="242" t="s">
        <v>145</v>
      </c>
      <c r="AU680" s="242" t="s">
        <v>87</v>
      </c>
      <c r="AV680" s="14" t="s">
        <v>141</v>
      </c>
      <c r="AW680" s="14" t="s">
        <v>42</v>
      </c>
      <c r="AX680" s="14" t="s">
        <v>23</v>
      </c>
      <c r="AY680" s="242" t="s">
        <v>134</v>
      </c>
    </row>
    <row r="681" spans="2:65" s="1" customFormat="1" ht="22.5" customHeight="1" x14ac:dyDescent="0.3">
      <c r="B681" s="36"/>
      <c r="C681" s="195" t="s">
        <v>789</v>
      </c>
      <c r="D681" s="195" t="s">
        <v>136</v>
      </c>
      <c r="E681" s="196" t="s">
        <v>1317</v>
      </c>
      <c r="F681" s="197" t="s">
        <v>1318</v>
      </c>
      <c r="G681" s="198" t="s">
        <v>546</v>
      </c>
      <c r="H681" s="199">
        <v>26</v>
      </c>
      <c r="I681" s="200"/>
      <c r="J681" s="201">
        <f>ROUND(I681*H681,2)</f>
        <v>0</v>
      </c>
      <c r="K681" s="197" t="s">
        <v>1148</v>
      </c>
      <c r="L681" s="56"/>
      <c r="M681" s="202" t="s">
        <v>22</v>
      </c>
      <c r="N681" s="203" t="s">
        <v>49</v>
      </c>
      <c r="O681" s="37"/>
      <c r="P681" s="204">
        <f>O681*H681</f>
        <v>0</v>
      </c>
      <c r="Q681" s="204">
        <v>4.6800000000000001E-3</v>
      </c>
      <c r="R681" s="204">
        <f>Q681*H681</f>
        <v>0.12168000000000001</v>
      </c>
      <c r="S681" s="204">
        <v>0</v>
      </c>
      <c r="T681" s="205">
        <f>S681*H681</f>
        <v>0</v>
      </c>
      <c r="AR681" s="19" t="s">
        <v>141</v>
      </c>
      <c r="AT681" s="19" t="s">
        <v>136</v>
      </c>
      <c r="AU681" s="19" t="s">
        <v>87</v>
      </c>
      <c r="AY681" s="19" t="s">
        <v>134</v>
      </c>
      <c r="BE681" s="206">
        <f>IF(N681="základní",J681,0)</f>
        <v>0</v>
      </c>
      <c r="BF681" s="206">
        <f>IF(N681="snížená",J681,0)</f>
        <v>0</v>
      </c>
      <c r="BG681" s="206">
        <f>IF(N681="zákl. přenesená",J681,0)</f>
        <v>0</v>
      </c>
      <c r="BH681" s="206">
        <f>IF(N681="sníž. přenesená",J681,0)</f>
        <v>0</v>
      </c>
      <c r="BI681" s="206">
        <f>IF(N681="nulová",J681,0)</f>
        <v>0</v>
      </c>
      <c r="BJ681" s="19" t="s">
        <v>23</v>
      </c>
      <c r="BK681" s="206">
        <f>ROUND(I681*H681,2)</f>
        <v>0</v>
      </c>
      <c r="BL681" s="19" t="s">
        <v>141</v>
      </c>
      <c r="BM681" s="19" t="s">
        <v>1319</v>
      </c>
    </row>
    <row r="682" spans="2:65" s="13" customFormat="1" ht="13.5" x14ac:dyDescent="0.3">
      <c r="B682" s="220"/>
      <c r="C682" s="221"/>
      <c r="D682" s="207" t="s">
        <v>145</v>
      </c>
      <c r="E682" s="222" t="s">
        <v>22</v>
      </c>
      <c r="F682" s="223" t="s">
        <v>434</v>
      </c>
      <c r="G682" s="221"/>
      <c r="H682" s="224">
        <v>26</v>
      </c>
      <c r="I682" s="225"/>
      <c r="J682" s="221"/>
      <c r="K682" s="221"/>
      <c r="L682" s="226"/>
      <c r="M682" s="227"/>
      <c r="N682" s="228"/>
      <c r="O682" s="228"/>
      <c r="P682" s="228"/>
      <c r="Q682" s="228"/>
      <c r="R682" s="228"/>
      <c r="S682" s="228"/>
      <c r="T682" s="229"/>
      <c r="AT682" s="230" t="s">
        <v>145</v>
      </c>
      <c r="AU682" s="230" t="s">
        <v>87</v>
      </c>
      <c r="AV682" s="13" t="s">
        <v>87</v>
      </c>
      <c r="AW682" s="13" t="s">
        <v>42</v>
      </c>
      <c r="AX682" s="13" t="s">
        <v>78</v>
      </c>
      <c r="AY682" s="230" t="s">
        <v>134</v>
      </c>
    </row>
    <row r="683" spans="2:65" s="14" customFormat="1" ht="13.5" x14ac:dyDescent="0.3">
      <c r="B683" s="231"/>
      <c r="C683" s="232"/>
      <c r="D683" s="233" t="s">
        <v>145</v>
      </c>
      <c r="E683" s="234" t="s">
        <v>22</v>
      </c>
      <c r="F683" s="235" t="s">
        <v>156</v>
      </c>
      <c r="G683" s="232"/>
      <c r="H683" s="236">
        <v>26</v>
      </c>
      <c r="I683" s="237"/>
      <c r="J683" s="232"/>
      <c r="K683" s="232"/>
      <c r="L683" s="238"/>
      <c r="M683" s="239"/>
      <c r="N683" s="240"/>
      <c r="O683" s="240"/>
      <c r="P683" s="240"/>
      <c r="Q683" s="240"/>
      <c r="R683" s="240"/>
      <c r="S683" s="240"/>
      <c r="T683" s="241"/>
      <c r="AT683" s="242" t="s">
        <v>145</v>
      </c>
      <c r="AU683" s="242" t="s">
        <v>87</v>
      </c>
      <c r="AV683" s="14" t="s">
        <v>141</v>
      </c>
      <c r="AW683" s="14" t="s">
        <v>42</v>
      </c>
      <c r="AX683" s="14" t="s">
        <v>23</v>
      </c>
      <c r="AY683" s="242" t="s">
        <v>134</v>
      </c>
    </row>
    <row r="684" spans="2:65" s="1" customFormat="1" ht="22.5" customHeight="1" x14ac:dyDescent="0.3">
      <c r="B684" s="36"/>
      <c r="C684" s="254" t="s">
        <v>793</v>
      </c>
      <c r="D684" s="254" t="s">
        <v>385</v>
      </c>
      <c r="E684" s="255" t="s">
        <v>1320</v>
      </c>
      <c r="F684" s="256" t="s">
        <v>1321</v>
      </c>
      <c r="G684" s="257" t="s">
        <v>1322</v>
      </c>
      <c r="H684" s="258">
        <v>26</v>
      </c>
      <c r="I684" s="259"/>
      <c r="J684" s="260">
        <f>ROUND(I684*H684,2)</f>
        <v>0</v>
      </c>
      <c r="K684" s="256" t="s">
        <v>22</v>
      </c>
      <c r="L684" s="261"/>
      <c r="M684" s="262" t="s">
        <v>22</v>
      </c>
      <c r="N684" s="263" t="s">
        <v>49</v>
      </c>
      <c r="O684" s="37"/>
      <c r="P684" s="204">
        <f>O684*H684</f>
        <v>0</v>
      </c>
      <c r="Q684" s="204">
        <v>3.5000000000000003E-2</v>
      </c>
      <c r="R684" s="204">
        <f>Q684*H684</f>
        <v>0.91000000000000014</v>
      </c>
      <c r="S684" s="204">
        <v>0</v>
      </c>
      <c r="T684" s="205">
        <f>S684*H684</f>
        <v>0</v>
      </c>
      <c r="AR684" s="19" t="s">
        <v>209</v>
      </c>
      <c r="AT684" s="19" t="s">
        <v>385</v>
      </c>
      <c r="AU684" s="19" t="s">
        <v>87</v>
      </c>
      <c r="AY684" s="19" t="s">
        <v>134</v>
      </c>
      <c r="BE684" s="206">
        <f>IF(N684="základní",J684,0)</f>
        <v>0</v>
      </c>
      <c r="BF684" s="206">
        <f>IF(N684="snížená",J684,0)</f>
        <v>0</v>
      </c>
      <c r="BG684" s="206">
        <f>IF(N684="zákl. přenesená",J684,0)</f>
        <v>0</v>
      </c>
      <c r="BH684" s="206">
        <f>IF(N684="sníž. přenesená",J684,0)</f>
        <v>0</v>
      </c>
      <c r="BI684" s="206">
        <f>IF(N684="nulová",J684,0)</f>
        <v>0</v>
      </c>
      <c r="BJ684" s="19" t="s">
        <v>23</v>
      </c>
      <c r="BK684" s="206">
        <f>ROUND(I684*H684,2)</f>
        <v>0</v>
      </c>
      <c r="BL684" s="19" t="s">
        <v>141</v>
      </c>
      <c r="BM684" s="19" t="s">
        <v>1323</v>
      </c>
    </row>
    <row r="685" spans="2:65" s="13" customFormat="1" ht="13.5" x14ac:dyDescent="0.3">
      <c r="B685" s="220"/>
      <c r="C685" s="221"/>
      <c r="D685" s="207" t="s">
        <v>145</v>
      </c>
      <c r="E685" s="222" t="s">
        <v>22</v>
      </c>
      <c r="F685" s="223" t="s">
        <v>434</v>
      </c>
      <c r="G685" s="221"/>
      <c r="H685" s="224">
        <v>26</v>
      </c>
      <c r="I685" s="225"/>
      <c r="J685" s="221"/>
      <c r="K685" s="221"/>
      <c r="L685" s="226"/>
      <c r="M685" s="227"/>
      <c r="N685" s="228"/>
      <c r="O685" s="228"/>
      <c r="P685" s="228"/>
      <c r="Q685" s="228"/>
      <c r="R685" s="228"/>
      <c r="S685" s="228"/>
      <c r="T685" s="229"/>
      <c r="AT685" s="230" t="s">
        <v>145</v>
      </c>
      <c r="AU685" s="230" t="s">
        <v>87</v>
      </c>
      <c r="AV685" s="13" t="s">
        <v>87</v>
      </c>
      <c r="AW685" s="13" t="s">
        <v>42</v>
      </c>
      <c r="AX685" s="13" t="s">
        <v>78</v>
      </c>
      <c r="AY685" s="230" t="s">
        <v>134</v>
      </c>
    </row>
    <row r="686" spans="2:65" s="14" customFormat="1" ht="13.5" x14ac:dyDescent="0.3">
      <c r="B686" s="231"/>
      <c r="C686" s="232"/>
      <c r="D686" s="233" t="s">
        <v>145</v>
      </c>
      <c r="E686" s="234" t="s">
        <v>22</v>
      </c>
      <c r="F686" s="235" t="s">
        <v>156</v>
      </c>
      <c r="G686" s="232"/>
      <c r="H686" s="236">
        <v>26</v>
      </c>
      <c r="I686" s="237"/>
      <c r="J686" s="232"/>
      <c r="K686" s="232"/>
      <c r="L686" s="238"/>
      <c r="M686" s="239"/>
      <c r="N686" s="240"/>
      <c r="O686" s="240"/>
      <c r="P686" s="240"/>
      <c r="Q686" s="240"/>
      <c r="R686" s="240"/>
      <c r="S686" s="240"/>
      <c r="T686" s="241"/>
      <c r="AT686" s="242" t="s">
        <v>145</v>
      </c>
      <c r="AU686" s="242" t="s">
        <v>87</v>
      </c>
      <c r="AV686" s="14" t="s">
        <v>141</v>
      </c>
      <c r="AW686" s="14" t="s">
        <v>42</v>
      </c>
      <c r="AX686" s="14" t="s">
        <v>23</v>
      </c>
      <c r="AY686" s="242" t="s">
        <v>134</v>
      </c>
    </row>
    <row r="687" spans="2:65" s="1" customFormat="1" ht="31.5" customHeight="1" x14ac:dyDescent="0.3">
      <c r="B687" s="36"/>
      <c r="C687" s="195" t="s">
        <v>798</v>
      </c>
      <c r="D687" s="195" t="s">
        <v>136</v>
      </c>
      <c r="E687" s="196" t="s">
        <v>1324</v>
      </c>
      <c r="F687" s="197" t="s">
        <v>1325</v>
      </c>
      <c r="G687" s="198" t="s">
        <v>546</v>
      </c>
      <c r="H687" s="199">
        <v>14</v>
      </c>
      <c r="I687" s="200"/>
      <c r="J687" s="201">
        <f>ROUND(I687*H687,2)</f>
        <v>0</v>
      </c>
      <c r="K687" s="197" t="s">
        <v>140</v>
      </c>
      <c r="L687" s="56"/>
      <c r="M687" s="202" t="s">
        <v>22</v>
      </c>
      <c r="N687" s="203" t="s">
        <v>49</v>
      </c>
      <c r="O687" s="37"/>
      <c r="P687" s="204">
        <f>O687*H687</f>
        <v>0</v>
      </c>
      <c r="Q687" s="204">
        <v>7.0200000000000002E-3</v>
      </c>
      <c r="R687" s="204">
        <f>Q687*H687</f>
        <v>9.8280000000000006E-2</v>
      </c>
      <c r="S687" s="204">
        <v>0</v>
      </c>
      <c r="T687" s="205">
        <f>S687*H687</f>
        <v>0</v>
      </c>
      <c r="AR687" s="19" t="s">
        <v>141</v>
      </c>
      <c r="AT687" s="19" t="s">
        <v>136</v>
      </c>
      <c r="AU687" s="19" t="s">
        <v>87</v>
      </c>
      <c r="AY687" s="19" t="s">
        <v>134</v>
      </c>
      <c r="BE687" s="206">
        <f>IF(N687="základní",J687,0)</f>
        <v>0</v>
      </c>
      <c r="BF687" s="206">
        <f>IF(N687="snížená",J687,0)</f>
        <v>0</v>
      </c>
      <c r="BG687" s="206">
        <f>IF(N687="zákl. přenesená",J687,0)</f>
        <v>0</v>
      </c>
      <c r="BH687" s="206">
        <f>IF(N687="sníž. přenesená",J687,0)</f>
        <v>0</v>
      </c>
      <c r="BI687" s="206">
        <f>IF(N687="nulová",J687,0)</f>
        <v>0</v>
      </c>
      <c r="BJ687" s="19" t="s">
        <v>23</v>
      </c>
      <c r="BK687" s="206">
        <f>ROUND(I687*H687,2)</f>
        <v>0</v>
      </c>
      <c r="BL687" s="19" t="s">
        <v>141</v>
      </c>
      <c r="BM687" s="19" t="s">
        <v>1326</v>
      </c>
    </row>
    <row r="688" spans="2:65" s="1" customFormat="1" ht="40.5" x14ac:dyDescent="0.3">
      <c r="B688" s="36"/>
      <c r="C688" s="58"/>
      <c r="D688" s="207" t="s">
        <v>143</v>
      </c>
      <c r="E688" s="58"/>
      <c r="F688" s="208" t="s">
        <v>1327</v>
      </c>
      <c r="G688" s="58"/>
      <c r="H688" s="58"/>
      <c r="I688" s="163"/>
      <c r="J688" s="58"/>
      <c r="K688" s="58"/>
      <c r="L688" s="56"/>
      <c r="M688" s="73"/>
      <c r="N688" s="37"/>
      <c r="O688" s="37"/>
      <c r="P688" s="37"/>
      <c r="Q688" s="37"/>
      <c r="R688" s="37"/>
      <c r="S688" s="37"/>
      <c r="T688" s="74"/>
      <c r="AT688" s="19" t="s">
        <v>143</v>
      </c>
      <c r="AU688" s="19" t="s">
        <v>87</v>
      </c>
    </row>
    <row r="689" spans="2:65" s="12" customFormat="1" ht="13.5" x14ac:dyDescent="0.3">
      <c r="B689" s="209"/>
      <c r="C689" s="210"/>
      <c r="D689" s="207" t="s">
        <v>145</v>
      </c>
      <c r="E689" s="211" t="s">
        <v>22</v>
      </c>
      <c r="F689" s="212" t="s">
        <v>1328</v>
      </c>
      <c r="G689" s="210"/>
      <c r="H689" s="213" t="s">
        <v>22</v>
      </c>
      <c r="I689" s="214"/>
      <c r="J689" s="210"/>
      <c r="K689" s="210"/>
      <c r="L689" s="215"/>
      <c r="M689" s="216"/>
      <c r="N689" s="217"/>
      <c r="O689" s="217"/>
      <c r="P689" s="217"/>
      <c r="Q689" s="217"/>
      <c r="R689" s="217"/>
      <c r="S689" s="217"/>
      <c r="T689" s="218"/>
      <c r="AT689" s="219" t="s">
        <v>145</v>
      </c>
      <c r="AU689" s="219" t="s">
        <v>87</v>
      </c>
      <c r="AV689" s="12" t="s">
        <v>23</v>
      </c>
      <c r="AW689" s="12" t="s">
        <v>42</v>
      </c>
      <c r="AX689" s="12" t="s">
        <v>78</v>
      </c>
      <c r="AY689" s="219" t="s">
        <v>134</v>
      </c>
    </row>
    <row r="690" spans="2:65" s="13" customFormat="1" ht="13.5" x14ac:dyDescent="0.3">
      <c r="B690" s="220"/>
      <c r="C690" s="221"/>
      <c r="D690" s="207" t="s">
        <v>145</v>
      </c>
      <c r="E690" s="222" t="s">
        <v>22</v>
      </c>
      <c r="F690" s="223" t="s">
        <v>302</v>
      </c>
      <c r="G690" s="221"/>
      <c r="H690" s="224">
        <v>14</v>
      </c>
      <c r="I690" s="225"/>
      <c r="J690" s="221"/>
      <c r="K690" s="221"/>
      <c r="L690" s="226"/>
      <c r="M690" s="227"/>
      <c r="N690" s="228"/>
      <c r="O690" s="228"/>
      <c r="P690" s="228"/>
      <c r="Q690" s="228"/>
      <c r="R690" s="228"/>
      <c r="S690" s="228"/>
      <c r="T690" s="229"/>
      <c r="AT690" s="230" t="s">
        <v>145</v>
      </c>
      <c r="AU690" s="230" t="s">
        <v>87</v>
      </c>
      <c r="AV690" s="13" t="s">
        <v>87</v>
      </c>
      <c r="AW690" s="13" t="s">
        <v>42</v>
      </c>
      <c r="AX690" s="13" t="s">
        <v>78</v>
      </c>
      <c r="AY690" s="230" t="s">
        <v>134</v>
      </c>
    </row>
    <row r="691" spans="2:65" s="14" customFormat="1" ht="13.5" x14ac:dyDescent="0.3">
      <c r="B691" s="231"/>
      <c r="C691" s="232"/>
      <c r="D691" s="233" t="s">
        <v>145</v>
      </c>
      <c r="E691" s="234" t="s">
        <v>22</v>
      </c>
      <c r="F691" s="235" t="s">
        <v>156</v>
      </c>
      <c r="G691" s="232"/>
      <c r="H691" s="236">
        <v>14</v>
      </c>
      <c r="I691" s="237"/>
      <c r="J691" s="232"/>
      <c r="K691" s="232"/>
      <c r="L691" s="238"/>
      <c r="M691" s="239"/>
      <c r="N691" s="240"/>
      <c r="O691" s="240"/>
      <c r="P691" s="240"/>
      <c r="Q691" s="240"/>
      <c r="R691" s="240"/>
      <c r="S691" s="240"/>
      <c r="T691" s="241"/>
      <c r="AT691" s="242" t="s">
        <v>145</v>
      </c>
      <c r="AU691" s="242" t="s">
        <v>87</v>
      </c>
      <c r="AV691" s="14" t="s">
        <v>141</v>
      </c>
      <c r="AW691" s="14" t="s">
        <v>42</v>
      </c>
      <c r="AX691" s="14" t="s">
        <v>23</v>
      </c>
      <c r="AY691" s="242" t="s">
        <v>134</v>
      </c>
    </row>
    <row r="692" spans="2:65" s="1" customFormat="1" ht="22.5" customHeight="1" x14ac:dyDescent="0.3">
      <c r="B692" s="36"/>
      <c r="C692" s="254" t="s">
        <v>802</v>
      </c>
      <c r="D692" s="254" t="s">
        <v>385</v>
      </c>
      <c r="E692" s="255" t="s">
        <v>1329</v>
      </c>
      <c r="F692" s="256" t="s">
        <v>1330</v>
      </c>
      <c r="G692" s="257" t="s">
        <v>546</v>
      </c>
      <c r="H692" s="258">
        <v>11</v>
      </c>
      <c r="I692" s="259"/>
      <c r="J692" s="260">
        <f>ROUND(I692*H692,2)</f>
        <v>0</v>
      </c>
      <c r="K692" s="256" t="s">
        <v>22</v>
      </c>
      <c r="L692" s="261"/>
      <c r="M692" s="262" t="s">
        <v>22</v>
      </c>
      <c r="N692" s="263" t="s">
        <v>49</v>
      </c>
      <c r="O692" s="37"/>
      <c r="P692" s="204">
        <f>O692*H692</f>
        <v>0</v>
      </c>
      <c r="Q692" s="204">
        <v>0.08</v>
      </c>
      <c r="R692" s="204">
        <f>Q692*H692</f>
        <v>0.88</v>
      </c>
      <c r="S692" s="204">
        <v>0</v>
      </c>
      <c r="T692" s="205">
        <f>S692*H692</f>
        <v>0</v>
      </c>
      <c r="AR692" s="19" t="s">
        <v>209</v>
      </c>
      <c r="AT692" s="19" t="s">
        <v>385</v>
      </c>
      <c r="AU692" s="19" t="s">
        <v>87</v>
      </c>
      <c r="AY692" s="19" t="s">
        <v>134</v>
      </c>
      <c r="BE692" s="206">
        <f>IF(N692="základní",J692,0)</f>
        <v>0</v>
      </c>
      <c r="BF692" s="206">
        <f>IF(N692="snížená",J692,0)</f>
        <v>0</v>
      </c>
      <c r="BG692" s="206">
        <f>IF(N692="zákl. přenesená",J692,0)</f>
        <v>0</v>
      </c>
      <c r="BH692" s="206">
        <f>IF(N692="sníž. přenesená",J692,0)</f>
        <v>0</v>
      </c>
      <c r="BI692" s="206">
        <f>IF(N692="nulová",J692,0)</f>
        <v>0</v>
      </c>
      <c r="BJ692" s="19" t="s">
        <v>23</v>
      </c>
      <c r="BK692" s="206">
        <f>ROUND(I692*H692,2)</f>
        <v>0</v>
      </c>
      <c r="BL692" s="19" t="s">
        <v>141</v>
      </c>
      <c r="BM692" s="19" t="s">
        <v>1331</v>
      </c>
    </row>
    <row r="693" spans="2:65" s="13" customFormat="1" ht="13.5" x14ac:dyDescent="0.3">
      <c r="B693" s="220"/>
      <c r="C693" s="221"/>
      <c r="D693" s="207" t="s">
        <v>145</v>
      </c>
      <c r="E693" s="222" t="s">
        <v>22</v>
      </c>
      <c r="F693" s="223" t="s">
        <v>229</v>
      </c>
      <c r="G693" s="221"/>
      <c r="H693" s="224">
        <v>11</v>
      </c>
      <c r="I693" s="225"/>
      <c r="J693" s="221"/>
      <c r="K693" s="221"/>
      <c r="L693" s="226"/>
      <c r="M693" s="227"/>
      <c r="N693" s="228"/>
      <c r="O693" s="228"/>
      <c r="P693" s="228"/>
      <c r="Q693" s="228"/>
      <c r="R693" s="228"/>
      <c r="S693" s="228"/>
      <c r="T693" s="229"/>
      <c r="AT693" s="230" t="s">
        <v>145</v>
      </c>
      <c r="AU693" s="230" t="s">
        <v>87</v>
      </c>
      <c r="AV693" s="13" t="s">
        <v>87</v>
      </c>
      <c r="AW693" s="13" t="s">
        <v>42</v>
      </c>
      <c r="AX693" s="13" t="s">
        <v>78</v>
      </c>
      <c r="AY693" s="230" t="s">
        <v>134</v>
      </c>
    </row>
    <row r="694" spans="2:65" s="14" customFormat="1" ht="13.5" x14ac:dyDescent="0.3">
      <c r="B694" s="231"/>
      <c r="C694" s="232"/>
      <c r="D694" s="233" t="s">
        <v>145</v>
      </c>
      <c r="E694" s="234" t="s">
        <v>22</v>
      </c>
      <c r="F694" s="235" t="s">
        <v>156</v>
      </c>
      <c r="G694" s="232"/>
      <c r="H694" s="236">
        <v>11</v>
      </c>
      <c r="I694" s="237"/>
      <c r="J694" s="232"/>
      <c r="K694" s="232"/>
      <c r="L694" s="238"/>
      <c r="M694" s="239"/>
      <c r="N694" s="240"/>
      <c r="O694" s="240"/>
      <c r="P694" s="240"/>
      <c r="Q694" s="240"/>
      <c r="R694" s="240"/>
      <c r="S694" s="240"/>
      <c r="T694" s="241"/>
      <c r="AT694" s="242" t="s">
        <v>145</v>
      </c>
      <c r="AU694" s="242" t="s">
        <v>87</v>
      </c>
      <c r="AV694" s="14" t="s">
        <v>141</v>
      </c>
      <c r="AW694" s="14" t="s">
        <v>42</v>
      </c>
      <c r="AX694" s="14" t="s">
        <v>23</v>
      </c>
      <c r="AY694" s="242" t="s">
        <v>134</v>
      </c>
    </row>
    <row r="695" spans="2:65" s="1" customFormat="1" ht="22.5" customHeight="1" x14ac:dyDescent="0.3">
      <c r="B695" s="36"/>
      <c r="C695" s="254" t="s">
        <v>806</v>
      </c>
      <c r="D695" s="254" t="s">
        <v>385</v>
      </c>
      <c r="E695" s="255" t="s">
        <v>1332</v>
      </c>
      <c r="F695" s="256" t="s">
        <v>1333</v>
      </c>
      <c r="G695" s="257" t="s">
        <v>546</v>
      </c>
      <c r="H695" s="258">
        <v>3</v>
      </c>
      <c r="I695" s="259"/>
      <c r="J695" s="260">
        <f>ROUND(I695*H695,2)</f>
        <v>0</v>
      </c>
      <c r="K695" s="256" t="s">
        <v>22</v>
      </c>
      <c r="L695" s="261"/>
      <c r="M695" s="262" t="s">
        <v>22</v>
      </c>
      <c r="N695" s="263" t="s">
        <v>49</v>
      </c>
      <c r="O695" s="37"/>
      <c r="P695" s="204">
        <f>O695*H695</f>
        <v>0</v>
      </c>
      <c r="Q695" s="204">
        <v>0</v>
      </c>
      <c r="R695" s="204">
        <f>Q695*H695</f>
        <v>0</v>
      </c>
      <c r="S695" s="204">
        <v>0</v>
      </c>
      <c r="T695" s="205">
        <f>S695*H695</f>
        <v>0</v>
      </c>
      <c r="AR695" s="19" t="s">
        <v>209</v>
      </c>
      <c r="AT695" s="19" t="s">
        <v>385</v>
      </c>
      <c r="AU695" s="19" t="s">
        <v>87</v>
      </c>
      <c r="AY695" s="19" t="s">
        <v>134</v>
      </c>
      <c r="BE695" s="206">
        <f>IF(N695="základní",J695,0)</f>
        <v>0</v>
      </c>
      <c r="BF695" s="206">
        <f>IF(N695="snížená",J695,0)</f>
        <v>0</v>
      </c>
      <c r="BG695" s="206">
        <f>IF(N695="zákl. přenesená",J695,0)</f>
        <v>0</v>
      </c>
      <c r="BH695" s="206">
        <f>IF(N695="sníž. přenesená",J695,0)</f>
        <v>0</v>
      </c>
      <c r="BI695" s="206">
        <f>IF(N695="nulová",J695,0)</f>
        <v>0</v>
      </c>
      <c r="BJ695" s="19" t="s">
        <v>23</v>
      </c>
      <c r="BK695" s="206">
        <f>ROUND(I695*H695,2)</f>
        <v>0</v>
      </c>
      <c r="BL695" s="19" t="s">
        <v>141</v>
      </c>
      <c r="BM695" s="19" t="s">
        <v>1334</v>
      </c>
    </row>
    <row r="696" spans="2:65" s="13" customFormat="1" ht="13.5" x14ac:dyDescent="0.3">
      <c r="B696" s="220"/>
      <c r="C696" s="221"/>
      <c r="D696" s="207" t="s">
        <v>145</v>
      </c>
      <c r="E696" s="222" t="s">
        <v>22</v>
      </c>
      <c r="F696" s="223" t="s">
        <v>169</v>
      </c>
      <c r="G696" s="221"/>
      <c r="H696" s="224">
        <v>3</v>
      </c>
      <c r="I696" s="225"/>
      <c r="J696" s="221"/>
      <c r="K696" s="221"/>
      <c r="L696" s="226"/>
      <c r="M696" s="227"/>
      <c r="N696" s="228"/>
      <c r="O696" s="228"/>
      <c r="P696" s="228"/>
      <c r="Q696" s="228"/>
      <c r="R696" s="228"/>
      <c r="S696" s="228"/>
      <c r="T696" s="229"/>
      <c r="AT696" s="230" t="s">
        <v>145</v>
      </c>
      <c r="AU696" s="230" t="s">
        <v>87</v>
      </c>
      <c r="AV696" s="13" t="s">
        <v>87</v>
      </c>
      <c r="AW696" s="13" t="s">
        <v>42</v>
      </c>
      <c r="AX696" s="13" t="s">
        <v>78</v>
      </c>
      <c r="AY696" s="230" t="s">
        <v>134</v>
      </c>
    </row>
    <row r="697" spans="2:65" s="14" customFormat="1" ht="13.5" x14ac:dyDescent="0.3">
      <c r="B697" s="231"/>
      <c r="C697" s="232"/>
      <c r="D697" s="233" t="s">
        <v>145</v>
      </c>
      <c r="E697" s="234" t="s">
        <v>22</v>
      </c>
      <c r="F697" s="235" t="s">
        <v>156</v>
      </c>
      <c r="G697" s="232"/>
      <c r="H697" s="236">
        <v>3</v>
      </c>
      <c r="I697" s="237"/>
      <c r="J697" s="232"/>
      <c r="K697" s="232"/>
      <c r="L697" s="238"/>
      <c r="M697" s="239"/>
      <c r="N697" s="240"/>
      <c r="O697" s="240"/>
      <c r="P697" s="240"/>
      <c r="Q697" s="240"/>
      <c r="R697" s="240"/>
      <c r="S697" s="240"/>
      <c r="T697" s="241"/>
      <c r="AT697" s="242" t="s">
        <v>145</v>
      </c>
      <c r="AU697" s="242" t="s">
        <v>87</v>
      </c>
      <c r="AV697" s="14" t="s">
        <v>141</v>
      </c>
      <c r="AW697" s="14" t="s">
        <v>42</v>
      </c>
      <c r="AX697" s="14" t="s">
        <v>23</v>
      </c>
      <c r="AY697" s="242" t="s">
        <v>134</v>
      </c>
    </row>
    <row r="698" spans="2:65" s="1" customFormat="1" ht="31.5" customHeight="1" x14ac:dyDescent="0.3">
      <c r="B698" s="36"/>
      <c r="C698" s="195" t="s">
        <v>29</v>
      </c>
      <c r="D698" s="195" t="s">
        <v>136</v>
      </c>
      <c r="E698" s="196" t="s">
        <v>1335</v>
      </c>
      <c r="F698" s="197" t="s">
        <v>1336</v>
      </c>
      <c r="G698" s="198" t="s">
        <v>546</v>
      </c>
      <c r="H698" s="199">
        <v>1</v>
      </c>
      <c r="I698" s="200"/>
      <c r="J698" s="201">
        <f>ROUND(I698*H698,2)</f>
        <v>0</v>
      </c>
      <c r="K698" s="197" t="s">
        <v>140</v>
      </c>
      <c r="L698" s="56"/>
      <c r="M698" s="202" t="s">
        <v>22</v>
      </c>
      <c r="N698" s="203" t="s">
        <v>49</v>
      </c>
      <c r="O698" s="37"/>
      <c r="P698" s="204">
        <f>O698*H698</f>
        <v>0</v>
      </c>
      <c r="Q698" s="204">
        <v>9.3600000000000003E-3</v>
      </c>
      <c r="R698" s="204">
        <f>Q698*H698</f>
        <v>9.3600000000000003E-3</v>
      </c>
      <c r="S698" s="204">
        <v>0</v>
      </c>
      <c r="T698" s="205">
        <f>S698*H698</f>
        <v>0</v>
      </c>
      <c r="AR698" s="19" t="s">
        <v>141</v>
      </c>
      <c r="AT698" s="19" t="s">
        <v>136</v>
      </c>
      <c r="AU698" s="19" t="s">
        <v>87</v>
      </c>
      <c r="AY698" s="19" t="s">
        <v>134</v>
      </c>
      <c r="BE698" s="206">
        <f>IF(N698="základní",J698,0)</f>
        <v>0</v>
      </c>
      <c r="BF698" s="206">
        <f>IF(N698="snížená",J698,0)</f>
        <v>0</v>
      </c>
      <c r="BG698" s="206">
        <f>IF(N698="zákl. přenesená",J698,0)</f>
        <v>0</v>
      </c>
      <c r="BH698" s="206">
        <f>IF(N698="sníž. přenesená",J698,0)</f>
        <v>0</v>
      </c>
      <c r="BI698" s="206">
        <f>IF(N698="nulová",J698,0)</f>
        <v>0</v>
      </c>
      <c r="BJ698" s="19" t="s">
        <v>23</v>
      </c>
      <c r="BK698" s="206">
        <f>ROUND(I698*H698,2)</f>
        <v>0</v>
      </c>
      <c r="BL698" s="19" t="s">
        <v>141</v>
      </c>
      <c r="BM698" s="19" t="s">
        <v>1337</v>
      </c>
    </row>
    <row r="699" spans="2:65" s="1" customFormat="1" ht="40.5" x14ac:dyDescent="0.3">
      <c r="B699" s="36"/>
      <c r="C699" s="58"/>
      <c r="D699" s="207" t="s">
        <v>143</v>
      </c>
      <c r="E699" s="58"/>
      <c r="F699" s="208" t="s">
        <v>1338</v>
      </c>
      <c r="G699" s="58"/>
      <c r="H699" s="58"/>
      <c r="I699" s="163"/>
      <c r="J699" s="58"/>
      <c r="K699" s="58"/>
      <c r="L699" s="56"/>
      <c r="M699" s="73"/>
      <c r="N699" s="37"/>
      <c r="O699" s="37"/>
      <c r="P699" s="37"/>
      <c r="Q699" s="37"/>
      <c r="R699" s="37"/>
      <c r="S699" s="37"/>
      <c r="T699" s="74"/>
      <c r="AT699" s="19" t="s">
        <v>143</v>
      </c>
      <c r="AU699" s="19" t="s">
        <v>87</v>
      </c>
    </row>
    <row r="700" spans="2:65" s="13" customFormat="1" ht="13.5" x14ac:dyDescent="0.3">
      <c r="B700" s="220"/>
      <c r="C700" s="221"/>
      <c r="D700" s="207" t="s">
        <v>145</v>
      </c>
      <c r="E700" s="222" t="s">
        <v>22</v>
      </c>
      <c r="F700" s="223" t="s">
        <v>23</v>
      </c>
      <c r="G700" s="221"/>
      <c r="H700" s="224">
        <v>1</v>
      </c>
      <c r="I700" s="225"/>
      <c r="J700" s="221"/>
      <c r="K700" s="221"/>
      <c r="L700" s="226"/>
      <c r="M700" s="227"/>
      <c r="N700" s="228"/>
      <c r="O700" s="228"/>
      <c r="P700" s="228"/>
      <c r="Q700" s="228"/>
      <c r="R700" s="228"/>
      <c r="S700" s="228"/>
      <c r="T700" s="229"/>
      <c r="AT700" s="230" t="s">
        <v>145</v>
      </c>
      <c r="AU700" s="230" t="s">
        <v>87</v>
      </c>
      <c r="AV700" s="13" t="s">
        <v>87</v>
      </c>
      <c r="AW700" s="13" t="s">
        <v>42</v>
      </c>
      <c r="AX700" s="13" t="s">
        <v>78</v>
      </c>
      <c r="AY700" s="230" t="s">
        <v>134</v>
      </c>
    </row>
    <row r="701" spans="2:65" s="14" customFormat="1" ht="13.5" x14ac:dyDescent="0.3">
      <c r="B701" s="231"/>
      <c r="C701" s="232"/>
      <c r="D701" s="233" t="s">
        <v>145</v>
      </c>
      <c r="E701" s="234" t="s">
        <v>22</v>
      </c>
      <c r="F701" s="235" t="s">
        <v>156</v>
      </c>
      <c r="G701" s="232"/>
      <c r="H701" s="236">
        <v>1</v>
      </c>
      <c r="I701" s="237"/>
      <c r="J701" s="232"/>
      <c r="K701" s="232"/>
      <c r="L701" s="238"/>
      <c r="M701" s="239"/>
      <c r="N701" s="240"/>
      <c r="O701" s="240"/>
      <c r="P701" s="240"/>
      <c r="Q701" s="240"/>
      <c r="R701" s="240"/>
      <c r="S701" s="240"/>
      <c r="T701" s="241"/>
      <c r="AT701" s="242" t="s">
        <v>145</v>
      </c>
      <c r="AU701" s="242" t="s">
        <v>87</v>
      </c>
      <c r="AV701" s="14" t="s">
        <v>141</v>
      </c>
      <c r="AW701" s="14" t="s">
        <v>42</v>
      </c>
      <c r="AX701" s="14" t="s">
        <v>23</v>
      </c>
      <c r="AY701" s="242" t="s">
        <v>134</v>
      </c>
    </row>
    <row r="702" spans="2:65" s="1" customFormat="1" ht="22.5" customHeight="1" x14ac:dyDescent="0.3">
      <c r="B702" s="36"/>
      <c r="C702" s="254" t="s">
        <v>815</v>
      </c>
      <c r="D702" s="254" t="s">
        <v>385</v>
      </c>
      <c r="E702" s="255" t="s">
        <v>1339</v>
      </c>
      <c r="F702" s="256" t="s">
        <v>1340</v>
      </c>
      <c r="G702" s="257" t="s">
        <v>546</v>
      </c>
      <c r="H702" s="258">
        <v>1</v>
      </c>
      <c r="I702" s="259"/>
      <c r="J702" s="260">
        <f>ROUND(I702*H702,2)</f>
        <v>0</v>
      </c>
      <c r="K702" s="256" t="s">
        <v>22</v>
      </c>
      <c r="L702" s="261"/>
      <c r="M702" s="262" t="s">
        <v>22</v>
      </c>
      <c r="N702" s="263" t="s">
        <v>49</v>
      </c>
      <c r="O702" s="37"/>
      <c r="P702" s="204">
        <f>O702*H702</f>
        <v>0</v>
      </c>
      <c r="Q702" s="204">
        <v>0</v>
      </c>
      <c r="R702" s="204">
        <f>Q702*H702</f>
        <v>0</v>
      </c>
      <c r="S702" s="204">
        <v>0</v>
      </c>
      <c r="T702" s="205">
        <f>S702*H702</f>
        <v>0</v>
      </c>
      <c r="AR702" s="19" t="s">
        <v>209</v>
      </c>
      <c r="AT702" s="19" t="s">
        <v>385</v>
      </c>
      <c r="AU702" s="19" t="s">
        <v>87</v>
      </c>
      <c r="AY702" s="19" t="s">
        <v>134</v>
      </c>
      <c r="BE702" s="206">
        <f>IF(N702="základní",J702,0)</f>
        <v>0</v>
      </c>
      <c r="BF702" s="206">
        <f>IF(N702="snížená",J702,0)</f>
        <v>0</v>
      </c>
      <c r="BG702" s="206">
        <f>IF(N702="zákl. přenesená",J702,0)</f>
        <v>0</v>
      </c>
      <c r="BH702" s="206">
        <f>IF(N702="sníž. přenesená",J702,0)</f>
        <v>0</v>
      </c>
      <c r="BI702" s="206">
        <f>IF(N702="nulová",J702,0)</f>
        <v>0</v>
      </c>
      <c r="BJ702" s="19" t="s">
        <v>23</v>
      </c>
      <c r="BK702" s="206">
        <f>ROUND(I702*H702,2)</f>
        <v>0</v>
      </c>
      <c r="BL702" s="19" t="s">
        <v>141</v>
      </c>
      <c r="BM702" s="19" t="s">
        <v>1341</v>
      </c>
    </row>
    <row r="703" spans="2:65" s="13" customFormat="1" ht="13.5" x14ac:dyDescent="0.3">
      <c r="B703" s="220"/>
      <c r="C703" s="221"/>
      <c r="D703" s="207" t="s">
        <v>145</v>
      </c>
      <c r="E703" s="222" t="s">
        <v>22</v>
      </c>
      <c r="F703" s="223" t="s">
        <v>23</v>
      </c>
      <c r="G703" s="221"/>
      <c r="H703" s="224">
        <v>1</v>
      </c>
      <c r="I703" s="225"/>
      <c r="J703" s="221"/>
      <c r="K703" s="221"/>
      <c r="L703" s="226"/>
      <c r="M703" s="227"/>
      <c r="N703" s="228"/>
      <c r="O703" s="228"/>
      <c r="P703" s="228"/>
      <c r="Q703" s="228"/>
      <c r="R703" s="228"/>
      <c r="S703" s="228"/>
      <c r="T703" s="229"/>
      <c r="AT703" s="230" t="s">
        <v>145</v>
      </c>
      <c r="AU703" s="230" t="s">
        <v>87</v>
      </c>
      <c r="AV703" s="13" t="s">
        <v>87</v>
      </c>
      <c r="AW703" s="13" t="s">
        <v>42</v>
      </c>
      <c r="AX703" s="13" t="s">
        <v>78</v>
      </c>
      <c r="AY703" s="230" t="s">
        <v>134</v>
      </c>
    </row>
    <row r="704" spans="2:65" s="14" customFormat="1" ht="13.5" x14ac:dyDescent="0.3">
      <c r="B704" s="231"/>
      <c r="C704" s="232"/>
      <c r="D704" s="233" t="s">
        <v>145</v>
      </c>
      <c r="E704" s="234" t="s">
        <v>22</v>
      </c>
      <c r="F704" s="235" t="s">
        <v>156</v>
      </c>
      <c r="G704" s="232"/>
      <c r="H704" s="236">
        <v>1</v>
      </c>
      <c r="I704" s="237"/>
      <c r="J704" s="232"/>
      <c r="K704" s="232"/>
      <c r="L704" s="238"/>
      <c r="M704" s="239"/>
      <c r="N704" s="240"/>
      <c r="O704" s="240"/>
      <c r="P704" s="240"/>
      <c r="Q704" s="240"/>
      <c r="R704" s="240"/>
      <c r="S704" s="240"/>
      <c r="T704" s="241"/>
      <c r="AT704" s="242" t="s">
        <v>145</v>
      </c>
      <c r="AU704" s="242" t="s">
        <v>87</v>
      </c>
      <c r="AV704" s="14" t="s">
        <v>141</v>
      </c>
      <c r="AW704" s="14" t="s">
        <v>42</v>
      </c>
      <c r="AX704" s="14" t="s">
        <v>23</v>
      </c>
      <c r="AY704" s="242" t="s">
        <v>134</v>
      </c>
    </row>
    <row r="705" spans="2:65" s="1" customFormat="1" ht="31.5" customHeight="1" x14ac:dyDescent="0.3">
      <c r="B705" s="36"/>
      <c r="C705" s="195" t="s">
        <v>821</v>
      </c>
      <c r="D705" s="195" t="s">
        <v>136</v>
      </c>
      <c r="E705" s="196" t="s">
        <v>1342</v>
      </c>
      <c r="F705" s="197" t="s">
        <v>1343</v>
      </c>
      <c r="G705" s="198" t="s">
        <v>222</v>
      </c>
      <c r="H705" s="199">
        <v>1.62</v>
      </c>
      <c r="I705" s="200"/>
      <c r="J705" s="201">
        <f>ROUND(I705*H705,2)</f>
        <v>0</v>
      </c>
      <c r="K705" s="197" t="s">
        <v>140</v>
      </c>
      <c r="L705" s="56"/>
      <c r="M705" s="202" t="s">
        <v>22</v>
      </c>
      <c r="N705" s="203" t="s">
        <v>49</v>
      </c>
      <c r="O705" s="37"/>
      <c r="P705" s="204">
        <f>O705*H705</f>
        <v>0</v>
      </c>
      <c r="Q705" s="204">
        <v>0</v>
      </c>
      <c r="R705" s="204">
        <f>Q705*H705</f>
        <v>0</v>
      </c>
      <c r="S705" s="204">
        <v>0</v>
      </c>
      <c r="T705" s="205">
        <f>S705*H705</f>
        <v>0</v>
      </c>
      <c r="AR705" s="19" t="s">
        <v>141</v>
      </c>
      <c r="AT705" s="19" t="s">
        <v>136</v>
      </c>
      <c r="AU705" s="19" t="s">
        <v>87</v>
      </c>
      <c r="AY705" s="19" t="s">
        <v>134</v>
      </c>
      <c r="BE705" s="206">
        <f>IF(N705="základní",J705,0)</f>
        <v>0</v>
      </c>
      <c r="BF705" s="206">
        <f>IF(N705="snížená",J705,0)</f>
        <v>0</v>
      </c>
      <c r="BG705" s="206">
        <f>IF(N705="zákl. přenesená",J705,0)</f>
        <v>0</v>
      </c>
      <c r="BH705" s="206">
        <f>IF(N705="sníž. přenesená",J705,0)</f>
        <v>0</v>
      </c>
      <c r="BI705" s="206">
        <f>IF(N705="nulová",J705,0)</f>
        <v>0</v>
      </c>
      <c r="BJ705" s="19" t="s">
        <v>23</v>
      </c>
      <c r="BK705" s="206">
        <f>ROUND(I705*H705,2)</f>
        <v>0</v>
      </c>
      <c r="BL705" s="19" t="s">
        <v>141</v>
      </c>
      <c r="BM705" s="19" t="s">
        <v>1344</v>
      </c>
    </row>
    <row r="706" spans="2:65" s="1" customFormat="1" ht="40.5" x14ac:dyDescent="0.3">
      <c r="B706" s="36"/>
      <c r="C706" s="58"/>
      <c r="D706" s="207" t="s">
        <v>143</v>
      </c>
      <c r="E706" s="58"/>
      <c r="F706" s="208" t="s">
        <v>1345</v>
      </c>
      <c r="G706" s="58"/>
      <c r="H706" s="58"/>
      <c r="I706" s="163"/>
      <c r="J706" s="58"/>
      <c r="K706" s="58"/>
      <c r="L706" s="56"/>
      <c r="M706" s="73"/>
      <c r="N706" s="37"/>
      <c r="O706" s="37"/>
      <c r="P706" s="37"/>
      <c r="Q706" s="37"/>
      <c r="R706" s="37"/>
      <c r="S706" s="37"/>
      <c r="T706" s="74"/>
      <c r="AT706" s="19" t="s">
        <v>143</v>
      </c>
      <c r="AU706" s="19" t="s">
        <v>87</v>
      </c>
    </row>
    <row r="707" spans="2:65" s="12" customFormat="1" ht="13.5" x14ac:dyDescent="0.3">
      <c r="B707" s="209"/>
      <c r="C707" s="210"/>
      <c r="D707" s="207" t="s">
        <v>145</v>
      </c>
      <c r="E707" s="211" t="s">
        <v>22</v>
      </c>
      <c r="F707" s="212" t="s">
        <v>1346</v>
      </c>
      <c r="G707" s="210"/>
      <c r="H707" s="213" t="s">
        <v>22</v>
      </c>
      <c r="I707" s="214"/>
      <c r="J707" s="210"/>
      <c r="K707" s="210"/>
      <c r="L707" s="215"/>
      <c r="M707" s="216"/>
      <c r="N707" s="217"/>
      <c r="O707" s="217"/>
      <c r="P707" s="217"/>
      <c r="Q707" s="217"/>
      <c r="R707" s="217"/>
      <c r="S707" s="217"/>
      <c r="T707" s="218"/>
      <c r="AT707" s="219" t="s">
        <v>145</v>
      </c>
      <c r="AU707" s="219" t="s">
        <v>87</v>
      </c>
      <c r="AV707" s="12" t="s">
        <v>23</v>
      </c>
      <c r="AW707" s="12" t="s">
        <v>42</v>
      </c>
      <c r="AX707" s="12" t="s">
        <v>78</v>
      </c>
      <c r="AY707" s="219" t="s">
        <v>134</v>
      </c>
    </row>
    <row r="708" spans="2:65" s="13" customFormat="1" ht="13.5" x14ac:dyDescent="0.3">
      <c r="B708" s="220"/>
      <c r="C708" s="221"/>
      <c r="D708" s="207" t="s">
        <v>145</v>
      </c>
      <c r="E708" s="222" t="s">
        <v>22</v>
      </c>
      <c r="F708" s="223" t="s">
        <v>1347</v>
      </c>
      <c r="G708" s="221"/>
      <c r="H708" s="224">
        <v>1.62</v>
      </c>
      <c r="I708" s="225"/>
      <c r="J708" s="221"/>
      <c r="K708" s="221"/>
      <c r="L708" s="226"/>
      <c r="M708" s="227"/>
      <c r="N708" s="228"/>
      <c r="O708" s="228"/>
      <c r="P708" s="228"/>
      <c r="Q708" s="228"/>
      <c r="R708" s="228"/>
      <c r="S708" s="228"/>
      <c r="T708" s="229"/>
      <c r="AT708" s="230" t="s">
        <v>145</v>
      </c>
      <c r="AU708" s="230" t="s">
        <v>87</v>
      </c>
      <c r="AV708" s="13" t="s">
        <v>87</v>
      </c>
      <c r="AW708" s="13" t="s">
        <v>42</v>
      </c>
      <c r="AX708" s="13" t="s">
        <v>78</v>
      </c>
      <c r="AY708" s="230" t="s">
        <v>134</v>
      </c>
    </row>
    <row r="709" spans="2:65" s="14" customFormat="1" ht="13.5" x14ac:dyDescent="0.3">
      <c r="B709" s="231"/>
      <c r="C709" s="232"/>
      <c r="D709" s="207" t="s">
        <v>145</v>
      </c>
      <c r="E709" s="264" t="s">
        <v>22</v>
      </c>
      <c r="F709" s="265" t="s">
        <v>156</v>
      </c>
      <c r="G709" s="232"/>
      <c r="H709" s="266">
        <v>1.62</v>
      </c>
      <c r="I709" s="237"/>
      <c r="J709" s="232"/>
      <c r="K709" s="232"/>
      <c r="L709" s="238"/>
      <c r="M709" s="239"/>
      <c r="N709" s="240"/>
      <c r="O709" s="240"/>
      <c r="P709" s="240"/>
      <c r="Q709" s="240"/>
      <c r="R709" s="240"/>
      <c r="S709" s="240"/>
      <c r="T709" s="241"/>
      <c r="AT709" s="242" t="s">
        <v>145</v>
      </c>
      <c r="AU709" s="242" t="s">
        <v>87</v>
      </c>
      <c r="AV709" s="14" t="s">
        <v>141</v>
      </c>
      <c r="AW709" s="14" t="s">
        <v>42</v>
      </c>
      <c r="AX709" s="14" t="s">
        <v>23</v>
      </c>
      <c r="AY709" s="242" t="s">
        <v>134</v>
      </c>
    </row>
    <row r="710" spans="2:65" s="11" customFormat="1" ht="29.85" customHeight="1" x14ac:dyDescent="0.3">
      <c r="B710" s="178"/>
      <c r="C710" s="179"/>
      <c r="D710" s="192" t="s">
        <v>77</v>
      </c>
      <c r="E710" s="193" t="s">
        <v>215</v>
      </c>
      <c r="F710" s="193" t="s">
        <v>849</v>
      </c>
      <c r="G710" s="179"/>
      <c r="H710" s="179"/>
      <c r="I710" s="182"/>
      <c r="J710" s="194">
        <f>BK710</f>
        <v>0</v>
      </c>
      <c r="K710" s="179"/>
      <c r="L710" s="184"/>
      <c r="M710" s="185"/>
      <c r="N710" s="186"/>
      <c r="O710" s="186"/>
      <c r="P710" s="187">
        <f>SUM(P711:P743)</f>
        <v>0</v>
      </c>
      <c r="Q710" s="186"/>
      <c r="R710" s="187">
        <f>SUM(R711:R743)</f>
        <v>42.770792999999998</v>
      </c>
      <c r="S710" s="186"/>
      <c r="T710" s="188">
        <f>SUM(T711:T743)</f>
        <v>0</v>
      </c>
      <c r="AR710" s="189" t="s">
        <v>23</v>
      </c>
      <c r="AT710" s="190" t="s">
        <v>77</v>
      </c>
      <c r="AU710" s="190" t="s">
        <v>23</v>
      </c>
      <c r="AY710" s="189" t="s">
        <v>134</v>
      </c>
      <c r="BK710" s="191">
        <f>SUM(BK711:BK743)</f>
        <v>0</v>
      </c>
    </row>
    <row r="711" spans="2:65" s="1" customFormat="1" ht="44.25" customHeight="1" x14ac:dyDescent="0.3">
      <c r="B711" s="36"/>
      <c r="C711" s="195" t="s">
        <v>825</v>
      </c>
      <c r="D711" s="195" t="s">
        <v>136</v>
      </c>
      <c r="E711" s="196" t="s">
        <v>1348</v>
      </c>
      <c r="F711" s="197" t="s">
        <v>1349</v>
      </c>
      <c r="G711" s="198" t="s">
        <v>183</v>
      </c>
      <c r="H711" s="199">
        <v>46.5</v>
      </c>
      <c r="I711" s="200"/>
      <c r="J711" s="201">
        <f>ROUND(I711*H711,2)</f>
        <v>0</v>
      </c>
      <c r="K711" s="197" t="s">
        <v>140</v>
      </c>
      <c r="L711" s="56"/>
      <c r="M711" s="202" t="s">
        <v>22</v>
      </c>
      <c r="N711" s="203" t="s">
        <v>49</v>
      </c>
      <c r="O711" s="37"/>
      <c r="P711" s="204">
        <f>O711*H711</f>
        <v>0</v>
      </c>
      <c r="Q711" s="204">
        <v>0.1295</v>
      </c>
      <c r="R711" s="204">
        <f>Q711*H711</f>
        <v>6.0217499999999999</v>
      </c>
      <c r="S711" s="204">
        <v>0</v>
      </c>
      <c r="T711" s="205">
        <f>S711*H711</f>
        <v>0</v>
      </c>
      <c r="AR711" s="19" t="s">
        <v>141</v>
      </c>
      <c r="AT711" s="19" t="s">
        <v>136</v>
      </c>
      <c r="AU711" s="19" t="s">
        <v>87</v>
      </c>
      <c r="AY711" s="19" t="s">
        <v>134</v>
      </c>
      <c r="BE711" s="206">
        <f>IF(N711="základní",J711,0)</f>
        <v>0</v>
      </c>
      <c r="BF711" s="206">
        <f>IF(N711="snížená",J711,0)</f>
        <v>0</v>
      </c>
      <c r="BG711" s="206">
        <f>IF(N711="zákl. přenesená",J711,0)</f>
        <v>0</v>
      </c>
      <c r="BH711" s="206">
        <f>IF(N711="sníž. přenesená",J711,0)</f>
        <v>0</v>
      </c>
      <c r="BI711" s="206">
        <f>IF(N711="nulová",J711,0)</f>
        <v>0</v>
      </c>
      <c r="BJ711" s="19" t="s">
        <v>23</v>
      </c>
      <c r="BK711" s="206">
        <f>ROUND(I711*H711,2)</f>
        <v>0</v>
      </c>
      <c r="BL711" s="19" t="s">
        <v>141</v>
      </c>
      <c r="BM711" s="19" t="s">
        <v>1350</v>
      </c>
    </row>
    <row r="712" spans="2:65" s="1" customFormat="1" ht="94.5" x14ac:dyDescent="0.3">
      <c r="B712" s="36"/>
      <c r="C712" s="58"/>
      <c r="D712" s="207" t="s">
        <v>143</v>
      </c>
      <c r="E712" s="58"/>
      <c r="F712" s="208" t="s">
        <v>1351</v>
      </c>
      <c r="G712" s="58"/>
      <c r="H712" s="58"/>
      <c r="I712" s="163"/>
      <c r="J712" s="58"/>
      <c r="K712" s="58"/>
      <c r="L712" s="56"/>
      <c r="M712" s="73"/>
      <c r="N712" s="37"/>
      <c r="O712" s="37"/>
      <c r="P712" s="37"/>
      <c r="Q712" s="37"/>
      <c r="R712" s="37"/>
      <c r="S712" s="37"/>
      <c r="T712" s="74"/>
      <c r="AT712" s="19" t="s">
        <v>143</v>
      </c>
      <c r="AU712" s="19" t="s">
        <v>87</v>
      </c>
    </row>
    <row r="713" spans="2:65" s="13" customFormat="1" ht="13.5" x14ac:dyDescent="0.3">
      <c r="B713" s="220"/>
      <c r="C713" s="221"/>
      <c r="D713" s="207" t="s">
        <v>145</v>
      </c>
      <c r="E713" s="222" t="s">
        <v>22</v>
      </c>
      <c r="F713" s="223" t="s">
        <v>1352</v>
      </c>
      <c r="G713" s="221"/>
      <c r="H713" s="224">
        <v>46.5</v>
      </c>
      <c r="I713" s="225"/>
      <c r="J713" s="221"/>
      <c r="K713" s="221"/>
      <c r="L713" s="226"/>
      <c r="M713" s="227"/>
      <c r="N713" s="228"/>
      <c r="O713" s="228"/>
      <c r="P713" s="228"/>
      <c r="Q713" s="228"/>
      <c r="R713" s="228"/>
      <c r="S713" s="228"/>
      <c r="T713" s="229"/>
      <c r="AT713" s="230" t="s">
        <v>145</v>
      </c>
      <c r="AU713" s="230" t="s">
        <v>87</v>
      </c>
      <c r="AV713" s="13" t="s">
        <v>87</v>
      </c>
      <c r="AW713" s="13" t="s">
        <v>42</v>
      </c>
      <c r="AX713" s="13" t="s">
        <v>78</v>
      </c>
      <c r="AY713" s="230" t="s">
        <v>134</v>
      </c>
    </row>
    <row r="714" spans="2:65" s="14" customFormat="1" ht="13.5" x14ac:dyDescent="0.3">
      <c r="B714" s="231"/>
      <c r="C714" s="232"/>
      <c r="D714" s="233" t="s">
        <v>145</v>
      </c>
      <c r="E714" s="234" t="s">
        <v>22</v>
      </c>
      <c r="F714" s="235" t="s">
        <v>156</v>
      </c>
      <c r="G714" s="232"/>
      <c r="H714" s="236">
        <v>46.5</v>
      </c>
      <c r="I714" s="237"/>
      <c r="J714" s="232"/>
      <c r="K714" s="232"/>
      <c r="L714" s="238"/>
      <c r="M714" s="239"/>
      <c r="N714" s="240"/>
      <c r="O714" s="240"/>
      <c r="P714" s="240"/>
      <c r="Q714" s="240"/>
      <c r="R714" s="240"/>
      <c r="S714" s="240"/>
      <c r="T714" s="241"/>
      <c r="AT714" s="242" t="s">
        <v>145</v>
      </c>
      <c r="AU714" s="242" t="s">
        <v>87</v>
      </c>
      <c r="AV714" s="14" t="s">
        <v>141</v>
      </c>
      <c r="AW714" s="14" t="s">
        <v>42</v>
      </c>
      <c r="AX714" s="14" t="s">
        <v>23</v>
      </c>
      <c r="AY714" s="242" t="s">
        <v>134</v>
      </c>
    </row>
    <row r="715" spans="2:65" s="1" customFormat="1" ht="22.5" customHeight="1" x14ac:dyDescent="0.3">
      <c r="B715" s="36"/>
      <c r="C715" s="254" t="s">
        <v>832</v>
      </c>
      <c r="D715" s="254" t="s">
        <v>385</v>
      </c>
      <c r="E715" s="255" t="s">
        <v>1353</v>
      </c>
      <c r="F715" s="256" t="s">
        <v>1354</v>
      </c>
      <c r="G715" s="257" t="s">
        <v>546</v>
      </c>
      <c r="H715" s="258">
        <v>48.825000000000003</v>
      </c>
      <c r="I715" s="259"/>
      <c r="J715" s="260">
        <f>ROUND(I715*H715,2)</f>
        <v>0</v>
      </c>
      <c r="K715" s="256" t="s">
        <v>140</v>
      </c>
      <c r="L715" s="261"/>
      <c r="M715" s="262" t="s">
        <v>22</v>
      </c>
      <c r="N715" s="263" t="s">
        <v>49</v>
      </c>
      <c r="O715" s="37"/>
      <c r="P715" s="204">
        <f>O715*H715</f>
        <v>0</v>
      </c>
      <c r="Q715" s="204">
        <v>0.108</v>
      </c>
      <c r="R715" s="204">
        <f>Q715*H715</f>
        <v>5.2731000000000003</v>
      </c>
      <c r="S715" s="204">
        <v>0</v>
      </c>
      <c r="T715" s="205">
        <f>S715*H715</f>
        <v>0</v>
      </c>
      <c r="AR715" s="19" t="s">
        <v>209</v>
      </c>
      <c r="AT715" s="19" t="s">
        <v>385</v>
      </c>
      <c r="AU715" s="19" t="s">
        <v>87</v>
      </c>
      <c r="AY715" s="19" t="s">
        <v>134</v>
      </c>
      <c r="BE715" s="206">
        <f>IF(N715="základní",J715,0)</f>
        <v>0</v>
      </c>
      <c r="BF715" s="206">
        <f>IF(N715="snížená",J715,0)</f>
        <v>0</v>
      </c>
      <c r="BG715" s="206">
        <f>IF(N715="zákl. přenesená",J715,0)</f>
        <v>0</v>
      </c>
      <c r="BH715" s="206">
        <f>IF(N715="sníž. přenesená",J715,0)</f>
        <v>0</v>
      </c>
      <c r="BI715" s="206">
        <f>IF(N715="nulová",J715,0)</f>
        <v>0</v>
      </c>
      <c r="BJ715" s="19" t="s">
        <v>23</v>
      </c>
      <c r="BK715" s="206">
        <f>ROUND(I715*H715,2)</f>
        <v>0</v>
      </c>
      <c r="BL715" s="19" t="s">
        <v>141</v>
      </c>
      <c r="BM715" s="19" t="s">
        <v>1355</v>
      </c>
    </row>
    <row r="716" spans="2:65" s="13" customFormat="1" ht="13.5" x14ac:dyDescent="0.3">
      <c r="B716" s="220"/>
      <c r="C716" s="221"/>
      <c r="D716" s="207" t="s">
        <v>145</v>
      </c>
      <c r="E716" s="222" t="s">
        <v>22</v>
      </c>
      <c r="F716" s="223" t="s">
        <v>1356</v>
      </c>
      <c r="G716" s="221"/>
      <c r="H716" s="224">
        <v>48.825000000000003</v>
      </c>
      <c r="I716" s="225"/>
      <c r="J716" s="221"/>
      <c r="K716" s="221"/>
      <c r="L716" s="226"/>
      <c r="M716" s="227"/>
      <c r="N716" s="228"/>
      <c r="O716" s="228"/>
      <c r="P716" s="228"/>
      <c r="Q716" s="228"/>
      <c r="R716" s="228"/>
      <c r="S716" s="228"/>
      <c r="T716" s="229"/>
      <c r="AT716" s="230" t="s">
        <v>145</v>
      </c>
      <c r="AU716" s="230" t="s">
        <v>87</v>
      </c>
      <c r="AV716" s="13" t="s">
        <v>87</v>
      </c>
      <c r="AW716" s="13" t="s">
        <v>42</v>
      </c>
      <c r="AX716" s="13" t="s">
        <v>78</v>
      </c>
      <c r="AY716" s="230" t="s">
        <v>134</v>
      </c>
    </row>
    <row r="717" spans="2:65" s="14" customFormat="1" ht="13.5" x14ac:dyDescent="0.3">
      <c r="B717" s="231"/>
      <c r="C717" s="232"/>
      <c r="D717" s="233" t="s">
        <v>145</v>
      </c>
      <c r="E717" s="234" t="s">
        <v>22</v>
      </c>
      <c r="F717" s="235" t="s">
        <v>156</v>
      </c>
      <c r="G717" s="232"/>
      <c r="H717" s="236">
        <v>48.825000000000003</v>
      </c>
      <c r="I717" s="237"/>
      <c r="J717" s="232"/>
      <c r="K717" s="232"/>
      <c r="L717" s="238"/>
      <c r="M717" s="239"/>
      <c r="N717" s="240"/>
      <c r="O717" s="240"/>
      <c r="P717" s="240"/>
      <c r="Q717" s="240"/>
      <c r="R717" s="240"/>
      <c r="S717" s="240"/>
      <c r="T717" s="241"/>
      <c r="AT717" s="242" t="s">
        <v>145</v>
      </c>
      <c r="AU717" s="242" t="s">
        <v>87</v>
      </c>
      <c r="AV717" s="14" t="s">
        <v>141</v>
      </c>
      <c r="AW717" s="14" t="s">
        <v>42</v>
      </c>
      <c r="AX717" s="14" t="s">
        <v>23</v>
      </c>
      <c r="AY717" s="242" t="s">
        <v>134</v>
      </c>
    </row>
    <row r="718" spans="2:65" s="1" customFormat="1" ht="31.5" customHeight="1" x14ac:dyDescent="0.3">
      <c r="B718" s="36"/>
      <c r="C718" s="195" t="s">
        <v>838</v>
      </c>
      <c r="D718" s="195" t="s">
        <v>136</v>
      </c>
      <c r="E718" s="196" t="s">
        <v>1357</v>
      </c>
      <c r="F718" s="197" t="s">
        <v>1358</v>
      </c>
      <c r="G718" s="198" t="s">
        <v>222</v>
      </c>
      <c r="H718" s="199">
        <v>13.95</v>
      </c>
      <c r="I718" s="200"/>
      <c r="J718" s="201">
        <f>ROUND(I718*H718,2)</f>
        <v>0</v>
      </c>
      <c r="K718" s="197" t="s">
        <v>140</v>
      </c>
      <c r="L718" s="56"/>
      <c r="M718" s="202" t="s">
        <v>22</v>
      </c>
      <c r="N718" s="203" t="s">
        <v>49</v>
      </c>
      <c r="O718" s="37"/>
      <c r="P718" s="204">
        <f>O718*H718</f>
        <v>0</v>
      </c>
      <c r="Q718" s="204">
        <v>2.2563399999999998</v>
      </c>
      <c r="R718" s="204">
        <f>Q718*H718</f>
        <v>31.475942999999994</v>
      </c>
      <c r="S718" s="204">
        <v>0</v>
      </c>
      <c r="T718" s="205">
        <f>S718*H718</f>
        <v>0</v>
      </c>
      <c r="AR718" s="19" t="s">
        <v>141</v>
      </c>
      <c r="AT718" s="19" t="s">
        <v>136</v>
      </c>
      <c r="AU718" s="19" t="s">
        <v>87</v>
      </c>
      <c r="AY718" s="19" t="s">
        <v>134</v>
      </c>
      <c r="BE718" s="206">
        <f>IF(N718="základní",J718,0)</f>
        <v>0</v>
      </c>
      <c r="BF718" s="206">
        <f>IF(N718="snížená",J718,0)</f>
        <v>0</v>
      </c>
      <c r="BG718" s="206">
        <f>IF(N718="zákl. přenesená",J718,0)</f>
        <v>0</v>
      </c>
      <c r="BH718" s="206">
        <f>IF(N718="sníž. přenesená",J718,0)</f>
        <v>0</v>
      </c>
      <c r="BI718" s="206">
        <f>IF(N718="nulová",J718,0)</f>
        <v>0</v>
      </c>
      <c r="BJ718" s="19" t="s">
        <v>23</v>
      </c>
      <c r="BK718" s="206">
        <f>ROUND(I718*H718,2)</f>
        <v>0</v>
      </c>
      <c r="BL718" s="19" t="s">
        <v>141</v>
      </c>
      <c r="BM718" s="19" t="s">
        <v>1359</v>
      </c>
    </row>
    <row r="719" spans="2:65" s="13" customFormat="1" ht="13.5" x14ac:dyDescent="0.3">
      <c r="B719" s="220"/>
      <c r="C719" s="221"/>
      <c r="D719" s="207" t="s">
        <v>145</v>
      </c>
      <c r="E719" s="222" t="s">
        <v>22</v>
      </c>
      <c r="F719" s="223" t="s">
        <v>1360</v>
      </c>
      <c r="G719" s="221"/>
      <c r="H719" s="224">
        <v>13.95</v>
      </c>
      <c r="I719" s="225"/>
      <c r="J719" s="221"/>
      <c r="K719" s="221"/>
      <c r="L719" s="226"/>
      <c r="M719" s="227"/>
      <c r="N719" s="228"/>
      <c r="O719" s="228"/>
      <c r="P719" s="228"/>
      <c r="Q719" s="228"/>
      <c r="R719" s="228"/>
      <c r="S719" s="228"/>
      <c r="T719" s="229"/>
      <c r="AT719" s="230" t="s">
        <v>145</v>
      </c>
      <c r="AU719" s="230" t="s">
        <v>87</v>
      </c>
      <c r="AV719" s="13" t="s">
        <v>87</v>
      </c>
      <c r="AW719" s="13" t="s">
        <v>42</v>
      </c>
      <c r="AX719" s="13" t="s">
        <v>78</v>
      </c>
      <c r="AY719" s="230" t="s">
        <v>134</v>
      </c>
    </row>
    <row r="720" spans="2:65" s="14" customFormat="1" ht="13.5" x14ac:dyDescent="0.3">
      <c r="B720" s="231"/>
      <c r="C720" s="232"/>
      <c r="D720" s="233" t="s">
        <v>145</v>
      </c>
      <c r="E720" s="234" t="s">
        <v>22</v>
      </c>
      <c r="F720" s="235" t="s">
        <v>156</v>
      </c>
      <c r="G720" s="232"/>
      <c r="H720" s="236">
        <v>13.95</v>
      </c>
      <c r="I720" s="237"/>
      <c r="J720" s="232"/>
      <c r="K720" s="232"/>
      <c r="L720" s="238"/>
      <c r="M720" s="239"/>
      <c r="N720" s="240"/>
      <c r="O720" s="240"/>
      <c r="P720" s="240"/>
      <c r="Q720" s="240"/>
      <c r="R720" s="240"/>
      <c r="S720" s="240"/>
      <c r="T720" s="241"/>
      <c r="AT720" s="242" t="s">
        <v>145</v>
      </c>
      <c r="AU720" s="242" t="s">
        <v>87</v>
      </c>
      <c r="AV720" s="14" t="s">
        <v>141</v>
      </c>
      <c r="AW720" s="14" t="s">
        <v>42</v>
      </c>
      <c r="AX720" s="14" t="s">
        <v>23</v>
      </c>
      <c r="AY720" s="242" t="s">
        <v>134</v>
      </c>
    </row>
    <row r="721" spans="2:65" s="1" customFormat="1" ht="22.5" customHeight="1" x14ac:dyDescent="0.3">
      <c r="B721" s="36"/>
      <c r="C721" s="195" t="s">
        <v>843</v>
      </c>
      <c r="D721" s="195" t="s">
        <v>136</v>
      </c>
      <c r="E721" s="196" t="s">
        <v>1361</v>
      </c>
      <c r="F721" s="197" t="s">
        <v>1362</v>
      </c>
      <c r="G721" s="198" t="s">
        <v>222</v>
      </c>
      <c r="H721" s="199">
        <v>1.625</v>
      </c>
      <c r="I721" s="200"/>
      <c r="J721" s="201">
        <f>ROUND(I721*H721,2)</f>
        <v>0</v>
      </c>
      <c r="K721" s="197" t="s">
        <v>22</v>
      </c>
      <c r="L721" s="56"/>
      <c r="M721" s="202" t="s">
        <v>22</v>
      </c>
      <c r="N721" s="203" t="s">
        <v>49</v>
      </c>
      <c r="O721" s="37"/>
      <c r="P721" s="204">
        <f>O721*H721</f>
        <v>0</v>
      </c>
      <c r="Q721" s="204">
        <v>0</v>
      </c>
      <c r="R721" s="204">
        <f>Q721*H721</f>
        <v>0</v>
      </c>
      <c r="S721" s="204">
        <v>0</v>
      </c>
      <c r="T721" s="205">
        <f>S721*H721</f>
        <v>0</v>
      </c>
      <c r="AR721" s="19" t="s">
        <v>141</v>
      </c>
      <c r="AT721" s="19" t="s">
        <v>136</v>
      </c>
      <c r="AU721" s="19" t="s">
        <v>87</v>
      </c>
      <c r="AY721" s="19" t="s">
        <v>134</v>
      </c>
      <c r="BE721" s="206">
        <f>IF(N721="základní",J721,0)</f>
        <v>0</v>
      </c>
      <c r="BF721" s="206">
        <f>IF(N721="snížená",J721,0)</f>
        <v>0</v>
      </c>
      <c r="BG721" s="206">
        <f>IF(N721="zákl. přenesená",J721,0)</f>
        <v>0</v>
      </c>
      <c r="BH721" s="206">
        <f>IF(N721="sníž. přenesená",J721,0)</f>
        <v>0</v>
      </c>
      <c r="BI721" s="206">
        <f>IF(N721="nulová",J721,0)</f>
        <v>0</v>
      </c>
      <c r="BJ721" s="19" t="s">
        <v>23</v>
      </c>
      <c r="BK721" s="206">
        <f>ROUND(I721*H721,2)</f>
        <v>0</v>
      </c>
      <c r="BL721" s="19" t="s">
        <v>141</v>
      </c>
      <c r="BM721" s="19" t="s">
        <v>1363</v>
      </c>
    </row>
    <row r="722" spans="2:65" s="12" customFormat="1" ht="13.5" x14ac:dyDescent="0.3">
      <c r="B722" s="209"/>
      <c r="C722" s="210"/>
      <c r="D722" s="207" t="s">
        <v>145</v>
      </c>
      <c r="E722" s="211" t="s">
        <v>22</v>
      </c>
      <c r="F722" s="212" t="s">
        <v>1364</v>
      </c>
      <c r="G722" s="210"/>
      <c r="H722" s="213" t="s">
        <v>22</v>
      </c>
      <c r="I722" s="214"/>
      <c r="J722" s="210"/>
      <c r="K722" s="210"/>
      <c r="L722" s="215"/>
      <c r="M722" s="216"/>
      <c r="N722" s="217"/>
      <c r="O722" s="217"/>
      <c r="P722" s="217"/>
      <c r="Q722" s="217"/>
      <c r="R722" s="217"/>
      <c r="S722" s="217"/>
      <c r="T722" s="218"/>
      <c r="AT722" s="219" t="s">
        <v>145</v>
      </c>
      <c r="AU722" s="219" t="s">
        <v>87</v>
      </c>
      <c r="AV722" s="12" t="s">
        <v>23</v>
      </c>
      <c r="AW722" s="12" t="s">
        <v>42</v>
      </c>
      <c r="AX722" s="12" t="s">
        <v>78</v>
      </c>
      <c r="AY722" s="219" t="s">
        <v>134</v>
      </c>
    </row>
    <row r="723" spans="2:65" s="13" customFormat="1" ht="13.5" x14ac:dyDescent="0.3">
      <c r="B723" s="220"/>
      <c r="C723" s="221"/>
      <c r="D723" s="207" t="s">
        <v>145</v>
      </c>
      <c r="E723" s="222" t="s">
        <v>22</v>
      </c>
      <c r="F723" s="223" t="s">
        <v>1365</v>
      </c>
      <c r="G723" s="221"/>
      <c r="H723" s="224">
        <v>1.625</v>
      </c>
      <c r="I723" s="225"/>
      <c r="J723" s="221"/>
      <c r="K723" s="221"/>
      <c r="L723" s="226"/>
      <c r="M723" s="227"/>
      <c r="N723" s="228"/>
      <c r="O723" s="228"/>
      <c r="P723" s="228"/>
      <c r="Q723" s="228"/>
      <c r="R723" s="228"/>
      <c r="S723" s="228"/>
      <c r="T723" s="229"/>
      <c r="AT723" s="230" t="s">
        <v>145</v>
      </c>
      <c r="AU723" s="230" t="s">
        <v>87</v>
      </c>
      <c r="AV723" s="13" t="s">
        <v>87</v>
      </c>
      <c r="AW723" s="13" t="s">
        <v>42</v>
      </c>
      <c r="AX723" s="13" t="s">
        <v>78</v>
      </c>
      <c r="AY723" s="230" t="s">
        <v>134</v>
      </c>
    </row>
    <row r="724" spans="2:65" s="14" customFormat="1" ht="13.5" x14ac:dyDescent="0.3">
      <c r="B724" s="231"/>
      <c r="C724" s="232"/>
      <c r="D724" s="233" t="s">
        <v>145</v>
      </c>
      <c r="E724" s="234" t="s">
        <v>22</v>
      </c>
      <c r="F724" s="235" t="s">
        <v>156</v>
      </c>
      <c r="G724" s="232"/>
      <c r="H724" s="236">
        <v>1.625</v>
      </c>
      <c r="I724" s="237"/>
      <c r="J724" s="232"/>
      <c r="K724" s="232"/>
      <c r="L724" s="238"/>
      <c r="M724" s="239"/>
      <c r="N724" s="240"/>
      <c r="O724" s="240"/>
      <c r="P724" s="240"/>
      <c r="Q724" s="240"/>
      <c r="R724" s="240"/>
      <c r="S724" s="240"/>
      <c r="T724" s="241"/>
      <c r="AT724" s="242" t="s">
        <v>145</v>
      </c>
      <c r="AU724" s="242" t="s">
        <v>87</v>
      </c>
      <c r="AV724" s="14" t="s">
        <v>141</v>
      </c>
      <c r="AW724" s="14" t="s">
        <v>42</v>
      </c>
      <c r="AX724" s="14" t="s">
        <v>23</v>
      </c>
      <c r="AY724" s="242" t="s">
        <v>134</v>
      </c>
    </row>
    <row r="725" spans="2:65" s="1" customFormat="1" ht="22.5" customHeight="1" x14ac:dyDescent="0.3">
      <c r="B725" s="36"/>
      <c r="C725" s="195" t="s">
        <v>852</v>
      </c>
      <c r="D725" s="195" t="s">
        <v>136</v>
      </c>
      <c r="E725" s="196" t="s">
        <v>1366</v>
      </c>
      <c r="F725" s="197" t="s">
        <v>1367</v>
      </c>
      <c r="G725" s="198" t="s">
        <v>635</v>
      </c>
      <c r="H725" s="199">
        <v>13</v>
      </c>
      <c r="I725" s="200"/>
      <c r="J725" s="201">
        <f>ROUND(I725*H725,2)</f>
        <v>0</v>
      </c>
      <c r="K725" s="197" t="s">
        <v>22</v>
      </c>
      <c r="L725" s="56"/>
      <c r="M725" s="202" t="s">
        <v>22</v>
      </c>
      <c r="N725" s="203" t="s">
        <v>49</v>
      </c>
      <c r="O725" s="37"/>
      <c r="P725" s="204">
        <f>O725*H725</f>
        <v>0</v>
      </c>
      <c r="Q725" s="204">
        <v>0</v>
      </c>
      <c r="R725" s="204">
        <f>Q725*H725</f>
        <v>0</v>
      </c>
      <c r="S725" s="204">
        <v>0</v>
      </c>
      <c r="T725" s="205">
        <f>S725*H725</f>
        <v>0</v>
      </c>
      <c r="AR725" s="19" t="s">
        <v>141</v>
      </c>
      <c r="AT725" s="19" t="s">
        <v>136</v>
      </c>
      <c r="AU725" s="19" t="s">
        <v>87</v>
      </c>
      <c r="AY725" s="19" t="s">
        <v>134</v>
      </c>
      <c r="BE725" s="206">
        <f>IF(N725="základní",J725,0)</f>
        <v>0</v>
      </c>
      <c r="BF725" s="206">
        <f>IF(N725="snížená",J725,0)</f>
        <v>0</v>
      </c>
      <c r="BG725" s="206">
        <f>IF(N725="zákl. přenesená",J725,0)</f>
        <v>0</v>
      </c>
      <c r="BH725" s="206">
        <f>IF(N725="sníž. přenesená",J725,0)</f>
        <v>0</v>
      </c>
      <c r="BI725" s="206">
        <f>IF(N725="nulová",J725,0)</f>
        <v>0</v>
      </c>
      <c r="BJ725" s="19" t="s">
        <v>23</v>
      </c>
      <c r="BK725" s="206">
        <f>ROUND(I725*H725,2)</f>
        <v>0</v>
      </c>
      <c r="BL725" s="19" t="s">
        <v>141</v>
      </c>
      <c r="BM725" s="19" t="s">
        <v>1368</v>
      </c>
    </row>
    <row r="726" spans="2:65" s="12" customFormat="1" ht="13.5" x14ac:dyDescent="0.3">
      <c r="B726" s="209"/>
      <c r="C726" s="210"/>
      <c r="D726" s="207" t="s">
        <v>145</v>
      </c>
      <c r="E726" s="211" t="s">
        <v>22</v>
      </c>
      <c r="F726" s="212" t="s">
        <v>1369</v>
      </c>
      <c r="G726" s="210"/>
      <c r="H726" s="213" t="s">
        <v>22</v>
      </c>
      <c r="I726" s="214"/>
      <c r="J726" s="210"/>
      <c r="K726" s="210"/>
      <c r="L726" s="215"/>
      <c r="M726" s="216"/>
      <c r="N726" s="217"/>
      <c r="O726" s="217"/>
      <c r="P726" s="217"/>
      <c r="Q726" s="217"/>
      <c r="R726" s="217"/>
      <c r="S726" s="217"/>
      <c r="T726" s="218"/>
      <c r="AT726" s="219" t="s">
        <v>145</v>
      </c>
      <c r="AU726" s="219" t="s">
        <v>87</v>
      </c>
      <c r="AV726" s="12" t="s">
        <v>23</v>
      </c>
      <c r="AW726" s="12" t="s">
        <v>42</v>
      </c>
      <c r="AX726" s="12" t="s">
        <v>78</v>
      </c>
      <c r="AY726" s="219" t="s">
        <v>134</v>
      </c>
    </row>
    <row r="727" spans="2:65" s="12" customFormat="1" ht="13.5" x14ac:dyDescent="0.3">
      <c r="B727" s="209"/>
      <c r="C727" s="210"/>
      <c r="D727" s="207" t="s">
        <v>145</v>
      </c>
      <c r="E727" s="211" t="s">
        <v>22</v>
      </c>
      <c r="F727" s="212" t="s">
        <v>1370</v>
      </c>
      <c r="G727" s="210"/>
      <c r="H727" s="213" t="s">
        <v>22</v>
      </c>
      <c r="I727" s="214"/>
      <c r="J727" s="210"/>
      <c r="K727" s="210"/>
      <c r="L727" s="215"/>
      <c r="M727" s="216"/>
      <c r="N727" s="217"/>
      <c r="O727" s="217"/>
      <c r="P727" s="217"/>
      <c r="Q727" s="217"/>
      <c r="R727" s="217"/>
      <c r="S727" s="217"/>
      <c r="T727" s="218"/>
      <c r="AT727" s="219" t="s">
        <v>145</v>
      </c>
      <c r="AU727" s="219" t="s">
        <v>87</v>
      </c>
      <c r="AV727" s="12" t="s">
        <v>23</v>
      </c>
      <c r="AW727" s="12" t="s">
        <v>42</v>
      </c>
      <c r="AX727" s="12" t="s">
        <v>78</v>
      </c>
      <c r="AY727" s="219" t="s">
        <v>134</v>
      </c>
    </row>
    <row r="728" spans="2:65" s="12" customFormat="1" ht="13.5" x14ac:dyDescent="0.3">
      <c r="B728" s="209"/>
      <c r="C728" s="210"/>
      <c r="D728" s="207" t="s">
        <v>145</v>
      </c>
      <c r="E728" s="211" t="s">
        <v>22</v>
      </c>
      <c r="F728" s="212" t="s">
        <v>1371</v>
      </c>
      <c r="G728" s="210"/>
      <c r="H728" s="213" t="s">
        <v>22</v>
      </c>
      <c r="I728" s="214"/>
      <c r="J728" s="210"/>
      <c r="K728" s="210"/>
      <c r="L728" s="215"/>
      <c r="M728" s="216"/>
      <c r="N728" s="217"/>
      <c r="O728" s="217"/>
      <c r="P728" s="217"/>
      <c r="Q728" s="217"/>
      <c r="R728" s="217"/>
      <c r="S728" s="217"/>
      <c r="T728" s="218"/>
      <c r="AT728" s="219" t="s">
        <v>145</v>
      </c>
      <c r="AU728" s="219" t="s">
        <v>87</v>
      </c>
      <c r="AV728" s="12" t="s">
        <v>23</v>
      </c>
      <c r="AW728" s="12" t="s">
        <v>42</v>
      </c>
      <c r="AX728" s="12" t="s">
        <v>78</v>
      </c>
      <c r="AY728" s="219" t="s">
        <v>134</v>
      </c>
    </row>
    <row r="729" spans="2:65" s="12" customFormat="1" ht="13.5" x14ac:dyDescent="0.3">
      <c r="B729" s="209"/>
      <c r="C729" s="210"/>
      <c r="D729" s="207" t="s">
        <v>145</v>
      </c>
      <c r="E729" s="211" t="s">
        <v>22</v>
      </c>
      <c r="F729" s="212" t="s">
        <v>1372</v>
      </c>
      <c r="G729" s="210"/>
      <c r="H729" s="213" t="s">
        <v>22</v>
      </c>
      <c r="I729" s="214"/>
      <c r="J729" s="210"/>
      <c r="K729" s="210"/>
      <c r="L729" s="215"/>
      <c r="M729" s="216"/>
      <c r="N729" s="217"/>
      <c r="O729" s="217"/>
      <c r="P729" s="217"/>
      <c r="Q729" s="217"/>
      <c r="R729" s="217"/>
      <c r="S729" s="217"/>
      <c r="T729" s="218"/>
      <c r="AT729" s="219" t="s">
        <v>145</v>
      </c>
      <c r="AU729" s="219" t="s">
        <v>87</v>
      </c>
      <c r="AV729" s="12" t="s">
        <v>23</v>
      </c>
      <c r="AW729" s="12" t="s">
        <v>42</v>
      </c>
      <c r="AX729" s="12" t="s">
        <v>78</v>
      </c>
      <c r="AY729" s="219" t="s">
        <v>134</v>
      </c>
    </row>
    <row r="730" spans="2:65" s="13" customFormat="1" ht="13.5" x14ac:dyDescent="0.3">
      <c r="B730" s="220"/>
      <c r="C730" s="221"/>
      <c r="D730" s="207" t="s">
        <v>145</v>
      </c>
      <c r="E730" s="222" t="s">
        <v>22</v>
      </c>
      <c r="F730" s="223" t="s">
        <v>267</v>
      </c>
      <c r="G730" s="221"/>
      <c r="H730" s="224">
        <v>13</v>
      </c>
      <c r="I730" s="225"/>
      <c r="J730" s="221"/>
      <c r="K730" s="221"/>
      <c r="L730" s="226"/>
      <c r="M730" s="227"/>
      <c r="N730" s="228"/>
      <c r="O730" s="228"/>
      <c r="P730" s="228"/>
      <c r="Q730" s="228"/>
      <c r="R730" s="228"/>
      <c r="S730" s="228"/>
      <c r="T730" s="229"/>
      <c r="AT730" s="230" t="s">
        <v>145</v>
      </c>
      <c r="AU730" s="230" t="s">
        <v>87</v>
      </c>
      <c r="AV730" s="13" t="s">
        <v>87</v>
      </c>
      <c r="AW730" s="13" t="s">
        <v>42</v>
      </c>
      <c r="AX730" s="13" t="s">
        <v>78</v>
      </c>
      <c r="AY730" s="230" t="s">
        <v>134</v>
      </c>
    </row>
    <row r="731" spans="2:65" s="14" customFormat="1" ht="13.5" x14ac:dyDescent="0.3">
      <c r="B731" s="231"/>
      <c r="C731" s="232"/>
      <c r="D731" s="233" t="s">
        <v>145</v>
      </c>
      <c r="E731" s="234" t="s">
        <v>22</v>
      </c>
      <c r="F731" s="235" t="s">
        <v>156</v>
      </c>
      <c r="G731" s="232"/>
      <c r="H731" s="236">
        <v>13</v>
      </c>
      <c r="I731" s="237"/>
      <c r="J731" s="232"/>
      <c r="K731" s="232"/>
      <c r="L731" s="238"/>
      <c r="M731" s="239"/>
      <c r="N731" s="240"/>
      <c r="O731" s="240"/>
      <c r="P731" s="240"/>
      <c r="Q731" s="240"/>
      <c r="R731" s="240"/>
      <c r="S731" s="240"/>
      <c r="T731" s="241"/>
      <c r="AT731" s="242" t="s">
        <v>145</v>
      </c>
      <c r="AU731" s="242" t="s">
        <v>87</v>
      </c>
      <c r="AV731" s="14" t="s">
        <v>141</v>
      </c>
      <c r="AW731" s="14" t="s">
        <v>42</v>
      </c>
      <c r="AX731" s="14" t="s">
        <v>23</v>
      </c>
      <c r="AY731" s="242" t="s">
        <v>134</v>
      </c>
    </row>
    <row r="732" spans="2:65" s="1" customFormat="1" ht="22.5" customHeight="1" x14ac:dyDescent="0.3">
      <c r="B732" s="36"/>
      <c r="C732" s="195" t="s">
        <v>858</v>
      </c>
      <c r="D732" s="195" t="s">
        <v>136</v>
      </c>
      <c r="E732" s="196" t="s">
        <v>1373</v>
      </c>
      <c r="F732" s="197" t="s">
        <v>1374</v>
      </c>
      <c r="G732" s="198" t="s">
        <v>635</v>
      </c>
      <c r="H732" s="199">
        <v>1</v>
      </c>
      <c r="I732" s="200"/>
      <c r="J732" s="201">
        <f>ROUND(I732*H732,2)</f>
        <v>0</v>
      </c>
      <c r="K732" s="197" t="s">
        <v>22</v>
      </c>
      <c r="L732" s="56"/>
      <c r="M732" s="202" t="s">
        <v>22</v>
      </c>
      <c r="N732" s="203" t="s">
        <v>49</v>
      </c>
      <c r="O732" s="37"/>
      <c r="P732" s="204">
        <f>O732*H732</f>
        <v>0</v>
      </c>
      <c r="Q732" s="204">
        <v>0</v>
      </c>
      <c r="R732" s="204">
        <f>Q732*H732</f>
        <v>0</v>
      </c>
      <c r="S732" s="204">
        <v>0</v>
      </c>
      <c r="T732" s="205">
        <f>S732*H732</f>
        <v>0</v>
      </c>
      <c r="AR732" s="19" t="s">
        <v>141</v>
      </c>
      <c r="AT732" s="19" t="s">
        <v>136</v>
      </c>
      <c r="AU732" s="19" t="s">
        <v>87</v>
      </c>
      <c r="AY732" s="19" t="s">
        <v>134</v>
      </c>
      <c r="BE732" s="206">
        <f>IF(N732="základní",J732,0)</f>
        <v>0</v>
      </c>
      <c r="BF732" s="206">
        <f>IF(N732="snížená",J732,0)</f>
        <v>0</v>
      </c>
      <c r="BG732" s="206">
        <f>IF(N732="zákl. přenesená",J732,0)</f>
        <v>0</v>
      </c>
      <c r="BH732" s="206">
        <f>IF(N732="sníž. přenesená",J732,0)</f>
        <v>0</v>
      </c>
      <c r="BI732" s="206">
        <f>IF(N732="nulová",J732,0)</f>
        <v>0</v>
      </c>
      <c r="BJ732" s="19" t="s">
        <v>23</v>
      </c>
      <c r="BK732" s="206">
        <f>ROUND(I732*H732,2)</f>
        <v>0</v>
      </c>
      <c r="BL732" s="19" t="s">
        <v>141</v>
      </c>
      <c r="BM732" s="19" t="s">
        <v>1375</v>
      </c>
    </row>
    <row r="733" spans="2:65" s="12" customFormat="1" ht="13.5" x14ac:dyDescent="0.3">
      <c r="B733" s="209"/>
      <c r="C733" s="210"/>
      <c r="D733" s="207" t="s">
        <v>145</v>
      </c>
      <c r="E733" s="211" t="s">
        <v>22</v>
      </c>
      <c r="F733" s="212" t="s">
        <v>1369</v>
      </c>
      <c r="G733" s="210"/>
      <c r="H733" s="213" t="s">
        <v>22</v>
      </c>
      <c r="I733" s="214"/>
      <c r="J733" s="210"/>
      <c r="K733" s="210"/>
      <c r="L733" s="215"/>
      <c r="M733" s="216"/>
      <c r="N733" s="217"/>
      <c r="O733" s="217"/>
      <c r="P733" s="217"/>
      <c r="Q733" s="217"/>
      <c r="R733" s="217"/>
      <c r="S733" s="217"/>
      <c r="T733" s="218"/>
      <c r="AT733" s="219" t="s">
        <v>145</v>
      </c>
      <c r="AU733" s="219" t="s">
        <v>87</v>
      </c>
      <c r="AV733" s="12" t="s">
        <v>23</v>
      </c>
      <c r="AW733" s="12" t="s">
        <v>42</v>
      </c>
      <c r="AX733" s="12" t="s">
        <v>78</v>
      </c>
      <c r="AY733" s="219" t="s">
        <v>134</v>
      </c>
    </row>
    <row r="734" spans="2:65" s="12" customFormat="1" ht="13.5" x14ac:dyDescent="0.3">
      <c r="B734" s="209"/>
      <c r="C734" s="210"/>
      <c r="D734" s="207" t="s">
        <v>145</v>
      </c>
      <c r="E734" s="211" t="s">
        <v>22</v>
      </c>
      <c r="F734" s="212" t="s">
        <v>1371</v>
      </c>
      <c r="G734" s="210"/>
      <c r="H734" s="213" t="s">
        <v>22</v>
      </c>
      <c r="I734" s="214"/>
      <c r="J734" s="210"/>
      <c r="K734" s="210"/>
      <c r="L734" s="215"/>
      <c r="M734" s="216"/>
      <c r="N734" s="217"/>
      <c r="O734" s="217"/>
      <c r="P734" s="217"/>
      <c r="Q734" s="217"/>
      <c r="R734" s="217"/>
      <c r="S734" s="217"/>
      <c r="T734" s="218"/>
      <c r="AT734" s="219" t="s">
        <v>145</v>
      </c>
      <c r="AU734" s="219" t="s">
        <v>87</v>
      </c>
      <c r="AV734" s="12" t="s">
        <v>23</v>
      </c>
      <c r="AW734" s="12" t="s">
        <v>42</v>
      </c>
      <c r="AX734" s="12" t="s">
        <v>78</v>
      </c>
      <c r="AY734" s="219" t="s">
        <v>134</v>
      </c>
    </row>
    <row r="735" spans="2:65" s="12" customFormat="1" ht="13.5" x14ac:dyDescent="0.3">
      <c r="B735" s="209"/>
      <c r="C735" s="210"/>
      <c r="D735" s="207" t="s">
        <v>145</v>
      </c>
      <c r="E735" s="211" t="s">
        <v>22</v>
      </c>
      <c r="F735" s="212" t="s">
        <v>1372</v>
      </c>
      <c r="G735" s="210"/>
      <c r="H735" s="213" t="s">
        <v>22</v>
      </c>
      <c r="I735" s="214"/>
      <c r="J735" s="210"/>
      <c r="K735" s="210"/>
      <c r="L735" s="215"/>
      <c r="M735" s="216"/>
      <c r="N735" s="217"/>
      <c r="O735" s="217"/>
      <c r="P735" s="217"/>
      <c r="Q735" s="217"/>
      <c r="R735" s="217"/>
      <c r="S735" s="217"/>
      <c r="T735" s="218"/>
      <c r="AT735" s="219" t="s">
        <v>145</v>
      </c>
      <c r="AU735" s="219" t="s">
        <v>87</v>
      </c>
      <c r="AV735" s="12" t="s">
        <v>23</v>
      </c>
      <c r="AW735" s="12" t="s">
        <v>42</v>
      </c>
      <c r="AX735" s="12" t="s">
        <v>78</v>
      </c>
      <c r="AY735" s="219" t="s">
        <v>134</v>
      </c>
    </row>
    <row r="736" spans="2:65" s="13" customFormat="1" ht="13.5" x14ac:dyDescent="0.3">
      <c r="B736" s="220"/>
      <c r="C736" s="221"/>
      <c r="D736" s="207" t="s">
        <v>145</v>
      </c>
      <c r="E736" s="222" t="s">
        <v>22</v>
      </c>
      <c r="F736" s="223" t="s">
        <v>23</v>
      </c>
      <c r="G736" s="221"/>
      <c r="H736" s="224">
        <v>1</v>
      </c>
      <c r="I736" s="225"/>
      <c r="J736" s="221"/>
      <c r="K736" s="221"/>
      <c r="L736" s="226"/>
      <c r="M736" s="227"/>
      <c r="N736" s="228"/>
      <c r="O736" s="228"/>
      <c r="P736" s="228"/>
      <c r="Q736" s="228"/>
      <c r="R736" s="228"/>
      <c r="S736" s="228"/>
      <c r="T736" s="229"/>
      <c r="AT736" s="230" t="s">
        <v>145</v>
      </c>
      <c r="AU736" s="230" t="s">
        <v>87</v>
      </c>
      <c r="AV736" s="13" t="s">
        <v>87</v>
      </c>
      <c r="AW736" s="13" t="s">
        <v>42</v>
      </c>
      <c r="AX736" s="13" t="s">
        <v>78</v>
      </c>
      <c r="AY736" s="230" t="s">
        <v>134</v>
      </c>
    </row>
    <row r="737" spans="2:65" s="14" customFormat="1" ht="13.5" x14ac:dyDescent="0.3">
      <c r="B737" s="231"/>
      <c r="C737" s="232"/>
      <c r="D737" s="233" t="s">
        <v>145</v>
      </c>
      <c r="E737" s="234" t="s">
        <v>22</v>
      </c>
      <c r="F737" s="235" t="s">
        <v>156</v>
      </c>
      <c r="G737" s="232"/>
      <c r="H737" s="236">
        <v>1</v>
      </c>
      <c r="I737" s="237"/>
      <c r="J737" s="232"/>
      <c r="K737" s="232"/>
      <c r="L737" s="238"/>
      <c r="M737" s="239"/>
      <c r="N737" s="240"/>
      <c r="O737" s="240"/>
      <c r="P737" s="240"/>
      <c r="Q737" s="240"/>
      <c r="R737" s="240"/>
      <c r="S737" s="240"/>
      <c r="T737" s="241"/>
      <c r="AT737" s="242" t="s">
        <v>145</v>
      </c>
      <c r="AU737" s="242" t="s">
        <v>87</v>
      </c>
      <c r="AV737" s="14" t="s">
        <v>141</v>
      </c>
      <c r="AW737" s="14" t="s">
        <v>42</v>
      </c>
      <c r="AX737" s="14" t="s">
        <v>23</v>
      </c>
      <c r="AY737" s="242" t="s">
        <v>134</v>
      </c>
    </row>
    <row r="738" spans="2:65" s="1" customFormat="1" ht="22.5" customHeight="1" x14ac:dyDescent="0.3">
      <c r="B738" s="36"/>
      <c r="C738" s="195" t="s">
        <v>863</v>
      </c>
      <c r="D738" s="195" t="s">
        <v>136</v>
      </c>
      <c r="E738" s="196" t="s">
        <v>1376</v>
      </c>
      <c r="F738" s="197" t="s">
        <v>1377</v>
      </c>
      <c r="G738" s="198" t="s">
        <v>635</v>
      </c>
      <c r="H738" s="199">
        <v>1</v>
      </c>
      <c r="I738" s="200"/>
      <c r="J738" s="201">
        <f>ROUND(I738*H738,2)</f>
        <v>0</v>
      </c>
      <c r="K738" s="197" t="s">
        <v>22</v>
      </c>
      <c r="L738" s="56"/>
      <c r="M738" s="202" t="s">
        <v>22</v>
      </c>
      <c r="N738" s="203" t="s">
        <v>49</v>
      </c>
      <c r="O738" s="37"/>
      <c r="P738" s="204">
        <f>O738*H738</f>
        <v>0</v>
      </c>
      <c r="Q738" s="204">
        <v>0</v>
      </c>
      <c r="R738" s="204">
        <f>Q738*H738</f>
        <v>0</v>
      </c>
      <c r="S738" s="204">
        <v>0</v>
      </c>
      <c r="T738" s="205">
        <f>S738*H738</f>
        <v>0</v>
      </c>
      <c r="AR738" s="19" t="s">
        <v>141</v>
      </c>
      <c r="AT738" s="19" t="s">
        <v>136</v>
      </c>
      <c r="AU738" s="19" t="s">
        <v>87</v>
      </c>
      <c r="AY738" s="19" t="s">
        <v>134</v>
      </c>
      <c r="BE738" s="206">
        <f>IF(N738="základní",J738,0)</f>
        <v>0</v>
      </c>
      <c r="BF738" s="206">
        <f>IF(N738="snížená",J738,0)</f>
        <v>0</v>
      </c>
      <c r="BG738" s="206">
        <f>IF(N738="zákl. přenesená",J738,0)</f>
        <v>0</v>
      </c>
      <c r="BH738" s="206">
        <f>IF(N738="sníž. přenesená",J738,0)</f>
        <v>0</v>
      </c>
      <c r="BI738" s="206">
        <f>IF(N738="nulová",J738,0)</f>
        <v>0</v>
      </c>
      <c r="BJ738" s="19" t="s">
        <v>23</v>
      </c>
      <c r="BK738" s="206">
        <f>ROUND(I738*H738,2)</f>
        <v>0</v>
      </c>
      <c r="BL738" s="19" t="s">
        <v>141</v>
      </c>
      <c r="BM738" s="19" t="s">
        <v>1378</v>
      </c>
    </row>
    <row r="739" spans="2:65" s="12" customFormat="1" ht="13.5" x14ac:dyDescent="0.3">
      <c r="B739" s="209"/>
      <c r="C739" s="210"/>
      <c r="D739" s="207" t="s">
        <v>145</v>
      </c>
      <c r="E739" s="211" t="s">
        <v>22</v>
      </c>
      <c r="F739" s="212" t="s">
        <v>1379</v>
      </c>
      <c r="G739" s="210"/>
      <c r="H739" s="213" t="s">
        <v>22</v>
      </c>
      <c r="I739" s="214"/>
      <c r="J739" s="210"/>
      <c r="K739" s="210"/>
      <c r="L739" s="215"/>
      <c r="M739" s="216"/>
      <c r="N739" s="217"/>
      <c r="O739" s="217"/>
      <c r="P739" s="217"/>
      <c r="Q739" s="217"/>
      <c r="R739" s="217"/>
      <c r="S739" s="217"/>
      <c r="T739" s="218"/>
      <c r="AT739" s="219" t="s">
        <v>145</v>
      </c>
      <c r="AU739" s="219" t="s">
        <v>87</v>
      </c>
      <c r="AV739" s="12" t="s">
        <v>23</v>
      </c>
      <c r="AW739" s="12" t="s">
        <v>42</v>
      </c>
      <c r="AX739" s="12" t="s">
        <v>78</v>
      </c>
      <c r="AY739" s="219" t="s">
        <v>134</v>
      </c>
    </row>
    <row r="740" spans="2:65" s="12" customFormat="1" ht="13.5" x14ac:dyDescent="0.3">
      <c r="B740" s="209"/>
      <c r="C740" s="210"/>
      <c r="D740" s="207" t="s">
        <v>145</v>
      </c>
      <c r="E740" s="211" t="s">
        <v>22</v>
      </c>
      <c r="F740" s="212" t="s">
        <v>1380</v>
      </c>
      <c r="G740" s="210"/>
      <c r="H740" s="213" t="s">
        <v>22</v>
      </c>
      <c r="I740" s="214"/>
      <c r="J740" s="210"/>
      <c r="K740" s="210"/>
      <c r="L740" s="215"/>
      <c r="M740" s="216"/>
      <c r="N740" s="217"/>
      <c r="O740" s="217"/>
      <c r="P740" s="217"/>
      <c r="Q740" s="217"/>
      <c r="R740" s="217"/>
      <c r="S740" s="217"/>
      <c r="T740" s="218"/>
      <c r="AT740" s="219" t="s">
        <v>145</v>
      </c>
      <c r="AU740" s="219" t="s">
        <v>87</v>
      </c>
      <c r="AV740" s="12" t="s">
        <v>23</v>
      </c>
      <c r="AW740" s="12" t="s">
        <v>42</v>
      </c>
      <c r="AX740" s="12" t="s">
        <v>78</v>
      </c>
      <c r="AY740" s="219" t="s">
        <v>134</v>
      </c>
    </row>
    <row r="741" spans="2:65" s="12" customFormat="1" ht="13.5" x14ac:dyDescent="0.3">
      <c r="B741" s="209"/>
      <c r="C741" s="210"/>
      <c r="D741" s="207" t="s">
        <v>145</v>
      </c>
      <c r="E741" s="211" t="s">
        <v>22</v>
      </c>
      <c r="F741" s="212" t="s">
        <v>637</v>
      </c>
      <c r="G741" s="210"/>
      <c r="H741" s="213" t="s">
        <v>22</v>
      </c>
      <c r="I741" s="214"/>
      <c r="J741" s="210"/>
      <c r="K741" s="210"/>
      <c r="L741" s="215"/>
      <c r="M741" s="216"/>
      <c r="N741" s="217"/>
      <c r="O741" s="217"/>
      <c r="P741" s="217"/>
      <c r="Q741" s="217"/>
      <c r="R741" s="217"/>
      <c r="S741" s="217"/>
      <c r="T741" s="218"/>
      <c r="AT741" s="219" t="s">
        <v>145</v>
      </c>
      <c r="AU741" s="219" t="s">
        <v>87</v>
      </c>
      <c r="AV741" s="12" t="s">
        <v>23</v>
      </c>
      <c r="AW741" s="12" t="s">
        <v>42</v>
      </c>
      <c r="AX741" s="12" t="s">
        <v>78</v>
      </c>
      <c r="AY741" s="219" t="s">
        <v>134</v>
      </c>
    </row>
    <row r="742" spans="2:65" s="13" customFormat="1" ht="13.5" x14ac:dyDescent="0.3">
      <c r="B742" s="220"/>
      <c r="C742" s="221"/>
      <c r="D742" s="207" t="s">
        <v>145</v>
      </c>
      <c r="E742" s="222" t="s">
        <v>22</v>
      </c>
      <c r="F742" s="223" t="s">
        <v>23</v>
      </c>
      <c r="G742" s="221"/>
      <c r="H742" s="224">
        <v>1</v>
      </c>
      <c r="I742" s="225"/>
      <c r="J742" s="221"/>
      <c r="K742" s="221"/>
      <c r="L742" s="226"/>
      <c r="M742" s="227"/>
      <c r="N742" s="228"/>
      <c r="O742" s="228"/>
      <c r="P742" s="228"/>
      <c r="Q742" s="228"/>
      <c r="R742" s="228"/>
      <c r="S742" s="228"/>
      <c r="T742" s="229"/>
      <c r="AT742" s="230" t="s">
        <v>145</v>
      </c>
      <c r="AU742" s="230" t="s">
        <v>87</v>
      </c>
      <c r="AV742" s="13" t="s">
        <v>87</v>
      </c>
      <c r="AW742" s="13" t="s">
        <v>42</v>
      </c>
      <c r="AX742" s="13" t="s">
        <v>78</v>
      </c>
      <c r="AY742" s="230" t="s">
        <v>134</v>
      </c>
    </row>
    <row r="743" spans="2:65" s="14" customFormat="1" ht="13.5" x14ac:dyDescent="0.3">
      <c r="B743" s="231"/>
      <c r="C743" s="232"/>
      <c r="D743" s="207" t="s">
        <v>145</v>
      </c>
      <c r="E743" s="264" t="s">
        <v>22</v>
      </c>
      <c r="F743" s="265" t="s">
        <v>156</v>
      </c>
      <c r="G743" s="232"/>
      <c r="H743" s="266">
        <v>1</v>
      </c>
      <c r="I743" s="237"/>
      <c r="J743" s="232"/>
      <c r="K743" s="232"/>
      <c r="L743" s="238"/>
      <c r="M743" s="239"/>
      <c r="N743" s="240"/>
      <c r="O743" s="240"/>
      <c r="P743" s="240"/>
      <c r="Q743" s="240"/>
      <c r="R743" s="240"/>
      <c r="S743" s="240"/>
      <c r="T743" s="241"/>
      <c r="AT743" s="242" t="s">
        <v>145</v>
      </c>
      <c r="AU743" s="242" t="s">
        <v>87</v>
      </c>
      <c r="AV743" s="14" t="s">
        <v>141</v>
      </c>
      <c r="AW743" s="14" t="s">
        <v>42</v>
      </c>
      <c r="AX743" s="14" t="s">
        <v>23</v>
      </c>
      <c r="AY743" s="242" t="s">
        <v>134</v>
      </c>
    </row>
    <row r="744" spans="2:65" s="11" customFormat="1" ht="29.85" customHeight="1" x14ac:dyDescent="0.3">
      <c r="B744" s="178"/>
      <c r="C744" s="179"/>
      <c r="D744" s="192" t="s">
        <v>77</v>
      </c>
      <c r="E744" s="193" t="s">
        <v>850</v>
      </c>
      <c r="F744" s="193" t="s">
        <v>851</v>
      </c>
      <c r="G744" s="179"/>
      <c r="H744" s="179"/>
      <c r="I744" s="182"/>
      <c r="J744" s="194">
        <f>BK744</f>
        <v>0</v>
      </c>
      <c r="K744" s="179"/>
      <c r="L744" s="184"/>
      <c r="M744" s="185"/>
      <c r="N744" s="186"/>
      <c r="O744" s="186"/>
      <c r="P744" s="187">
        <f>SUM(P745:P763)</f>
        <v>0</v>
      </c>
      <c r="Q744" s="186"/>
      <c r="R744" s="187">
        <f>SUM(R745:R763)</f>
        <v>0</v>
      </c>
      <c r="S744" s="186"/>
      <c r="T744" s="188">
        <f>SUM(T745:T763)</f>
        <v>0</v>
      </c>
      <c r="AR744" s="189" t="s">
        <v>23</v>
      </c>
      <c r="AT744" s="190" t="s">
        <v>77</v>
      </c>
      <c r="AU744" s="190" t="s">
        <v>23</v>
      </c>
      <c r="AY744" s="189" t="s">
        <v>134</v>
      </c>
      <c r="BK744" s="191">
        <f>SUM(BK745:BK763)</f>
        <v>0</v>
      </c>
    </row>
    <row r="745" spans="2:65" s="1" customFormat="1" ht="31.5" customHeight="1" x14ac:dyDescent="0.3">
      <c r="B745" s="36"/>
      <c r="C745" s="195" t="s">
        <v>867</v>
      </c>
      <c r="D745" s="195" t="s">
        <v>136</v>
      </c>
      <c r="E745" s="196" t="s">
        <v>853</v>
      </c>
      <c r="F745" s="197" t="s">
        <v>854</v>
      </c>
      <c r="G745" s="198" t="s">
        <v>329</v>
      </c>
      <c r="H745" s="199">
        <v>212.06299999999999</v>
      </c>
      <c r="I745" s="200"/>
      <c r="J745" s="201">
        <f>ROUND(I745*H745,2)</f>
        <v>0</v>
      </c>
      <c r="K745" s="197" t="s">
        <v>140</v>
      </c>
      <c r="L745" s="56"/>
      <c r="M745" s="202" t="s">
        <v>22</v>
      </c>
      <c r="N745" s="203" t="s">
        <v>49</v>
      </c>
      <c r="O745" s="37"/>
      <c r="P745" s="204">
        <f>O745*H745</f>
        <v>0</v>
      </c>
      <c r="Q745" s="204">
        <v>0</v>
      </c>
      <c r="R745" s="204">
        <f>Q745*H745</f>
        <v>0</v>
      </c>
      <c r="S745" s="204">
        <v>0</v>
      </c>
      <c r="T745" s="205">
        <f>S745*H745</f>
        <v>0</v>
      </c>
      <c r="AR745" s="19" t="s">
        <v>141</v>
      </c>
      <c r="AT745" s="19" t="s">
        <v>136</v>
      </c>
      <c r="AU745" s="19" t="s">
        <v>87</v>
      </c>
      <c r="AY745" s="19" t="s">
        <v>134</v>
      </c>
      <c r="BE745" s="206">
        <f>IF(N745="základní",J745,0)</f>
        <v>0</v>
      </c>
      <c r="BF745" s="206">
        <f>IF(N745="snížená",J745,0)</f>
        <v>0</v>
      </c>
      <c r="BG745" s="206">
        <f>IF(N745="zákl. přenesená",J745,0)</f>
        <v>0</v>
      </c>
      <c r="BH745" s="206">
        <f>IF(N745="sníž. přenesená",J745,0)</f>
        <v>0</v>
      </c>
      <c r="BI745" s="206">
        <f>IF(N745="nulová",J745,0)</f>
        <v>0</v>
      </c>
      <c r="BJ745" s="19" t="s">
        <v>23</v>
      </c>
      <c r="BK745" s="206">
        <f>ROUND(I745*H745,2)</f>
        <v>0</v>
      </c>
      <c r="BL745" s="19" t="s">
        <v>141</v>
      </c>
      <c r="BM745" s="19" t="s">
        <v>1381</v>
      </c>
    </row>
    <row r="746" spans="2:65" s="1" customFormat="1" ht="67.5" x14ac:dyDescent="0.3">
      <c r="B746" s="36"/>
      <c r="C746" s="58"/>
      <c r="D746" s="207" t="s">
        <v>143</v>
      </c>
      <c r="E746" s="58"/>
      <c r="F746" s="208" t="s">
        <v>856</v>
      </c>
      <c r="G746" s="58"/>
      <c r="H746" s="58"/>
      <c r="I746" s="163"/>
      <c r="J746" s="58"/>
      <c r="K746" s="58"/>
      <c r="L746" s="56"/>
      <c r="M746" s="73"/>
      <c r="N746" s="37"/>
      <c r="O746" s="37"/>
      <c r="P746" s="37"/>
      <c r="Q746" s="37"/>
      <c r="R746" s="37"/>
      <c r="S746" s="37"/>
      <c r="T746" s="74"/>
      <c r="AT746" s="19" t="s">
        <v>143</v>
      </c>
      <c r="AU746" s="19" t="s">
        <v>87</v>
      </c>
    </row>
    <row r="747" spans="2:65" s="13" customFormat="1" ht="13.5" x14ac:dyDescent="0.3">
      <c r="B747" s="220"/>
      <c r="C747" s="221"/>
      <c r="D747" s="207" t="s">
        <v>145</v>
      </c>
      <c r="E747" s="222" t="s">
        <v>22</v>
      </c>
      <c r="F747" s="223" t="s">
        <v>1382</v>
      </c>
      <c r="G747" s="221"/>
      <c r="H747" s="224">
        <v>212.06299999999999</v>
      </c>
      <c r="I747" s="225"/>
      <c r="J747" s="221"/>
      <c r="K747" s="221"/>
      <c r="L747" s="226"/>
      <c r="M747" s="227"/>
      <c r="N747" s="228"/>
      <c r="O747" s="228"/>
      <c r="P747" s="228"/>
      <c r="Q747" s="228"/>
      <c r="R747" s="228"/>
      <c r="S747" s="228"/>
      <c r="T747" s="229"/>
      <c r="AT747" s="230" t="s">
        <v>145</v>
      </c>
      <c r="AU747" s="230" t="s">
        <v>87</v>
      </c>
      <c r="AV747" s="13" t="s">
        <v>87</v>
      </c>
      <c r="AW747" s="13" t="s">
        <v>42</v>
      </c>
      <c r="AX747" s="13" t="s">
        <v>78</v>
      </c>
      <c r="AY747" s="230" t="s">
        <v>134</v>
      </c>
    </row>
    <row r="748" spans="2:65" s="14" customFormat="1" ht="13.5" x14ac:dyDescent="0.3">
      <c r="B748" s="231"/>
      <c r="C748" s="232"/>
      <c r="D748" s="233" t="s">
        <v>145</v>
      </c>
      <c r="E748" s="234" t="s">
        <v>22</v>
      </c>
      <c r="F748" s="235" t="s">
        <v>156</v>
      </c>
      <c r="G748" s="232"/>
      <c r="H748" s="236">
        <v>212.06299999999999</v>
      </c>
      <c r="I748" s="237"/>
      <c r="J748" s="232"/>
      <c r="K748" s="232"/>
      <c r="L748" s="238"/>
      <c r="M748" s="239"/>
      <c r="N748" s="240"/>
      <c r="O748" s="240"/>
      <c r="P748" s="240"/>
      <c r="Q748" s="240"/>
      <c r="R748" s="240"/>
      <c r="S748" s="240"/>
      <c r="T748" s="241"/>
      <c r="AT748" s="242" t="s">
        <v>145</v>
      </c>
      <c r="AU748" s="242" t="s">
        <v>87</v>
      </c>
      <c r="AV748" s="14" t="s">
        <v>141</v>
      </c>
      <c r="AW748" s="14" t="s">
        <v>42</v>
      </c>
      <c r="AX748" s="14" t="s">
        <v>23</v>
      </c>
      <c r="AY748" s="242" t="s">
        <v>134</v>
      </c>
    </row>
    <row r="749" spans="2:65" s="1" customFormat="1" ht="31.5" customHeight="1" x14ac:dyDescent="0.3">
      <c r="B749" s="36"/>
      <c r="C749" s="195" t="s">
        <v>873</v>
      </c>
      <c r="D749" s="195" t="s">
        <v>136</v>
      </c>
      <c r="E749" s="196" t="s">
        <v>859</v>
      </c>
      <c r="F749" s="197" t="s">
        <v>860</v>
      </c>
      <c r="G749" s="198" t="s">
        <v>329</v>
      </c>
      <c r="H749" s="199">
        <v>848.25199999999995</v>
      </c>
      <c r="I749" s="200"/>
      <c r="J749" s="201">
        <f>ROUND(I749*H749,2)</f>
        <v>0</v>
      </c>
      <c r="K749" s="197" t="s">
        <v>140</v>
      </c>
      <c r="L749" s="56"/>
      <c r="M749" s="202" t="s">
        <v>22</v>
      </c>
      <c r="N749" s="203" t="s">
        <v>49</v>
      </c>
      <c r="O749" s="37"/>
      <c r="P749" s="204">
        <f>O749*H749</f>
        <v>0</v>
      </c>
      <c r="Q749" s="204">
        <v>0</v>
      </c>
      <c r="R749" s="204">
        <f>Q749*H749</f>
        <v>0</v>
      </c>
      <c r="S749" s="204">
        <v>0</v>
      </c>
      <c r="T749" s="205">
        <f>S749*H749</f>
        <v>0</v>
      </c>
      <c r="AR749" s="19" t="s">
        <v>141</v>
      </c>
      <c r="AT749" s="19" t="s">
        <v>136</v>
      </c>
      <c r="AU749" s="19" t="s">
        <v>87</v>
      </c>
      <c r="AY749" s="19" t="s">
        <v>134</v>
      </c>
      <c r="BE749" s="206">
        <f>IF(N749="základní",J749,0)</f>
        <v>0</v>
      </c>
      <c r="BF749" s="206">
        <f>IF(N749="snížená",J749,0)</f>
        <v>0</v>
      </c>
      <c r="BG749" s="206">
        <f>IF(N749="zákl. přenesená",J749,0)</f>
        <v>0</v>
      </c>
      <c r="BH749" s="206">
        <f>IF(N749="sníž. přenesená",J749,0)</f>
        <v>0</v>
      </c>
      <c r="BI749" s="206">
        <f>IF(N749="nulová",J749,0)</f>
        <v>0</v>
      </c>
      <c r="BJ749" s="19" t="s">
        <v>23</v>
      </c>
      <c r="BK749" s="206">
        <f>ROUND(I749*H749,2)</f>
        <v>0</v>
      </c>
      <c r="BL749" s="19" t="s">
        <v>141</v>
      </c>
      <c r="BM749" s="19" t="s">
        <v>1383</v>
      </c>
    </row>
    <row r="750" spans="2:65" s="1" customFormat="1" ht="67.5" x14ac:dyDescent="0.3">
      <c r="B750" s="36"/>
      <c r="C750" s="58"/>
      <c r="D750" s="207" t="s">
        <v>143</v>
      </c>
      <c r="E750" s="58"/>
      <c r="F750" s="208" t="s">
        <v>856</v>
      </c>
      <c r="G750" s="58"/>
      <c r="H750" s="58"/>
      <c r="I750" s="163"/>
      <c r="J750" s="58"/>
      <c r="K750" s="58"/>
      <c r="L750" s="56"/>
      <c r="M750" s="73"/>
      <c r="N750" s="37"/>
      <c r="O750" s="37"/>
      <c r="P750" s="37"/>
      <c r="Q750" s="37"/>
      <c r="R750" s="37"/>
      <c r="S750" s="37"/>
      <c r="T750" s="74"/>
      <c r="AT750" s="19" t="s">
        <v>143</v>
      </c>
      <c r="AU750" s="19" t="s">
        <v>87</v>
      </c>
    </row>
    <row r="751" spans="2:65" s="13" customFormat="1" ht="13.5" x14ac:dyDescent="0.3">
      <c r="B751" s="220"/>
      <c r="C751" s="221"/>
      <c r="D751" s="207" t="s">
        <v>145</v>
      </c>
      <c r="E751" s="222" t="s">
        <v>22</v>
      </c>
      <c r="F751" s="223" t="s">
        <v>1384</v>
      </c>
      <c r="G751" s="221"/>
      <c r="H751" s="224">
        <v>848.25199999999995</v>
      </c>
      <c r="I751" s="225"/>
      <c r="J751" s="221"/>
      <c r="K751" s="221"/>
      <c r="L751" s="226"/>
      <c r="M751" s="227"/>
      <c r="N751" s="228"/>
      <c r="O751" s="228"/>
      <c r="P751" s="228"/>
      <c r="Q751" s="228"/>
      <c r="R751" s="228"/>
      <c r="S751" s="228"/>
      <c r="T751" s="229"/>
      <c r="AT751" s="230" t="s">
        <v>145</v>
      </c>
      <c r="AU751" s="230" t="s">
        <v>87</v>
      </c>
      <c r="AV751" s="13" t="s">
        <v>87</v>
      </c>
      <c r="AW751" s="13" t="s">
        <v>42</v>
      </c>
      <c r="AX751" s="13" t="s">
        <v>78</v>
      </c>
      <c r="AY751" s="230" t="s">
        <v>134</v>
      </c>
    </row>
    <row r="752" spans="2:65" s="14" customFormat="1" ht="13.5" x14ac:dyDescent="0.3">
      <c r="B752" s="231"/>
      <c r="C752" s="232"/>
      <c r="D752" s="233" t="s">
        <v>145</v>
      </c>
      <c r="E752" s="234" t="s">
        <v>22</v>
      </c>
      <c r="F752" s="235" t="s">
        <v>156</v>
      </c>
      <c r="G752" s="232"/>
      <c r="H752" s="236">
        <v>848.25199999999995</v>
      </c>
      <c r="I752" s="237"/>
      <c r="J752" s="232"/>
      <c r="K752" s="232"/>
      <c r="L752" s="238"/>
      <c r="M752" s="239"/>
      <c r="N752" s="240"/>
      <c r="O752" s="240"/>
      <c r="P752" s="240"/>
      <c r="Q752" s="240"/>
      <c r="R752" s="240"/>
      <c r="S752" s="240"/>
      <c r="T752" s="241"/>
      <c r="AT752" s="242" t="s">
        <v>145</v>
      </c>
      <c r="AU752" s="242" t="s">
        <v>87</v>
      </c>
      <c r="AV752" s="14" t="s">
        <v>141</v>
      </c>
      <c r="AW752" s="14" t="s">
        <v>42</v>
      </c>
      <c r="AX752" s="14" t="s">
        <v>23</v>
      </c>
      <c r="AY752" s="242" t="s">
        <v>134</v>
      </c>
    </row>
    <row r="753" spans="2:65" s="1" customFormat="1" ht="31.5" customHeight="1" x14ac:dyDescent="0.3">
      <c r="B753" s="36"/>
      <c r="C753" s="195" t="s">
        <v>880</v>
      </c>
      <c r="D753" s="195" t="s">
        <v>136</v>
      </c>
      <c r="E753" s="196" t="s">
        <v>864</v>
      </c>
      <c r="F753" s="197" t="s">
        <v>865</v>
      </c>
      <c r="G753" s="198" t="s">
        <v>329</v>
      </c>
      <c r="H753" s="199">
        <v>212.06299999999999</v>
      </c>
      <c r="I753" s="200"/>
      <c r="J753" s="201">
        <f>ROUND(I753*H753,2)</f>
        <v>0</v>
      </c>
      <c r="K753" s="197" t="s">
        <v>140</v>
      </c>
      <c r="L753" s="56"/>
      <c r="M753" s="202" t="s">
        <v>22</v>
      </c>
      <c r="N753" s="203" t="s">
        <v>49</v>
      </c>
      <c r="O753" s="37"/>
      <c r="P753" s="204">
        <f>O753*H753</f>
        <v>0</v>
      </c>
      <c r="Q753" s="204">
        <v>0</v>
      </c>
      <c r="R753" s="204">
        <f>Q753*H753</f>
        <v>0</v>
      </c>
      <c r="S753" s="204">
        <v>0</v>
      </c>
      <c r="T753" s="205">
        <f>S753*H753</f>
        <v>0</v>
      </c>
      <c r="AR753" s="19" t="s">
        <v>141</v>
      </c>
      <c r="AT753" s="19" t="s">
        <v>136</v>
      </c>
      <c r="AU753" s="19" t="s">
        <v>87</v>
      </c>
      <c r="AY753" s="19" t="s">
        <v>134</v>
      </c>
      <c r="BE753" s="206">
        <f>IF(N753="základní",J753,0)</f>
        <v>0</v>
      </c>
      <c r="BF753" s="206">
        <f>IF(N753="snížená",J753,0)</f>
        <v>0</v>
      </c>
      <c r="BG753" s="206">
        <f>IF(N753="zákl. přenesená",J753,0)</f>
        <v>0</v>
      </c>
      <c r="BH753" s="206">
        <f>IF(N753="sníž. přenesená",J753,0)</f>
        <v>0</v>
      </c>
      <c r="BI753" s="206">
        <f>IF(N753="nulová",J753,0)</f>
        <v>0</v>
      </c>
      <c r="BJ753" s="19" t="s">
        <v>23</v>
      </c>
      <c r="BK753" s="206">
        <f>ROUND(I753*H753,2)</f>
        <v>0</v>
      </c>
      <c r="BL753" s="19" t="s">
        <v>141</v>
      </c>
      <c r="BM753" s="19" t="s">
        <v>1385</v>
      </c>
    </row>
    <row r="754" spans="2:65" s="13" customFormat="1" ht="13.5" x14ac:dyDescent="0.3">
      <c r="B754" s="220"/>
      <c r="C754" s="221"/>
      <c r="D754" s="207" t="s">
        <v>145</v>
      </c>
      <c r="E754" s="222" t="s">
        <v>22</v>
      </c>
      <c r="F754" s="223" t="s">
        <v>1382</v>
      </c>
      <c r="G754" s="221"/>
      <c r="H754" s="224">
        <v>212.06299999999999</v>
      </c>
      <c r="I754" s="225"/>
      <c r="J754" s="221"/>
      <c r="K754" s="221"/>
      <c r="L754" s="226"/>
      <c r="M754" s="227"/>
      <c r="N754" s="228"/>
      <c r="O754" s="228"/>
      <c r="P754" s="228"/>
      <c r="Q754" s="228"/>
      <c r="R754" s="228"/>
      <c r="S754" s="228"/>
      <c r="T754" s="229"/>
      <c r="AT754" s="230" t="s">
        <v>145</v>
      </c>
      <c r="AU754" s="230" t="s">
        <v>87</v>
      </c>
      <c r="AV754" s="13" t="s">
        <v>87</v>
      </c>
      <c r="AW754" s="13" t="s">
        <v>42</v>
      </c>
      <c r="AX754" s="13" t="s">
        <v>78</v>
      </c>
      <c r="AY754" s="230" t="s">
        <v>134</v>
      </c>
    </row>
    <row r="755" spans="2:65" s="14" customFormat="1" ht="13.5" x14ac:dyDescent="0.3">
      <c r="B755" s="231"/>
      <c r="C755" s="232"/>
      <c r="D755" s="233" t="s">
        <v>145</v>
      </c>
      <c r="E755" s="234" t="s">
        <v>22</v>
      </c>
      <c r="F755" s="235" t="s">
        <v>156</v>
      </c>
      <c r="G755" s="232"/>
      <c r="H755" s="236">
        <v>212.06299999999999</v>
      </c>
      <c r="I755" s="237"/>
      <c r="J755" s="232"/>
      <c r="K755" s="232"/>
      <c r="L755" s="238"/>
      <c r="M755" s="239"/>
      <c r="N755" s="240"/>
      <c r="O755" s="240"/>
      <c r="P755" s="240"/>
      <c r="Q755" s="240"/>
      <c r="R755" s="240"/>
      <c r="S755" s="240"/>
      <c r="T755" s="241"/>
      <c r="AT755" s="242" t="s">
        <v>145</v>
      </c>
      <c r="AU755" s="242" t="s">
        <v>87</v>
      </c>
      <c r="AV755" s="14" t="s">
        <v>141</v>
      </c>
      <c r="AW755" s="14" t="s">
        <v>42</v>
      </c>
      <c r="AX755" s="14" t="s">
        <v>23</v>
      </c>
      <c r="AY755" s="242" t="s">
        <v>134</v>
      </c>
    </row>
    <row r="756" spans="2:65" s="1" customFormat="1" ht="22.5" customHeight="1" x14ac:dyDescent="0.3">
      <c r="B756" s="36"/>
      <c r="C756" s="195" t="s">
        <v>886</v>
      </c>
      <c r="D756" s="195" t="s">
        <v>136</v>
      </c>
      <c r="E756" s="196" t="s">
        <v>868</v>
      </c>
      <c r="F756" s="197" t="s">
        <v>869</v>
      </c>
      <c r="G756" s="198" t="s">
        <v>329</v>
      </c>
      <c r="H756" s="199">
        <v>59.603999999999999</v>
      </c>
      <c r="I756" s="200"/>
      <c r="J756" s="201">
        <f>ROUND(I756*H756,2)</f>
        <v>0</v>
      </c>
      <c r="K756" s="197" t="s">
        <v>140</v>
      </c>
      <c r="L756" s="56"/>
      <c r="M756" s="202" t="s">
        <v>22</v>
      </c>
      <c r="N756" s="203" t="s">
        <v>49</v>
      </c>
      <c r="O756" s="37"/>
      <c r="P756" s="204">
        <f>O756*H756</f>
        <v>0</v>
      </c>
      <c r="Q756" s="204">
        <v>0</v>
      </c>
      <c r="R756" s="204">
        <f>Q756*H756</f>
        <v>0</v>
      </c>
      <c r="S756" s="204">
        <v>0</v>
      </c>
      <c r="T756" s="205">
        <f>S756*H756</f>
        <v>0</v>
      </c>
      <c r="AR756" s="19" t="s">
        <v>141</v>
      </c>
      <c r="AT756" s="19" t="s">
        <v>136</v>
      </c>
      <c r="AU756" s="19" t="s">
        <v>87</v>
      </c>
      <c r="AY756" s="19" t="s">
        <v>134</v>
      </c>
      <c r="BE756" s="206">
        <f>IF(N756="základní",J756,0)</f>
        <v>0</v>
      </c>
      <c r="BF756" s="206">
        <f>IF(N756="snížená",J756,0)</f>
        <v>0</v>
      </c>
      <c r="BG756" s="206">
        <f>IF(N756="zákl. přenesená",J756,0)</f>
        <v>0</v>
      </c>
      <c r="BH756" s="206">
        <f>IF(N756="sníž. přenesená",J756,0)</f>
        <v>0</v>
      </c>
      <c r="BI756" s="206">
        <f>IF(N756="nulová",J756,0)</f>
        <v>0</v>
      </c>
      <c r="BJ756" s="19" t="s">
        <v>23</v>
      </c>
      <c r="BK756" s="206">
        <f>ROUND(I756*H756,2)</f>
        <v>0</v>
      </c>
      <c r="BL756" s="19" t="s">
        <v>141</v>
      </c>
      <c r="BM756" s="19" t="s">
        <v>1386</v>
      </c>
    </row>
    <row r="757" spans="2:65" s="1" customFormat="1" ht="67.5" x14ac:dyDescent="0.3">
      <c r="B757" s="36"/>
      <c r="C757" s="58"/>
      <c r="D757" s="207" t="s">
        <v>143</v>
      </c>
      <c r="E757" s="58"/>
      <c r="F757" s="208" t="s">
        <v>871</v>
      </c>
      <c r="G757" s="58"/>
      <c r="H757" s="58"/>
      <c r="I757" s="163"/>
      <c r="J757" s="58"/>
      <c r="K757" s="58"/>
      <c r="L757" s="56"/>
      <c r="M757" s="73"/>
      <c r="N757" s="37"/>
      <c r="O757" s="37"/>
      <c r="P757" s="37"/>
      <c r="Q757" s="37"/>
      <c r="R757" s="37"/>
      <c r="S757" s="37"/>
      <c r="T757" s="74"/>
      <c r="AT757" s="19" t="s">
        <v>143</v>
      </c>
      <c r="AU757" s="19" t="s">
        <v>87</v>
      </c>
    </row>
    <row r="758" spans="2:65" s="13" customFormat="1" ht="13.5" x14ac:dyDescent="0.3">
      <c r="B758" s="220"/>
      <c r="C758" s="221"/>
      <c r="D758" s="207" t="s">
        <v>145</v>
      </c>
      <c r="E758" s="222" t="s">
        <v>22</v>
      </c>
      <c r="F758" s="223" t="s">
        <v>1387</v>
      </c>
      <c r="G758" s="221"/>
      <c r="H758" s="224">
        <v>59.603999999999999</v>
      </c>
      <c r="I758" s="225"/>
      <c r="J758" s="221"/>
      <c r="K758" s="221"/>
      <c r="L758" s="226"/>
      <c r="M758" s="227"/>
      <c r="N758" s="228"/>
      <c r="O758" s="228"/>
      <c r="P758" s="228"/>
      <c r="Q758" s="228"/>
      <c r="R758" s="228"/>
      <c r="S758" s="228"/>
      <c r="T758" s="229"/>
      <c r="AT758" s="230" t="s">
        <v>145</v>
      </c>
      <c r="AU758" s="230" t="s">
        <v>87</v>
      </c>
      <c r="AV758" s="13" t="s">
        <v>87</v>
      </c>
      <c r="AW758" s="13" t="s">
        <v>42</v>
      </c>
      <c r="AX758" s="13" t="s">
        <v>78</v>
      </c>
      <c r="AY758" s="230" t="s">
        <v>134</v>
      </c>
    </row>
    <row r="759" spans="2:65" s="14" customFormat="1" ht="13.5" x14ac:dyDescent="0.3">
      <c r="B759" s="231"/>
      <c r="C759" s="232"/>
      <c r="D759" s="233" t="s">
        <v>145</v>
      </c>
      <c r="E759" s="234" t="s">
        <v>22</v>
      </c>
      <c r="F759" s="235" t="s">
        <v>156</v>
      </c>
      <c r="G759" s="232"/>
      <c r="H759" s="236">
        <v>59.603999999999999</v>
      </c>
      <c r="I759" s="237"/>
      <c r="J759" s="232"/>
      <c r="K759" s="232"/>
      <c r="L759" s="238"/>
      <c r="M759" s="239"/>
      <c r="N759" s="240"/>
      <c r="O759" s="240"/>
      <c r="P759" s="240"/>
      <c r="Q759" s="240"/>
      <c r="R759" s="240"/>
      <c r="S759" s="240"/>
      <c r="T759" s="241"/>
      <c r="AT759" s="242" t="s">
        <v>145</v>
      </c>
      <c r="AU759" s="242" t="s">
        <v>87</v>
      </c>
      <c r="AV759" s="14" t="s">
        <v>141</v>
      </c>
      <c r="AW759" s="14" t="s">
        <v>42</v>
      </c>
      <c r="AX759" s="14" t="s">
        <v>23</v>
      </c>
      <c r="AY759" s="242" t="s">
        <v>134</v>
      </c>
    </row>
    <row r="760" spans="2:65" s="1" customFormat="1" ht="22.5" customHeight="1" x14ac:dyDescent="0.3">
      <c r="B760" s="36"/>
      <c r="C760" s="195" t="s">
        <v>1388</v>
      </c>
      <c r="D760" s="195" t="s">
        <v>136</v>
      </c>
      <c r="E760" s="196" t="s">
        <v>874</v>
      </c>
      <c r="F760" s="197" t="s">
        <v>875</v>
      </c>
      <c r="G760" s="198" t="s">
        <v>329</v>
      </c>
      <c r="H760" s="199">
        <v>152.46</v>
      </c>
      <c r="I760" s="200"/>
      <c r="J760" s="201">
        <f>ROUND(I760*H760,2)</f>
        <v>0</v>
      </c>
      <c r="K760" s="197" t="s">
        <v>140</v>
      </c>
      <c r="L760" s="56"/>
      <c r="M760" s="202" t="s">
        <v>22</v>
      </c>
      <c r="N760" s="203" t="s">
        <v>49</v>
      </c>
      <c r="O760" s="37"/>
      <c r="P760" s="204">
        <f>O760*H760</f>
        <v>0</v>
      </c>
      <c r="Q760" s="204">
        <v>0</v>
      </c>
      <c r="R760" s="204">
        <f>Q760*H760</f>
        <v>0</v>
      </c>
      <c r="S760" s="204">
        <v>0</v>
      </c>
      <c r="T760" s="205">
        <f>S760*H760</f>
        <v>0</v>
      </c>
      <c r="AR760" s="19" t="s">
        <v>141</v>
      </c>
      <c r="AT760" s="19" t="s">
        <v>136</v>
      </c>
      <c r="AU760" s="19" t="s">
        <v>87</v>
      </c>
      <c r="AY760" s="19" t="s">
        <v>134</v>
      </c>
      <c r="BE760" s="206">
        <f>IF(N760="základní",J760,0)</f>
        <v>0</v>
      </c>
      <c r="BF760" s="206">
        <f>IF(N760="snížená",J760,0)</f>
        <v>0</v>
      </c>
      <c r="BG760" s="206">
        <f>IF(N760="zákl. přenesená",J760,0)</f>
        <v>0</v>
      </c>
      <c r="BH760" s="206">
        <f>IF(N760="sníž. přenesená",J760,0)</f>
        <v>0</v>
      </c>
      <c r="BI760" s="206">
        <f>IF(N760="nulová",J760,0)</f>
        <v>0</v>
      </c>
      <c r="BJ760" s="19" t="s">
        <v>23</v>
      </c>
      <c r="BK760" s="206">
        <f>ROUND(I760*H760,2)</f>
        <v>0</v>
      </c>
      <c r="BL760" s="19" t="s">
        <v>141</v>
      </c>
      <c r="BM760" s="19" t="s">
        <v>1389</v>
      </c>
    </row>
    <row r="761" spans="2:65" s="1" customFormat="1" ht="67.5" x14ac:dyDescent="0.3">
      <c r="B761" s="36"/>
      <c r="C761" s="58"/>
      <c r="D761" s="207" t="s">
        <v>143</v>
      </c>
      <c r="E761" s="58"/>
      <c r="F761" s="208" t="s">
        <v>871</v>
      </c>
      <c r="G761" s="58"/>
      <c r="H761" s="58"/>
      <c r="I761" s="163"/>
      <c r="J761" s="58"/>
      <c r="K761" s="58"/>
      <c r="L761" s="56"/>
      <c r="M761" s="73"/>
      <c r="N761" s="37"/>
      <c r="O761" s="37"/>
      <c r="P761" s="37"/>
      <c r="Q761" s="37"/>
      <c r="R761" s="37"/>
      <c r="S761" s="37"/>
      <c r="T761" s="74"/>
      <c r="AT761" s="19" t="s">
        <v>143</v>
      </c>
      <c r="AU761" s="19" t="s">
        <v>87</v>
      </c>
    </row>
    <row r="762" spans="2:65" s="13" customFormat="1" ht="13.5" x14ac:dyDescent="0.3">
      <c r="B762" s="220"/>
      <c r="C762" s="221"/>
      <c r="D762" s="207" t="s">
        <v>145</v>
      </c>
      <c r="E762" s="222" t="s">
        <v>22</v>
      </c>
      <c r="F762" s="223" t="s">
        <v>1390</v>
      </c>
      <c r="G762" s="221"/>
      <c r="H762" s="224">
        <v>152.46</v>
      </c>
      <c r="I762" s="225"/>
      <c r="J762" s="221"/>
      <c r="K762" s="221"/>
      <c r="L762" s="226"/>
      <c r="M762" s="227"/>
      <c r="N762" s="228"/>
      <c r="O762" s="228"/>
      <c r="P762" s="228"/>
      <c r="Q762" s="228"/>
      <c r="R762" s="228"/>
      <c r="S762" s="228"/>
      <c r="T762" s="229"/>
      <c r="AT762" s="230" t="s">
        <v>145</v>
      </c>
      <c r="AU762" s="230" t="s">
        <v>87</v>
      </c>
      <c r="AV762" s="13" t="s">
        <v>87</v>
      </c>
      <c r="AW762" s="13" t="s">
        <v>42</v>
      </c>
      <c r="AX762" s="13" t="s">
        <v>78</v>
      </c>
      <c r="AY762" s="230" t="s">
        <v>134</v>
      </c>
    </row>
    <row r="763" spans="2:65" s="14" customFormat="1" ht="13.5" x14ac:dyDescent="0.3">
      <c r="B763" s="231"/>
      <c r="C763" s="232"/>
      <c r="D763" s="207" t="s">
        <v>145</v>
      </c>
      <c r="E763" s="264" t="s">
        <v>22</v>
      </c>
      <c r="F763" s="265" t="s">
        <v>156</v>
      </c>
      <c r="G763" s="232"/>
      <c r="H763" s="266">
        <v>152.46</v>
      </c>
      <c r="I763" s="237"/>
      <c r="J763" s="232"/>
      <c r="K763" s="232"/>
      <c r="L763" s="238"/>
      <c r="M763" s="239"/>
      <c r="N763" s="240"/>
      <c r="O763" s="240"/>
      <c r="P763" s="240"/>
      <c r="Q763" s="240"/>
      <c r="R763" s="240"/>
      <c r="S763" s="240"/>
      <c r="T763" s="241"/>
      <c r="AT763" s="242" t="s">
        <v>145</v>
      </c>
      <c r="AU763" s="242" t="s">
        <v>87</v>
      </c>
      <c r="AV763" s="14" t="s">
        <v>141</v>
      </c>
      <c r="AW763" s="14" t="s">
        <v>42</v>
      </c>
      <c r="AX763" s="14" t="s">
        <v>23</v>
      </c>
      <c r="AY763" s="242" t="s">
        <v>134</v>
      </c>
    </row>
    <row r="764" spans="2:65" s="11" customFormat="1" ht="29.85" customHeight="1" x14ac:dyDescent="0.3">
      <c r="B764" s="178"/>
      <c r="C764" s="179"/>
      <c r="D764" s="192" t="s">
        <v>77</v>
      </c>
      <c r="E764" s="193" t="s">
        <v>878</v>
      </c>
      <c r="F764" s="193" t="s">
        <v>879</v>
      </c>
      <c r="G764" s="179"/>
      <c r="H764" s="179"/>
      <c r="I764" s="182"/>
      <c r="J764" s="194">
        <f>BK764</f>
        <v>0</v>
      </c>
      <c r="K764" s="179"/>
      <c r="L764" s="184"/>
      <c r="M764" s="185"/>
      <c r="N764" s="186"/>
      <c r="O764" s="186"/>
      <c r="P764" s="187">
        <f>SUM(P765:P772)</f>
        <v>0</v>
      </c>
      <c r="Q764" s="186"/>
      <c r="R764" s="187">
        <f>SUM(R765:R772)</f>
        <v>0</v>
      </c>
      <c r="S764" s="186"/>
      <c r="T764" s="188">
        <f>SUM(T765:T772)</f>
        <v>0</v>
      </c>
      <c r="AR764" s="189" t="s">
        <v>23</v>
      </c>
      <c r="AT764" s="190" t="s">
        <v>77</v>
      </c>
      <c r="AU764" s="190" t="s">
        <v>23</v>
      </c>
      <c r="AY764" s="189" t="s">
        <v>134</v>
      </c>
      <c r="BK764" s="191">
        <f>SUM(BK765:BK772)</f>
        <v>0</v>
      </c>
    </row>
    <row r="765" spans="2:65" s="1" customFormat="1" ht="31.5" customHeight="1" x14ac:dyDescent="0.3">
      <c r="B765" s="36"/>
      <c r="C765" s="195" t="s">
        <v>1391</v>
      </c>
      <c r="D765" s="195" t="s">
        <v>136</v>
      </c>
      <c r="E765" s="196" t="s">
        <v>1392</v>
      </c>
      <c r="F765" s="197" t="s">
        <v>1393</v>
      </c>
      <c r="G765" s="198" t="s">
        <v>329</v>
      </c>
      <c r="H765" s="199">
        <v>186.75399999999999</v>
      </c>
      <c r="I765" s="200"/>
      <c r="J765" s="201">
        <f>ROUND(I765*H765,2)</f>
        <v>0</v>
      </c>
      <c r="K765" s="197" t="s">
        <v>140</v>
      </c>
      <c r="L765" s="56"/>
      <c r="M765" s="202" t="s">
        <v>22</v>
      </c>
      <c r="N765" s="203" t="s">
        <v>49</v>
      </c>
      <c r="O765" s="37"/>
      <c r="P765" s="204">
        <f>O765*H765</f>
        <v>0</v>
      </c>
      <c r="Q765" s="204">
        <v>0</v>
      </c>
      <c r="R765" s="204">
        <f>Q765*H765</f>
        <v>0</v>
      </c>
      <c r="S765" s="204">
        <v>0</v>
      </c>
      <c r="T765" s="205">
        <f>S765*H765</f>
        <v>0</v>
      </c>
      <c r="AR765" s="19" t="s">
        <v>141</v>
      </c>
      <c r="AT765" s="19" t="s">
        <v>136</v>
      </c>
      <c r="AU765" s="19" t="s">
        <v>87</v>
      </c>
      <c r="AY765" s="19" t="s">
        <v>134</v>
      </c>
      <c r="BE765" s="206">
        <f>IF(N765="základní",J765,0)</f>
        <v>0</v>
      </c>
      <c r="BF765" s="206">
        <f>IF(N765="snížená",J765,0)</f>
        <v>0</v>
      </c>
      <c r="BG765" s="206">
        <f>IF(N765="zákl. přenesená",J765,0)</f>
        <v>0</v>
      </c>
      <c r="BH765" s="206">
        <f>IF(N765="sníž. přenesená",J765,0)</f>
        <v>0</v>
      </c>
      <c r="BI765" s="206">
        <f>IF(N765="nulová",J765,0)</f>
        <v>0</v>
      </c>
      <c r="BJ765" s="19" t="s">
        <v>23</v>
      </c>
      <c r="BK765" s="206">
        <f>ROUND(I765*H765,2)</f>
        <v>0</v>
      </c>
      <c r="BL765" s="19" t="s">
        <v>141</v>
      </c>
      <c r="BM765" s="19" t="s">
        <v>1394</v>
      </c>
    </row>
    <row r="766" spans="2:65" s="1" customFormat="1" ht="54" x14ac:dyDescent="0.3">
      <c r="B766" s="36"/>
      <c r="C766" s="58"/>
      <c r="D766" s="207" t="s">
        <v>143</v>
      </c>
      <c r="E766" s="58"/>
      <c r="F766" s="208" t="s">
        <v>884</v>
      </c>
      <c r="G766" s="58"/>
      <c r="H766" s="58"/>
      <c r="I766" s="163"/>
      <c r="J766" s="58"/>
      <c r="K766" s="58"/>
      <c r="L766" s="56"/>
      <c r="M766" s="73"/>
      <c r="N766" s="37"/>
      <c r="O766" s="37"/>
      <c r="P766" s="37"/>
      <c r="Q766" s="37"/>
      <c r="R766" s="37"/>
      <c r="S766" s="37"/>
      <c r="T766" s="74"/>
      <c r="AT766" s="19" t="s">
        <v>143</v>
      </c>
      <c r="AU766" s="19" t="s">
        <v>87</v>
      </c>
    </row>
    <row r="767" spans="2:65" s="13" customFormat="1" ht="13.5" x14ac:dyDescent="0.3">
      <c r="B767" s="220"/>
      <c r="C767" s="221"/>
      <c r="D767" s="207" t="s">
        <v>145</v>
      </c>
      <c r="E767" s="222" t="s">
        <v>22</v>
      </c>
      <c r="F767" s="223" t="s">
        <v>1395</v>
      </c>
      <c r="G767" s="221"/>
      <c r="H767" s="224">
        <v>186.75399999999999</v>
      </c>
      <c r="I767" s="225"/>
      <c r="J767" s="221"/>
      <c r="K767" s="221"/>
      <c r="L767" s="226"/>
      <c r="M767" s="227"/>
      <c r="N767" s="228"/>
      <c r="O767" s="228"/>
      <c r="P767" s="228"/>
      <c r="Q767" s="228"/>
      <c r="R767" s="228"/>
      <c r="S767" s="228"/>
      <c r="T767" s="229"/>
      <c r="AT767" s="230" t="s">
        <v>145</v>
      </c>
      <c r="AU767" s="230" t="s">
        <v>87</v>
      </c>
      <c r="AV767" s="13" t="s">
        <v>87</v>
      </c>
      <c r="AW767" s="13" t="s">
        <v>42</v>
      </c>
      <c r="AX767" s="13" t="s">
        <v>78</v>
      </c>
      <c r="AY767" s="230" t="s">
        <v>134</v>
      </c>
    </row>
    <row r="768" spans="2:65" s="14" customFormat="1" ht="13.5" x14ac:dyDescent="0.3">
      <c r="B768" s="231"/>
      <c r="C768" s="232"/>
      <c r="D768" s="233" t="s">
        <v>145</v>
      </c>
      <c r="E768" s="234" t="s">
        <v>22</v>
      </c>
      <c r="F768" s="235" t="s">
        <v>156</v>
      </c>
      <c r="G768" s="232"/>
      <c r="H768" s="236">
        <v>186.75399999999999</v>
      </c>
      <c r="I768" s="237"/>
      <c r="J768" s="232"/>
      <c r="K768" s="232"/>
      <c r="L768" s="238"/>
      <c r="M768" s="239"/>
      <c r="N768" s="240"/>
      <c r="O768" s="240"/>
      <c r="P768" s="240"/>
      <c r="Q768" s="240"/>
      <c r="R768" s="240"/>
      <c r="S768" s="240"/>
      <c r="T768" s="241"/>
      <c r="AT768" s="242" t="s">
        <v>145</v>
      </c>
      <c r="AU768" s="242" t="s">
        <v>87</v>
      </c>
      <c r="AV768" s="14" t="s">
        <v>141</v>
      </c>
      <c r="AW768" s="14" t="s">
        <v>42</v>
      </c>
      <c r="AX768" s="14" t="s">
        <v>23</v>
      </c>
      <c r="AY768" s="242" t="s">
        <v>134</v>
      </c>
    </row>
    <row r="769" spans="2:65" s="1" customFormat="1" ht="31.5" customHeight="1" x14ac:dyDescent="0.3">
      <c r="B769" s="36"/>
      <c r="C769" s="195" t="s">
        <v>1396</v>
      </c>
      <c r="D769" s="195" t="s">
        <v>136</v>
      </c>
      <c r="E769" s="196" t="s">
        <v>1397</v>
      </c>
      <c r="F769" s="197" t="s">
        <v>1398</v>
      </c>
      <c r="G769" s="198" t="s">
        <v>329</v>
      </c>
      <c r="H769" s="199">
        <v>185.75399999999999</v>
      </c>
      <c r="I769" s="200"/>
      <c r="J769" s="201">
        <f>ROUND(I769*H769,2)</f>
        <v>0</v>
      </c>
      <c r="K769" s="197" t="s">
        <v>140</v>
      </c>
      <c r="L769" s="56"/>
      <c r="M769" s="202" t="s">
        <v>22</v>
      </c>
      <c r="N769" s="203" t="s">
        <v>49</v>
      </c>
      <c r="O769" s="37"/>
      <c r="P769" s="204">
        <f>O769*H769</f>
        <v>0</v>
      </c>
      <c r="Q769" s="204">
        <v>0</v>
      </c>
      <c r="R769" s="204">
        <f>Q769*H769</f>
        <v>0</v>
      </c>
      <c r="S769" s="204">
        <v>0</v>
      </c>
      <c r="T769" s="205">
        <f>S769*H769</f>
        <v>0</v>
      </c>
      <c r="AR769" s="19" t="s">
        <v>141</v>
      </c>
      <c r="AT769" s="19" t="s">
        <v>136</v>
      </c>
      <c r="AU769" s="19" t="s">
        <v>87</v>
      </c>
      <c r="AY769" s="19" t="s">
        <v>134</v>
      </c>
      <c r="BE769" s="206">
        <f>IF(N769="základní",J769,0)</f>
        <v>0</v>
      </c>
      <c r="BF769" s="206">
        <f>IF(N769="snížená",J769,0)</f>
        <v>0</v>
      </c>
      <c r="BG769" s="206">
        <f>IF(N769="zákl. přenesená",J769,0)</f>
        <v>0</v>
      </c>
      <c r="BH769" s="206">
        <f>IF(N769="sníž. přenesená",J769,0)</f>
        <v>0</v>
      </c>
      <c r="BI769" s="206">
        <f>IF(N769="nulová",J769,0)</f>
        <v>0</v>
      </c>
      <c r="BJ769" s="19" t="s">
        <v>23</v>
      </c>
      <c r="BK769" s="206">
        <f>ROUND(I769*H769,2)</f>
        <v>0</v>
      </c>
      <c r="BL769" s="19" t="s">
        <v>141</v>
      </c>
      <c r="BM769" s="19" t="s">
        <v>1399</v>
      </c>
    </row>
    <row r="770" spans="2:65" s="1" customFormat="1" ht="54" x14ac:dyDescent="0.3">
      <c r="B770" s="36"/>
      <c r="C770" s="58"/>
      <c r="D770" s="207" t="s">
        <v>143</v>
      </c>
      <c r="E770" s="58"/>
      <c r="F770" s="208" t="s">
        <v>884</v>
      </c>
      <c r="G770" s="58"/>
      <c r="H770" s="58"/>
      <c r="I770" s="163"/>
      <c r="J770" s="58"/>
      <c r="K770" s="58"/>
      <c r="L770" s="56"/>
      <c r="M770" s="73"/>
      <c r="N770" s="37"/>
      <c r="O770" s="37"/>
      <c r="P770" s="37"/>
      <c r="Q770" s="37"/>
      <c r="R770" s="37"/>
      <c r="S770" s="37"/>
      <c r="T770" s="74"/>
      <c r="AT770" s="19" t="s">
        <v>143</v>
      </c>
      <c r="AU770" s="19" t="s">
        <v>87</v>
      </c>
    </row>
    <row r="771" spans="2:65" s="13" customFormat="1" ht="13.5" x14ac:dyDescent="0.3">
      <c r="B771" s="220"/>
      <c r="C771" s="221"/>
      <c r="D771" s="207" t="s">
        <v>145</v>
      </c>
      <c r="E771" s="222" t="s">
        <v>22</v>
      </c>
      <c r="F771" s="223" t="s">
        <v>1400</v>
      </c>
      <c r="G771" s="221"/>
      <c r="H771" s="224">
        <v>185.75399999999999</v>
      </c>
      <c r="I771" s="225"/>
      <c r="J771" s="221"/>
      <c r="K771" s="221"/>
      <c r="L771" s="226"/>
      <c r="M771" s="227"/>
      <c r="N771" s="228"/>
      <c r="O771" s="228"/>
      <c r="P771" s="228"/>
      <c r="Q771" s="228"/>
      <c r="R771" s="228"/>
      <c r="S771" s="228"/>
      <c r="T771" s="229"/>
      <c r="AT771" s="230" t="s">
        <v>145</v>
      </c>
      <c r="AU771" s="230" t="s">
        <v>87</v>
      </c>
      <c r="AV771" s="13" t="s">
        <v>87</v>
      </c>
      <c r="AW771" s="13" t="s">
        <v>42</v>
      </c>
      <c r="AX771" s="13" t="s">
        <v>78</v>
      </c>
      <c r="AY771" s="230" t="s">
        <v>134</v>
      </c>
    </row>
    <row r="772" spans="2:65" s="14" customFormat="1" ht="13.5" x14ac:dyDescent="0.3">
      <c r="B772" s="231"/>
      <c r="C772" s="232"/>
      <c r="D772" s="207" t="s">
        <v>145</v>
      </c>
      <c r="E772" s="264" t="s">
        <v>22</v>
      </c>
      <c r="F772" s="265" t="s">
        <v>156</v>
      </c>
      <c r="G772" s="232"/>
      <c r="H772" s="266">
        <v>185.75399999999999</v>
      </c>
      <c r="I772" s="237"/>
      <c r="J772" s="232"/>
      <c r="K772" s="232"/>
      <c r="L772" s="238"/>
      <c r="M772" s="269"/>
      <c r="N772" s="270"/>
      <c r="O772" s="270"/>
      <c r="P772" s="270"/>
      <c r="Q772" s="270"/>
      <c r="R772" s="270"/>
      <c r="S772" s="270"/>
      <c r="T772" s="271"/>
      <c r="AT772" s="242" t="s">
        <v>145</v>
      </c>
      <c r="AU772" s="242" t="s">
        <v>87</v>
      </c>
      <c r="AV772" s="14" t="s">
        <v>141</v>
      </c>
      <c r="AW772" s="14" t="s">
        <v>42</v>
      </c>
      <c r="AX772" s="14" t="s">
        <v>23</v>
      </c>
      <c r="AY772" s="242" t="s">
        <v>134</v>
      </c>
    </row>
    <row r="773" spans="2:65" s="1" customFormat="1" ht="6.95" customHeight="1" x14ac:dyDescent="0.3">
      <c r="B773" s="51"/>
      <c r="C773" s="52"/>
      <c r="D773" s="52"/>
      <c r="E773" s="52"/>
      <c r="F773" s="52"/>
      <c r="G773" s="52"/>
      <c r="H773" s="52"/>
      <c r="I773" s="139"/>
      <c r="J773" s="52"/>
      <c r="K773" s="52"/>
      <c r="L773" s="56"/>
    </row>
  </sheetData>
  <sheetProtection algorithmName="SHA-512" hashValue="9xfxemulStGNEJk4wkWbH5ouWwTM+b7AeozOZXIkpneFeaT/lq4/c5O06HiAty+9fDpVR10ijCZFEcS+mfVazA==" saltValue="CoLx8dQvfkhqTrcz3QYLpA==" spinCount="100000" sheet="1" objects="1" scenarios="1" formatColumns="0" formatRows="0" sort="0" autoFilter="0"/>
  <autoFilter ref="C89:K89"/>
  <mergeCells count="12">
    <mergeCell ref="G1:H1"/>
    <mergeCell ref="L2:V2"/>
    <mergeCell ref="E49:H49"/>
    <mergeCell ref="E51:H51"/>
    <mergeCell ref="E78:H78"/>
    <mergeCell ref="E80:H80"/>
    <mergeCell ref="E82:H82"/>
    <mergeCell ref="E7:H7"/>
    <mergeCell ref="E9:H9"/>
    <mergeCell ref="E11:H11"/>
    <mergeCell ref="E26:H26"/>
    <mergeCell ref="E47:H47"/>
  </mergeCells>
  <hyperlinks>
    <hyperlink ref="F1:G1" location="C2" tooltip="Krycí list soupisu" display="1) Krycí list soupisu"/>
    <hyperlink ref="G1:H1" location="C58" tooltip="Rekapitulace" display="2) Rekapitulace"/>
    <hyperlink ref="J1" location="C89"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0"/>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7"/>
      <c r="B1" s="322"/>
      <c r="C1" s="322"/>
      <c r="D1" s="321" t="s">
        <v>1</v>
      </c>
      <c r="E1" s="322"/>
      <c r="F1" s="323" t="s">
        <v>1489</v>
      </c>
      <c r="G1" s="328" t="s">
        <v>1490</v>
      </c>
      <c r="H1" s="328"/>
      <c r="I1" s="329"/>
      <c r="J1" s="323" t="s">
        <v>1491</v>
      </c>
      <c r="K1" s="321" t="s">
        <v>100</v>
      </c>
      <c r="L1" s="323" t="s">
        <v>1492</v>
      </c>
      <c r="M1" s="323"/>
      <c r="N1" s="323"/>
      <c r="O1" s="323"/>
      <c r="P1" s="323"/>
      <c r="Q1" s="323"/>
      <c r="R1" s="323"/>
      <c r="S1" s="323"/>
      <c r="T1" s="323"/>
      <c r="U1" s="319"/>
      <c r="V1" s="319"/>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x14ac:dyDescent="0.3">
      <c r="L2" s="273"/>
      <c r="M2" s="273"/>
      <c r="N2" s="273"/>
      <c r="O2" s="273"/>
      <c r="P2" s="273"/>
      <c r="Q2" s="273"/>
      <c r="R2" s="273"/>
      <c r="S2" s="273"/>
      <c r="T2" s="273"/>
      <c r="U2" s="273"/>
      <c r="V2" s="273"/>
      <c r="AT2" s="19" t="s">
        <v>99</v>
      </c>
    </row>
    <row r="3" spans="1:70" ht="6.95" customHeight="1" x14ac:dyDescent="0.3">
      <c r="B3" s="20"/>
      <c r="C3" s="21"/>
      <c r="D3" s="21"/>
      <c r="E3" s="21"/>
      <c r="F3" s="21"/>
      <c r="G3" s="21"/>
      <c r="H3" s="21"/>
      <c r="I3" s="116"/>
      <c r="J3" s="21"/>
      <c r="K3" s="22"/>
      <c r="AT3" s="19" t="s">
        <v>87</v>
      </c>
    </row>
    <row r="4" spans="1:70" ht="36.950000000000003" customHeight="1" x14ac:dyDescent="0.3">
      <c r="B4" s="23"/>
      <c r="C4" s="24"/>
      <c r="D4" s="25" t="s">
        <v>101</v>
      </c>
      <c r="E4" s="24"/>
      <c r="F4" s="24"/>
      <c r="G4" s="24"/>
      <c r="H4" s="24"/>
      <c r="I4" s="117"/>
      <c r="J4" s="24"/>
      <c r="K4" s="26"/>
      <c r="M4" s="27" t="s">
        <v>10</v>
      </c>
      <c r="AT4" s="19" t="s">
        <v>4</v>
      </c>
    </row>
    <row r="5" spans="1:70" ht="6.95" customHeight="1" x14ac:dyDescent="0.3">
      <c r="B5" s="23"/>
      <c r="C5" s="24"/>
      <c r="D5" s="24"/>
      <c r="E5" s="24"/>
      <c r="F5" s="24"/>
      <c r="G5" s="24"/>
      <c r="H5" s="24"/>
      <c r="I5" s="117"/>
      <c r="J5" s="24"/>
      <c r="K5" s="26"/>
    </row>
    <row r="6" spans="1:70" x14ac:dyDescent="0.3">
      <c r="B6" s="23"/>
      <c r="C6" s="24"/>
      <c r="D6" s="32" t="s">
        <v>16</v>
      </c>
      <c r="E6" s="24"/>
      <c r="F6" s="24"/>
      <c r="G6" s="24"/>
      <c r="H6" s="24"/>
      <c r="I6" s="117"/>
      <c r="J6" s="24"/>
      <c r="K6" s="26"/>
    </row>
    <row r="7" spans="1:70" ht="22.5" customHeight="1" x14ac:dyDescent="0.3">
      <c r="B7" s="23"/>
      <c r="C7" s="24"/>
      <c r="D7" s="24"/>
      <c r="E7" s="315" t="str">
        <f>'Rekapitulace stavby'!K6</f>
        <v>Troubelice - rekonstrukce vodovodních řadů a stoky B</v>
      </c>
      <c r="F7" s="277"/>
      <c r="G7" s="277"/>
      <c r="H7" s="277"/>
      <c r="I7" s="117"/>
      <c r="J7" s="24"/>
      <c r="K7" s="26"/>
    </row>
    <row r="8" spans="1:70" x14ac:dyDescent="0.3">
      <c r="B8" s="23"/>
      <c r="C8" s="24"/>
      <c r="D8" s="32" t="s">
        <v>102</v>
      </c>
      <c r="E8" s="24"/>
      <c r="F8" s="24"/>
      <c r="G8" s="24"/>
      <c r="H8" s="24"/>
      <c r="I8" s="117"/>
      <c r="J8" s="24"/>
      <c r="K8" s="26"/>
    </row>
    <row r="9" spans="1:70" s="1" customFormat="1" ht="22.5" customHeight="1" x14ac:dyDescent="0.3">
      <c r="B9" s="36"/>
      <c r="C9" s="37"/>
      <c r="D9" s="37"/>
      <c r="E9" s="315" t="s">
        <v>1401</v>
      </c>
      <c r="F9" s="284"/>
      <c r="G9" s="284"/>
      <c r="H9" s="284"/>
      <c r="I9" s="118"/>
      <c r="J9" s="37"/>
      <c r="K9" s="40"/>
    </row>
    <row r="10" spans="1:70" s="1" customFormat="1" x14ac:dyDescent="0.3">
      <c r="B10" s="36"/>
      <c r="C10" s="37"/>
      <c r="D10" s="32" t="s">
        <v>104</v>
      </c>
      <c r="E10" s="37"/>
      <c r="F10" s="37"/>
      <c r="G10" s="37"/>
      <c r="H10" s="37"/>
      <c r="I10" s="118"/>
      <c r="J10" s="37"/>
      <c r="K10" s="40"/>
    </row>
    <row r="11" spans="1:70" s="1" customFormat="1" ht="36.950000000000003" customHeight="1" x14ac:dyDescent="0.3">
      <c r="B11" s="36"/>
      <c r="C11" s="37"/>
      <c r="D11" s="37"/>
      <c r="E11" s="316" t="s">
        <v>1401</v>
      </c>
      <c r="F11" s="284"/>
      <c r="G11" s="284"/>
      <c r="H11" s="284"/>
      <c r="I11" s="118"/>
      <c r="J11" s="37"/>
      <c r="K11" s="40"/>
    </row>
    <row r="12" spans="1:70" s="1" customFormat="1" ht="13.5" x14ac:dyDescent="0.3">
      <c r="B12" s="36"/>
      <c r="C12" s="37"/>
      <c r="D12" s="37"/>
      <c r="E12" s="37"/>
      <c r="F12" s="37"/>
      <c r="G12" s="37"/>
      <c r="H12" s="37"/>
      <c r="I12" s="118"/>
      <c r="J12" s="37"/>
      <c r="K12" s="40"/>
    </row>
    <row r="13" spans="1:70" s="1" customFormat="1" ht="14.45" customHeight="1" x14ac:dyDescent="0.3">
      <c r="B13" s="36"/>
      <c r="C13" s="37"/>
      <c r="D13" s="32" t="s">
        <v>19</v>
      </c>
      <c r="E13" s="37"/>
      <c r="F13" s="30" t="s">
        <v>20</v>
      </c>
      <c r="G13" s="37"/>
      <c r="H13" s="37"/>
      <c r="I13" s="119" t="s">
        <v>21</v>
      </c>
      <c r="J13" s="30" t="s">
        <v>22</v>
      </c>
      <c r="K13" s="40"/>
    </row>
    <row r="14" spans="1:70" s="1" customFormat="1" ht="14.45" customHeight="1" x14ac:dyDescent="0.3">
      <c r="B14" s="36"/>
      <c r="C14" s="37"/>
      <c r="D14" s="32" t="s">
        <v>24</v>
      </c>
      <c r="E14" s="37"/>
      <c r="F14" s="30" t="s">
        <v>25</v>
      </c>
      <c r="G14" s="37"/>
      <c r="H14" s="37"/>
      <c r="I14" s="119" t="s">
        <v>26</v>
      </c>
      <c r="J14" s="120" t="str">
        <f>'Rekapitulace stavby'!AN8</f>
        <v>27.6.2016</v>
      </c>
      <c r="K14" s="40"/>
    </row>
    <row r="15" spans="1:70" s="1" customFormat="1" ht="10.9" customHeight="1" x14ac:dyDescent="0.3">
      <c r="B15" s="36"/>
      <c r="C15" s="37"/>
      <c r="D15" s="37"/>
      <c r="E15" s="37"/>
      <c r="F15" s="37"/>
      <c r="G15" s="37"/>
      <c r="H15" s="37"/>
      <c r="I15" s="118"/>
      <c r="J15" s="37"/>
      <c r="K15" s="40"/>
    </row>
    <row r="16" spans="1:70" s="1" customFormat="1" ht="14.45" customHeight="1" x14ac:dyDescent="0.3">
      <c r="B16" s="36"/>
      <c r="C16" s="37"/>
      <c r="D16" s="32" t="s">
        <v>30</v>
      </c>
      <c r="E16" s="37"/>
      <c r="F16" s="37"/>
      <c r="G16" s="37"/>
      <c r="H16" s="37"/>
      <c r="I16" s="119" t="s">
        <v>31</v>
      </c>
      <c r="J16" s="30" t="s">
        <v>32</v>
      </c>
      <c r="K16" s="40"/>
    </row>
    <row r="17" spans="2:11" s="1" customFormat="1" ht="18" customHeight="1" x14ac:dyDescent="0.3">
      <c r="B17" s="36"/>
      <c r="C17" s="37"/>
      <c r="D17" s="37"/>
      <c r="E17" s="30" t="s">
        <v>33</v>
      </c>
      <c r="F17" s="37"/>
      <c r="G17" s="37"/>
      <c r="H17" s="37"/>
      <c r="I17" s="119" t="s">
        <v>34</v>
      </c>
      <c r="J17" s="30" t="s">
        <v>35</v>
      </c>
      <c r="K17" s="40"/>
    </row>
    <row r="18" spans="2:11" s="1" customFormat="1" ht="6.95" customHeight="1" x14ac:dyDescent="0.3">
      <c r="B18" s="36"/>
      <c r="C18" s="37"/>
      <c r="D18" s="37"/>
      <c r="E18" s="37"/>
      <c r="F18" s="37"/>
      <c r="G18" s="37"/>
      <c r="H18" s="37"/>
      <c r="I18" s="118"/>
      <c r="J18" s="37"/>
      <c r="K18" s="40"/>
    </row>
    <row r="19" spans="2:11" s="1" customFormat="1" ht="14.45" customHeight="1" x14ac:dyDescent="0.3">
      <c r="B19" s="36"/>
      <c r="C19" s="37"/>
      <c r="D19" s="32" t="s">
        <v>36</v>
      </c>
      <c r="E19" s="37"/>
      <c r="F19" s="37"/>
      <c r="G19" s="37"/>
      <c r="H19" s="37"/>
      <c r="I19" s="119" t="s">
        <v>31</v>
      </c>
      <c r="J19" s="30" t="str">
        <f>IF('Rekapitulace stavby'!AN13="Vyplň údaj","",IF('Rekapitulace stavby'!AN13="","",'Rekapitulace stavby'!AN13))</f>
        <v/>
      </c>
      <c r="K19" s="40"/>
    </row>
    <row r="20" spans="2:11" s="1" customFormat="1" ht="18" customHeight="1" x14ac:dyDescent="0.3">
      <c r="B20" s="36"/>
      <c r="C20" s="37"/>
      <c r="D20" s="37"/>
      <c r="E20" s="30" t="str">
        <f>IF('Rekapitulace stavby'!E14="Vyplň údaj","",IF('Rekapitulace stavby'!E14="","",'Rekapitulace stavby'!E14))</f>
        <v/>
      </c>
      <c r="F20" s="37"/>
      <c r="G20" s="37"/>
      <c r="H20" s="37"/>
      <c r="I20" s="119" t="s">
        <v>34</v>
      </c>
      <c r="J20" s="30" t="str">
        <f>IF('Rekapitulace stavby'!AN14="Vyplň údaj","",IF('Rekapitulace stavby'!AN14="","",'Rekapitulace stavby'!AN14))</f>
        <v/>
      </c>
      <c r="K20" s="40"/>
    </row>
    <row r="21" spans="2:11" s="1" customFormat="1" ht="6.95" customHeight="1" x14ac:dyDescent="0.3">
      <c r="B21" s="36"/>
      <c r="C21" s="37"/>
      <c r="D21" s="37"/>
      <c r="E21" s="37"/>
      <c r="F21" s="37"/>
      <c r="G21" s="37"/>
      <c r="H21" s="37"/>
      <c r="I21" s="118"/>
      <c r="J21" s="37"/>
      <c r="K21" s="40"/>
    </row>
    <row r="22" spans="2:11" s="1" customFormat="1" ht="14.45" customHeight="1" x14ac:dyDescent="0.3">
      <c r="B22" s="36"/>
      <c r="C22" s="37"/>
      <c r="D22" s="32" t="s">
        <v>38</v>
      </c>
      <c r="E22" s="37"/>
      <c r="F22" s="37"/>
      <c r="G22" s="37"/>
      <c r="H22" s="37"/>
      <c r="I22" s="119" t="s">
        <v>31</v>
      </c>
      <c r="J22" s="30" t="s">
        <v>39</v>
      </c>
      <c r="K22" s="40"/>
    </row>
    <row r="23" spans="2:11" s="1" customFormat="1" ht="18" customHeight="1" x14ac:dyDescent="0.3">
      <c r="B23" s="36"/>
      <c r="C23" s="37"/>
      <c r="D23" s="37"/>
      <c r="E23" s="30" t="s">
        <v>40</v>
      </c>
      <c r="F23" s="37"/>
      <c r="G23" s="37"/>
      <c r="H23" s="37"/>
      <c r="I23" s="119" t="s">
        <v>34</v>
      </c>
      <c r="J23" s="30" t="s">
        <v>41</v>
      </c>
      <c r="K23" s="40"/>
    </row>
    <row r="24" spans="2:11" s="1" customFormat="1" ht="6.95" customHeight="1" x14ac:dyDescent="0.3">
      <c r="B24" s="36"/>
      <c r="C24" s="37"/>
      <c r="D24" s="37"/>
      <c r="E24" s="37"/>
      <c r="F24" s="37"/>
      <c r="G24" s="37"/>
      <c r="H24" s="37"/>
      <c r="I24" s="118"/>
      <c r="J24" s="37"/>
      <c r="K24" s="40"/>
    </row>
    <row r="25" spans="2:11" s="1" customFormat="1" ht="14.45" customHeight="1" x14ac:dyDescent="0.3">
      <c r="B25" s="36"/>
      <c r="C25" s="37"/>
      <c r="D25" s="32" t="s">
        <v>43</v>
      </c>
      <c r="E25" s="37"/>
      <c r="F25" s="37"/>
      <c r="G25" s="37"/>
      <c r="H25" s="37"/>
      <c r="I25" s="118"/>
      <c r="J25" s="37"/>
      <c r="K25" s="40"/>
    </row>
    <row r="26" spans="2:11" s="7" customFormat="1" ht="22.5" customHeight="1" x14ac:dyDescent="0.3">
      <c r="B26" s="121"/>
      <c r="C26" s="122"/>
      <c r="D26" s="122"/>
      <c r="E26" s="280" t="s">
        <v>22</v>
      </c>
      <c r="F26" s="317"/>
      <c r="G26" s="317"/>
      <c r="H26" s="317"/>
      <c r="I26" s="123"/>
      <c r="J26" s="122"/>
      <c r="K26" s="124"/>
    </row>
    <row r="27" spans="2:11" s="1" customFormat="1" ht="6.95" customHeight="1" x14ac:dyDescent="0.3">
      <c r="B27" s="36"/>
      <c r="C27" s="37"/>
      <c r="D27" s="37"/>
      <c r="E27" s="37"/>
      <c r="F27" s="37"/>
      <c r="G27" s="37"/>
      <c r="H27" s="37"/>
      <c r="I27" s="118"/>
      <c r="J27" s="37"/>
      <c r="K27" s="40"/>
    </row>
    <row r="28" spans="2:11" s="1" customFormat="1" ht="6.95" customHeight="1" x14ac:dyDescent="0.3">
      <c r="B28" s="36"/>
      <c r="C28" s="37"/>
      <c r="D28" s="81"/>
      <c r="E28" s="81"/>
      <c r="F28" s="81"/>
      <c r="G28" s="81"/>
      <c r="H28" s="81"/>
      <c r="I28" s="125"/>
      <c r="J28" s="81"/>
      <c r="K28" s="126"/>
    </row>
    <row r="29" spans="2:11" s="1" customFormat="1" ht="25.35" customHeight="1" x14ac:dyDescent="0.3">
      <c r="B29" s="36"/>
      <c r="C29" s="37"/>
      <c r="D29" s="127" t="s">
        <v>44</v>
      </c>
      <c r="E29" s="37"/>
      <c r="F29" s="37"/>
      <c r="G29" s="37"/>
      <c r="H29" s="37"/>
      <c r="I29" s="118"/>
      <c r="J29" s="128">
        <f>ROUND(J87,2)</f>
        <v>0</v>
      </c>
      <c r="K29" s="40"/>
    </row>
    <row r="30" spans="2:11" s="1" customFormat="1" ht="6.95" customHeight="1" x14ac:dyDescent="0.3">
      <c r="B30" s="36"/>
      <c r="C30" s="37"/>
      <c r="D30" s="81"/>
      <c r="E30" s="81"/>
      <c r="F30" s="81"/>
      <c r="G30" s="81"/>
      <c r="H30" s="81"/>
      <c r="I30" s="125"/>
      <c r="J30" s="81"/>
      <c r="K30" s="126"/>
    </row>
    <row r="31" spans="2:11" s="1" customFormat="1" ht="14.45" customHeight="1" x14ac:dyDescent="0.3">
      <c r="B31" s="36"/>
      <c r="C31" s="37"/>
      <c r="D31" s="37"/>
      <c r="E31" s="37"/>
      <c r="F31" s="41" t="s">
        <v>46</v>
      </c>
      <c r="G31" s="37"/>
      <c r="H31" s="37"/>
      <c r="I31" s="129" t="s">
        <v>45</v>
      </c>
      <c r="J31" s="41" t="s">
        <v>47</v>
      </c>
      <c r="K31" s="40"/>
    </row>
    <row r="32" spans="2:11" s="1" customFormat="1" ht="14.45" customHeight="1" x14ac:dyDescent="0.3">
      <c r="B32" s="36"/>
      <c r="C32" s="37"/>
      <c r="D32" s="44" t="s">
        <v>48</v>
      </c>
      <c r="E32" s="44" t="s">
        <v>49</v>
      </c>
      <c r="F32" s="130">
        <f>ROUND(SUM(BE87:BE159), 2)</f>
        <v>0</v>
      </c>
      <c r="G32" s="37"/>
      <c r="H32" s="37"/>
      <c r="I32" s="131">
        <v>0.21</v>
      </c>
      <c r="J32" s="130">
        <f>ROUND(ROUND((SUM(BE87:BE159)), 2)*I32, 2)</f>
        <v>0</v>
      </c>
      <c r="K32" s="40"/>
    </row>
    <row r="33" spans="2:11" s="1" customFormat="1" ht="14.45" customHeight="1" x14ac:dyDescent="0.3">
      <c r="B33" s="36"/>
      <c r="C33" s="37"/>
      <c r="D33" s="37"/>
      <c r="E33" s="44" t="s">
        <v>50</v>
      </c>
      <c r="F33" s="130">
        <f>ROUND(SUM(BF87:BF159), 2)</f>
        <v>0</v>
      </c>
      <c r="G33" s="37"/>
      <c r="H33" s="37"/>
      <c r="I33" s="131">
        <v>0.15</v>
      </c>
      <c r="J33" s="130">
        <f>ROUND(ROUND((SUM(BF87:BF159)), 2)*I33, 2)</f>
        <v>0</v>
      </c>
      <c r="K33" s="40"/>
    </row>
    <row r="34" spans="2:11" s="1" customFormat="1" ht="14.45" hidden="1" customHeight="1" x14ac:dyDescent="0.3">
      <c r="B34" s="36"/>
      <c r="C34" s="37"/>
      <c r="D34" s="37"/>
      <c r="E34" s="44" t="s">
        <v>51</v>
      </c>
      <c r="F34" s="130">
        <f>ROUND(SUM(BG87:BG159), 2)</f>
        <v>0</v>
      </c>
      <c r="G34" s="37"/>
      <c r="H34" s="37"/>
      <c r="I34" s="131">
        <v>0.21</v>
      </c>
      <c r="J34" s="130">
        <v>0</v>
      </c>
      <c r="K34" s="40"/>
    </row>
    <row r="35" spans="2:11" s="1" customFormat="1" ht="14.45" hidden="1" customHeight="1" x14ac:dyDescent="0.3">
      <c r="B35" s="36"/>
      <c r="C35" s="37"/>
      <c r="D35" s="37"/>
      <c r="E35" s="44" t="s">
        <v>52</v>
      </c>
      <c r="F35" s="130">
        <f>ROUND(SUM(BH87:BH159), 2)</f>
        <v>0</v>
      </c>
      <c r="G35" s="37"/>
      <c r="H35" s="37"/>
      <c r="I35" s="131">
        <v>0.15</v>
      </c>
      <c r="J35" s="130">
        <v>0</v>
      </c>
      <c r="K35" s="40"/>
    </row>
    <row r="36" spans="2:11" s="1" customFormat="1" ht="14.45" hidden="1" customHeight="1" x14ac:dyDescent="0.3">
      <c r="B36" s="36"/>
      <c r="C36" s="37"/>
      <c r="D36" s="37"/>
      <c r="E36" s="44" t="s">
        <v>53</v>
      </c>
      <c r="F36" s="130">
        <f>ROUND(SUM(BI87:BI159), 2)</f>
        <v>0</v>
      </c>
      <c r="G36" s="37"/>
      <c r="H36" s="37"/>
      <c r="I36" s="131">
        <v>0</v>
      </c>
      <c r="J36" s="130">
        <v>0</v>
      </c>
      <c r="K36" s="40"/>
    </row>
    <row r="37" spans="2:11" s="1" customFormat="1" ht="6.95" customHeight="1" x14ac:dyDescent="0.3">
      <c r="B37" s="36"/>
      <c r="C37" s="37"/>
      <c r="D37" s="37"/>
      <c r="E37" s="37"/>
      <c r="F37" s="37"/>
      <c r="G37" s="37"/>
      <c r="H37" s="37"/>
      <c r="I37" s="118"/>
      <c r="J37" s="37"/>
      <c r="K37" s="40"/>
    </row>
    <row r="38" spans="2:11" s="1" customFormat="1" ht="25.35" customHeight="1" x14ac:dyDescent="0.3">
      <c r="B38" s="36"/>
      <c r="C38" s="132"/>
      <c r="D38" s="133" t="s">
        <v>54</v>
      </c>
      <c r="E38" s="75"/>
      <c r="F38" s="75"/>
      <c r="G38" s="134" t="s">
        <v>55</v>
      </c>
      <c r="H38" s="135" t="s">
        <v>56</v>
      </c>
      <c r="I38" s="136"/>
      <c r="J38" s="137">
        <f>SUM(J29:J36)</f>
        <v>0</v>
      </c>
      <c r="K38" s="138"/>
    </row>
    <row r="39" spans="2:11" s="1" customFormat="1" ht="14.45" customHeight="1" x14ac:dyDescent="0.3">
      <c r="B39" s="51"/>
      <c r="C39" s="52"/>
      <c r="D39" s="52"/>
      <c r="E39" s="52"/>
      <c r="F39" s="52"/>
      <c r="G39" s="52"/>
      <c r="H39" s="52"/>
      <c r="I39" s="139"/>
      <c r="J39" s="52"/>
      <c r="K39" s="53"/>
    </row>
    <row r="43" spans="2:11" s="1" customFormat="1" ht="6.95" customHeight="1" x14ac:dyDescent="0.3">
      <c r="B43" s="140"/>
      <c r="C43" s="141"/>
      <c r="D43" s="141"/>
      <c r="E43" s="141"/>
      <c r="F43" s="141"/>
      <c r="G43" s="141"/>
      <c r="H43" s="141"/>
      <c r="I43" s="142"/>
      <c r="J43" s="141"/>
      <c r="K43" s="143"/>
    </row>
    <row r="44" spans="2:11" s="1" customFormat="1" ht="36.950000000000003" customHeight="1" x14ac:dyDescent="0.3">
      <c r="B44" s="36"/>
      <c r="C44" s="25" t="s">
        <v>105</v>
      </c>
      <c r="D44" s="37"/>
      <c r="E44" s="37"/>
      <c r="F44" s="37"/>
      <c r="G44" s="37"/>
      <c r="H44" s="37"/>
      <c r="I44" s="118"/>
      <c r="J44" s="37"/>
      <c r="K44" s="40"/>
    </row>
    <row r="45" spans="2:11" s="1" customFormat="1" ht="6.95" customHeight="1" x14ac:dyDescent="0.3">
      <c r="B45" s="36"/>
      <c r="C45" s="37"/>
      <c r="D45" s="37"/>
      <c r="E45" s="37"/>
      <c r="F45" s="37"/>
      <c r="G45" s="37"/>
      <c r="H45" s="37"/>
      <c r="I45" s="118"/>
      <c r="J45" s="37"/>
      <c r="K45" s="40"/>
    </row>
    <row r="46" spans="2:11" s="1" customFormat="1" ht="14.45" customHeight="1" x14ac:dyDescent="0.3">
      <c r="B46" s="36"/>
      <c r="C46" s="32" t="s">
        <v>16</v>
      </c>
      <c r="D46" s="37"/>
      <c r="E46" s="37"/>
      <c r="F46" s="37"/>
      <c r="G46" s="37"/>
      <c r="H46" s="37"/>
      <c r="I46" s="118"/>
      <c r="J46" s="37"/>
      <c r="K46" s="40"/>
    </row>
    <row r="47" spans="2:11" s="1" customFormat="1" ht="22.5" customHeight="1" x14ac:dyDescent="0.3">
      <c r="B47" s="36"/>
      <c r="C47" s="37"/>
      <c r="D47" s="37"/>
      <c r="E47" s="315" t="str">
        <f>E7</f>
        <v>Troubelice - rekonstrukce vodovodních řadů a stoky B</v>
      </c>
      <c r="F47" s="284"/>
      <c r="G47" s="284"/>
      <c r="H47" s="284"/>
      <c r="I47" s="118"/>
      <c r="J47" s="37"/>
      <c r="K47" s="40"/>
    </row>
    <row r="48" spans="2:11" x14ac:dyDescent="0.3">
      <c r="B48" s="23"/>
      <c r="C48" s="32" t="s">
        <v>102</v>
      </c>
      <c r="D48" s="24"/>
      <c r="E48" s="24"/>
      <c r="F48" s="24"/>
      <c r="G48" s="24"/>
      <c r="H48" s="24"/>
      <c r="I48" s="117"/>
      <c r="J48" s="24"/>
      <c r="K48" s="26"/>
    </row>
    <row r="49" spans="2:47" s="1" customFormat="1" ht="22.5" customHeight="1" x14ac:dyDescent="0.3">
      <c r="B49" s="36"/>
      <c r="C49" s="37"/>
      <c r="D49" s="37"/>
      <c r="E49" s="315" t="s">
        <v>1401</v>
      </c>
      <c r="F49" s="284"/>
      <c r="G49" s="284"/>
      <c r="H49" s="284"/>
      <c r="I49" s="118"/>
      <c r="J49" s="37"/>
      <c r="K49" s="40"/>
    </row>
    <row r="50" spans="2:47" s="1" customFormat="1" ht="14.45" customHeight="1" x14ac:dyDescent="0.3">
      <c r="B50" s="36"/>
      <c r="C50" s="32" t="s">
        <v>104</v>
      </c>
      <c r="D50" s="37"/>
      <c r="E50" s="37"/>
      <c r="F50" s="37"/>
      <c r="G50" s="37"/>
      <c r="H50" s="37"/>
      <c r="I50" s="118"/>
      <c r="J50" s="37"/>
      <c r="K50" s="40"/>
    </row>
    <row r="51" spans="2:47" s="1" customFormat="1" ht="23.25" customHeight="1" x14ac:dyDescent="0.3">
      <c r="B51" s="36"/>
      <c r="C51" s="37"/>
      <c r="D51" s="37"/>
      <c r="E51" s="316" t="str">
        <f>E11</f>
        <v>VORN - Vedlejší a ostatní rozpočtové náklady</v>
      </c>
      <c r="F51" s="284"/>
      <c r="G51" s="284"/>
      <c r="H51" s="284"/>
      <c r="I51" s="118"/>
      <c r="J51" s="37"/>
      <c r="K51" s="40"/>
    </row>
    <row r="52" spans="2:47" s="1" customFormat="1" ht="6.95" customHeight="1" x14ac:dyDescent="0.3">
      <c r="B52" s="36"/>
      <c r="C52" s="37"/>
      <c r="D52" s="37"/>
      <c r="E52" s="37"/>
      <c r="F52" s="37"/>
      <c r="G52" s="37"/>
      <c r="H52" s="37"/>
      <c r="I52" s="118"/>
      <c r="J52" s="37"/>
      <c r="K52" s="40"/>
    </row>
    <row r="53" spans="2:47" s="1" customFormat="1" ht="18" customHeight="1" x14ac:dyDescent="0.3">
      <c r="B53" s="36"/>
      <c r="C53" s="32" t="s">
        <v>24</v>
      </c>
      <c r="D53" s="37"/>
      <c r="E53" s="37"/>
      <c r="F53" s="30" t="str">
        <f>F14</f>
        <v>Troubelice - Sídliště</v>
      </c>
      <c r="G53" s="37"/>
      <c r="H53" s="37"/>
      <c r="I53" s="119" t="s">
        <v>26</v>
      </c>
      <c r="J53" s="120" t="str">
        <f>IF(J14="","",J14)</f>
        <v>27.6.2016</v>
      </c>
      <c r="K53" s="40"/>
    </row>
    <row r="54" spans="2:47" s="1" customFormat="1" ht="6.95" customHeight="1" x14ac:dyDescent="0.3">
      <c r="B54" s="36"/>
      <c r="C54" s="37"/>
      <c r="D54" s="37"/>
      <c r="E54" s="37"/>
      <c r="F54" s="37"/>
      <c r="G54" s="37"/>
      <c r="H54" s="37"/>
      <c r="I54" s="118"/>
      <c r="J54" s="37"/>
      <c r="K54" s="40"/>
    </row>
    <row r="55" spans="2:47" s="1" customFormat="1" x14ac:dyDescent="0.3">
      <c r="B55" s="36"/>
      <c r="C55" s="32" t="s">
        <v>30</v>
      </c>
      <c r="D55" s="37"/>
      <c r="E55" s="37"/>
      <c r="F55" s="30" t="str">
        <f>E17</f>
        <v>Vodohospodářská společnost Olomouc, a.s.</v>
      </c>
      <c r="G55" s="37"/>
      <c r="H55" s="37"/>
      <c r="I55" s="119" t="s">
        <v>38</v>
      </c>
      <c r="J55" s="30" t="str">
        <f>E23</f>
        <v>Ing. Petr Poštulka</v>
      </c>
      <c r="K55" s="40"/>
    </row>
    <row r="56" spans="2:47" s="1" customFormat="1" ht="14.45" customHeight="1" x14ac:dyDescent="0.3">
      <c r="B56" s="36"/>
      <c r="C56" s="32" t="s">
        <v>36</v>
      </c>
      <c r="D56" s="37"/>
      <c r="E56" s="37"/>
      <c r="F56" s="30" t="str">
        <f>IF(E20="","",E20)</f>
        <v/>
      </c>
      <c r="G56" s="37"/>
      <c r="H56" s="37"/>
      <c r="I56" s="118"/>
      <c r="J56" s="37"/>
      <c r="K56" s="40"/>
    </row>
    <row r="57" spans="2:47" s="1" customFormat="1" ht="10.35" customHeight="1" x14ac:dyDescent="0.3">
      <c r="B57" s="36"/>
      <c r="C57" s="37"/>
      <c r="D57" s="37"/>
      <c r="E57" s="37"/>
      <c r="F57" s="37"/>
      <c r="G57" s="37"/>
      <c r="H57" s="37"/>
      <c r="I57" s="118"/>
      <c r="J57" s="37"/>
      <c r="K57" s="40"/>
    </row>
    <row r="58" spans="2:47" s="1" customFormat="1" ht="29.25" customHeight="1" x14ac:dyDescent="0.3">
      <c r="B58" s="36"/>
      <c r="C58" s="144" t="s">
        <v>106</v>
      </c>
      <c r="D58" s="132"/>
      <c r="E58" s="132"/>
      <c r="F58" s="132"/>
      <c r="G58" s="132"/>
      <c r="H58" s="132"/>
      <c r="I58" s="145"/>
      <c r="J58" s="146" t="s">
        <v>107</v>
      </c>
      <c r="K58" s="147"/>
    </row>
    <row r="59" spans="2:47" s="1" customFormat="1" ht="10.35" customHeight="1" x14ac:dyDescent="0.3">
      <c r="B59" s="36"/>
      <c r="C59" s="37"/>
      <c r="D59" s="37"/>
      <c r="E59" s="37"/>
      <c r="F59" s="37"/>
      <c r="G59" s="37"/>
      <c r="H59" s="37"/>
      <c r="I59" s="118"/>
      <c r="J59" s="37"/>
      <c r="K59" s="40"/>
    </row>
    <row r="60" spans="2:47" s="1" customFormat="1" ht="29.25" customHeight="1" x14ac:dyDescent="0.3">
      <c r="B60" s="36"/>
      <c r="C60" s="148" t="s">
        <v>108</v>
      </c>
      <c r="D60" s="37"/>
      <c r="E60" s="37"/>
      <c r="F60" s="37"/>
      <c r="G60" s="37"/>
      <c r="H60" s="37"/>
      <c r="I60" s="118"/>
      <c r="J60" s="128">
        <f>J87</f>
        <v>0</v>
      </c>
      <c r="K60" s="40"/>
      <c r="AU60" s="19" t="s">
        <v>109</v>
      </c>
    </row>
    <row r="61" spans="2:47" s="8" customFormat="1" ht="24.95" customHeight="1" x14ac:dyDescent="0.3">
      <c r="B61" s="149"/>
      <c r="C61" s="150"/>
      <c r="D61" s="151" t="s">
        <v>1402</v>
      </c>
      <c r="E61" s="152"/>
      <c r="F61" s="152"/>
      <c r="G61" s="152"/>
      <c r="H61" s="152"/>
      <c r="I61" s="153"/>
      <c r="J61" s="154">
        <f>J88</f>
        <v>0</v>
      </c>
      <c r="K61" s="155"/>
    </row>
    <row r="62" spans="2:47" s="9" customFormat="1" ht="19.899999999999999" customHeight="1" x14ac:dyDescent="0.3">
      <c r="B62" s="156"/>
      <c r="C62" s="157"/>
      <c r="D62" s="158" t="s">
        <v>1403</v>
      </c>
      <c r="E62" s="159"/>
      <c r="F62" s="159"/>
      <c r="G62" s="159"/>
      <c r="H62" s="159"/>
      <c r="I62" s="160"/>
      <c r="J62" s="161">
        <f>J89</f>
        <v>0</v>
      </c>
      <c r="K62" s="162"/>
    </row>
    <row r="63" spans="2:47" s="9" customFormat="1" ht="19.899999999999999" customHeight="1" x14ac:dyDescent="0.3">
      <c r="B63" s="156"/>
      <c r="C63" s="157"/>
      <c r="D63" s="158" t="s">
        <v>1404</v>
      </c>
      <c r="E63" s="159"/>
      <c r="F63" s="159"/>
      <c r="G63" s="159"/>
      <c r="H63" s="159"/>
      <c r="I63" s="160"/>
      <c r="J63" s="161">
        <f>J109</f>
        <v>0</v>
      </c>
      <c r="K63" s="162"/>
    </row>
    <row r="64" spans="2:47" s="9" customFormat="1" ht="19.899999999999999" customHeight="1" x14ac:dyDescent="0.3">
      <c r="B64" s="156"/>
      <c r="C64" s="157"/>
      <c r="D64" s="158" t="s">
        <v>1405</v>
      </c>
      <c r="E64" s="159"/>
      <c r="F64" s="159"/>
      <c r="G64" s="159"/>
      <c r="H64" s="159"/>
      <c r="I64" s="160"/>
      <c r="J64" s="161">
        <f>J122</f>
        <v>0</v>
      </c>
      <c r="K64" s="162"/>
    </row>
    <row r="65" spans="2:12" s="9" customFormat="1" ht="19.899999999999999" customHeight="1" x14ac:dyDescent="0.3">
      <c r="B65" s="156"/>
      <c r="C65" s="157"/>
      <c r="D65" s="158" t="s">
        <v>1406</v>
      </c>
      <c r="E65" s="159"/>
      <c r="F65" s="159"/>
      <c r="G65" s="159"/>
      <c r="H65" s="159"/>
      <c r="I65" s="160"/>
      <c r="J65" s="161">
        <f>J135</f>
        <v>0</v>
      </c>
      <c r="K65" s="162"/>
    </row>
    <row r="66" spans="2:12" s="1" customFormat="1" ht="21.75" customHeight="1" x14ac:dyDescent="0.3">
      <c r="B66" s="36"/>
      <c r="C66" s="37"/>
      <c r="D66" s="37"/>
      <c r="E66" s="37"/>
      <c r="F66" s="37"/>
      <c r="G66" s="37"/>
      <c r="H66" s="37"/>
      <c r="I66" s="118"/>
      <c r="J66" s="37"/>
      <c r="K66" s="40"/>
    </row>
    <row r="67" spans="2:12" s="1" customFormat="1" ht="6.95" customHeight="1" x14ac:dyDescent="0.3">
      <c r="B67" s="51"/>
      <c r="C67" s="52"/>
      <c r="D67" s="52"/>
      <c r="E67" s="52"/>
      <c r="F67" s="52"/>
      <c r="G67" s="52"/>
      <c r="H67" s="52"/>
      <c r="I67" s="139"/>
      <c r="J67" s="52"/>
      <c r="K67" s="53"/>
    </row>
    <row r="71" spans="2:12" s="1" customFormat="1" ht="6.95" customHeight="1" x14ac:dyDescent="0.3">
      <c r="B71" s="54"/>
      <c r="C71" s="55"/>
      <c r="D71" s="55"/>
      <c r="E71" s="55"/>
      <c r="F71" s="55"/>
      <c r="G71" s="55"/>
      <c r="H71" s="55"/>
      <c r="I71" s="142"/>
      <c r="J71" s="55"/>
      <c r="K71" s="55"/>
      <c r="L71" s="56"/>
    </row>
    <row r="72" spans="2:12" s="1" customFormat="1" ht="36.950000000000003" customHeight="1" x14ac:dyDescent="0.3">
      <c r="B72" s="36"/>
      <c r="C72" s="57" t="s">
        <v>118</v>
      </c>
      <c r="D72" s="58"/>
      <c r="E72" s="58"/>
      <c r="F72" s="58"/>
      <c r="G72" s="58"/>
      <c r="H72" s="58"/>
      <c r="I72" s="163"/>
      <c r="J72" s="58"/>
      <c r="K72" s="58"/>
      <c r="L72" s="56"/>
    </row>
    <row r="73" spans="2:12" s="1" customFormat="1" ht="6.95" customHeight="1" x14ac:dyDescent="0.3">
      <c r="B73" s="36"/>
      <c r="C73" s="58"/>
      <c r="D73" s="58"/>
      <c r="E73" s="58"/>
      <c r="F73" s="58"/>
      <c r="G73" s="58"/>
      <c r="H73" s="58"/>
      <c r="I73" s="163"/>
      <c r="J73" s="58"/>
      <c r="K73" s="58"/>
      <c r="L73" s="56"/>
    </row>
    <row r="74" spans="2:12" s="1" customFormat="1" ht="14.45" customHeight="1" x14ac:dyDescent="0.3">
      <c r="B74" s="36"/>
      <c r="C74" s="60" t="s">
        <v>16</v>
      </c>
      <c r="D74" s="58"/>
      <c r="E74" s="58"/>
      <c r="F74" s="58"/>
      <c r="G74" s="58"/>
      <c r="H74" s="58"/>
      <c r="I74" s="163"/>
      <c r="J74" s="58"/>
      <c r="K74" s="58"/>
      <c r="L74" s="56"/>
    </row>
    <row r="75" spans="2:12" s="1" customFormat="1" ht="22.5" customHeight="1" x14ac:dyDescent="0.3">
      <c r="B75" s="36"/>
      <c r="C75" s="58"/>
      <c r="D75" s="58"/>
      <c r="E75" s="318" t="str">
        <f>E7</f>
        <v>Troubelice - rekonstrukce vodovodních řadů a stoky B</v>
      </c>
      <c r="F75" s="295"/>
      <c r="G75" s="295"/>
      <c r="H75" s="295"/>
      <c r="I75" s="163"/>
      <c r="J75" s="58"/>
      <c r="K75" s="58"/>
      <c r="L75" s="56"/>
    </row>
    <row r="76" spans="2:12" x14ac:dyDescent="0.3">
      <c r="B76" s="23"/>
      <c r="C76" s="60" t="s">
        <v>102</v>
      </c>
      <c r="D76" s="164"/>
      <c r="E76" s="164"/>
      <c r="F76" s="164"/>
      <c r="G76" s="164"/>
      <c r="H76" s="164"/>
      <c r="J76" s="164"/>
      <c r="K76" s="164"/>
      <c r="L76" s="165"/>
    </row>
    <row r="77" spans="2:12" s="1" customFormat="1" ht="22.5" customHeight="1" x14ac:dyDescent="0.3">
      <c r="B77" s="36"/>
      <c r="C77" s="58"/>
      <c r="D77" s="58"/>
      <c r="E77" s="318" t="s">
        <v>1401</v>
      </c>
      <c r="F77" s="295"/>
      <c r="G77" s="295"/>
      <c r="H77" s="295"/>
      <c r="I77" s="163"/>
      <c r="J77" s="58"/>
      <c r="K77" s="58"/>
      <c r="L77" s="56"/>
    </row>
    <row r="78" spans="2:12" s="1" customFormat="1" ht="14.45" customHeight="1" x14ac:dyDescent="0.3">
      <c r="B78" s="36"/>
      <c r="C78" s="60" t="s">
        <v>104</v>
      </c>
      <c r="D78" s="58"/>
      <c r="E78" s="58"/>
      <c r="F78" s="58"/>
      <c r="G78" s="58"/>
      <c r="H78" s="58"/>
      <c r="I78" s="163"/>
      <c r="J78" s="58"/>
      <c r="K78" s="58"/>
      <c r="L78" s="56"/>
    </row>
    <row r="79" spans="2:12" s="1" customFormat="1" ht="23.25" customHeight="1" x14ac:dyDescent="0.3">
      <c r="B79" s="36"/>
      <c r="C79" s="58"/>
      <c r="D79" s="58"/>
      <c r="E79" s="292" t="str">
        <f>E11</f>
        <v>VORN - Vedlejší a ostatní rozpočtové náklady</v>
      </c>
      <c r="F79" s="295"/>
      <c r="G79" s="295"/>
      <c r="H79" s="295"/>
      <c r="I79" s="163"/>
      <c r="J79" s="58"/>
      <c r="K79" s="58"/>
      <c r="L79" s="56"/>
    </row>
    <row r="80" spans="2:12" s="1" customFormat="1" ht="6.95" customHeight="1" x14ac:dyDescent="0.3">
      <c r="B80" s="36"/>
      <c r="C80" s="58"/>
      <c r="D80" s="58"/>
      <c r="E80" s="58"/>
      <c r="F80" s="58"/>
      <c r="G80" s="58"/>
      <c r="H80" s="58"/>
      <c r="I80" s="163"/>
      <c r="J80" s="58"/>
      <c r="K80" s="58"/>
      <c r="L80" s="56"/>
    </row>
    <row r="81" spans="2:65" s="1" customFormat="1" ht="18" customHeight="1" x14ac:dyDescent="0.3">
      <c r="B81" s="36"/>
      <c r="C81" s="60" t="s">
        <v>24</v>
      </c>
      <c r="D81" s="58"/>
      <c r="E81" s="58"/>
      <c r="F81" s="166" t="str">
        <f>F14</f>
        <v>Troubelice - Sídliště</v>
      </c>
      <c r="G81" s="58"/>
      <c r="H81" s="58"/>
      <c r="I81" s="167" t="s">
        <v>26</v>
      </c>
      <c r="J81" s="68" t="str">
        <f>IF(J14="","",J14)</f>
        <v>27.6.2016</v>
      </c>
      <c r="K81" s="58"/>
      <c r="L81" s="56"/>
    </row>
    <row r="82" spans="2:65" s="1" customFormat="1" ht="6.95" customHeight="1" x14ac:dyDescent="0.3">
      <c r="B82" s="36"/>
      <c r="C82" s="58"/>
      <c r="D82" s="58"/>
      <c r="E82" s="58"/>
      <c r="F82" s="58"/>
      <c r="G82" s="58"/>
      <c r="H82" s="58"/>
      <c r="I82" s="163"/>
      <c r="J82" s="58"/>
      <c r="K82" s="58"/>
      <c r="L82" s="56"/>
    </row>
    <row r="83" spans="2:65" s="1" customFormat="1" x14ac:dyDescent="0.3">
      <c r="B83" s="36"/>
      <c r="C83" s="60" t="s">
        <v>30</v>
      </c>
      <c r="D83" s="58"/>
      <c r="E83" s="58"/>
      <c r="F83" s="166" t="str">
        <f>E17</f>
        <v>Vodohospodářská společnost Olomouc, a.s.</v>
      </c>
      <c r="G83" s="58"/>
      <c r="H83" s="58"/>
      <c r="I83" s="167" t="s">
        <v>38</v>
      </c>
      <c r="J83" s="166" t="str">
        <f>E23</f>
        <v>Ing. Petr Poštulka</v>
      </c>
      <c r="K83" s="58"/>
      <c r="L83" s="56"/>
    </row>
    <row r="84" spans="2:65" s="1" customFormat="1" ht="14.45" customHeight="1" x14ac:dyDescent="0.3">
      <c r="B84" s="36"/>
      <c r="C84" s="60" t="s">
        <v>36</v>
      </c>
      <c r="D84" s="58"/>
      <c r="E84" s="58"/>
      <c r="F84" s="166" t="str">
        <f>IF(E20="","",E20)</f>
        <v/>
      </c>
      <c r="G84" s="58"/>
      <c r="H84" s="58"/>
      <c r="I84" s="163"/>
      <c r="J84" s="58"/>
      <c r="K84" s="58"/>
      <c r="L84" s="56"/>
    </row>
    <row r="85" spans="2:65" s="1" customFormat="1" ht="10.35" customHeight="1" x14ac:dyDescent="0.3">
      <c r="B85" s="36"/>
      <c r="C85" s="58"/>
      <c r="D85" s="58"/>
      <c r="E85" s="58"/>
      <c r="F85" s="58"/>
      <c r="G85" s="58"/>
      <c r="H85" s="58"/>
      <c r="I85" s="163"/>
      <c r="J85" s="58"/>
      <c r="K85" s="58"/>
      <c r="L85" s="56"/>
    </row>
    <row r="86" spans="2:65" s="10" customFormat="1" ht="29.25" customHeight="1" x14ac:dyDescent="0.3">
      <c r="B86" s="168"/>
      <c r="C86" s="169" t="s">
        <v>119</v>
      </c>
      <c r="D86" s="170" t="s">
        <v>63</v>
      </c>
      <c r="E86" s="170" t="s">
        <v>59</v>
      </c>
      <c r="F86" s="170" t="s">
        <v>120</v>
      </c>
      <c r="G86" s="170" t="s">
        <v>121</v>
      </c>
      <c r="H86" s="170" t="s">
        <v>122</v>
      </c>
      <c r="I86" s="171" t="s">
        <v>123</v>
      </c>
      <c r="J86" s="170" t="s">
        <v>107</v>
      </c>
      <c r="K86" s="172" t="s">
        <v>124</v>
      </c>
      <c r="L86" s="173"/>
      <c r="M86" s="77" t="s">
        <v>125</v>
      </c>
      <c r="N86" s="78" t="s">
        <v>48</v>
      </c>
      <c r="O86" s="78" t="s">
        <v>126</v>
      </c>
      <c r="P86" s="78" t="s">
        <v>127</v>
      </c>
      <c r="Q86" s="78" t="s">
        <v>128</v>
      </c>
      <c r="R86" s="78" t="s">
        <v>129</v>
      </c>
      <c r="S86" s="78" t="s">
        <v>130</v>
      </c>
      <c r="T86" s="79" t="s">
        <v>131</v>
      </c>
    </row>
    <row r="87" spans="2:65" s="1" customFormat="1" ht="29.25" customHeight="1" x14ac:dyDescent="0.35">
      <c r="B87" s="36"/>
      <c r="C87" s="83" t="s">
        <v>108</v>
      </c>
      <c r="D87" s="58"/>
      <c r="E87" s="58"/>
      <c r="F87" s="58"/>
      <c r="G87" s="58"/>
      <c r="H87" s="58"/>
      <c r="I87" s="163"/>
      <c r="J87" s="174">
        <f>BK87</f>
        <v>0</v>
      </c>
      <c r="K87" s="58"/>
      <c r="L87" s="56"/>
      <c r="M87" s="80"/>
      <c r="N87" s="81"/>
      <c r="O87" s="81"/>
      <c r="P87" s="175">
        <f>P88</f>
        <v>0</v>
      </c>
      <c r="Q87" s="81"/>
      <c r="R87" s="175">
        <f>R88</f>
        <v>0</v>
      </c>
      <c r="S87" s="81"/>
      <c r="T87" s="176">
        <f>T88</f>
        <v>0</v>
      </c>
      <c r="AT87" s="19" t="s">
        <v>77</v>
      </c>
      <c r="AU87" s="19" t="s">
        <v>109</v>
      </c>
      <c r="BK87" s="177">
        <f>BK88</f>
        <v>0</v>
      </c>
    </row>
    <row r="88" spans="2:65" s="11" customFormat="1" ht="37.35" customHeight="1" x14ac:dyDescent="0.35">
      <c r="B88" s="178"/>
      <c r="C88" s="179"/>
      <c r="D88" s="180" t="s">
        <v>77</v>
      </c>
      <c r="E88" s="181" t="s">
        <v>1407</v>
      </c>
      <c r="F88" s="181" t="s">
        <v>1408</v>
      </c>
      <c r="G88" s="179"/>
      <c r="H88" s="179"/>
      <c r="I88" s="182"/>
      <c r="J88" s="183">
        <f>BK88</f>
        <v>0</v>
      </c>
      <c r="K88" s="179"/>
      <c r="L88" s="184"/>
      <c r="M88" s="185"/>
      <c r="N88" s="186"/>
      <c r="O88" s="186"/>
      <c r="P88" s="187">
        <f>P89+P109+P122+P135</f>
        <v>0</v>
      </c>
      <c r="Q88" s="186"/>
      <c r="R88" s="187">
        <f>R89+R109+R122+R135</f>
        <v>0</v>
      </c>
      <c r="S88" s="186"/>
      <c r="T88" s="188">
        <f>T89+T109+T122+T135</f>
        <v>0</v>
      </c>
      <c r="AR88" s="189" t="s">
        <v>189</v>
      </c>
      <c r="AT88" s="190" t="s">
        <v>77</v>
      </c>
      <c r="AU88" s="190" t="s">
        <v>78</v>
      </c>
      <c r="AY88" s="189" t="s">
        <v>134</v>
      </c>
      <c r="BK88" s="191">
        <f>BK89+BK109+BK122+BK135</f>
        <v>0</v>
      </c>
    </row>
    <row r="89" spans="2:65" s="11" customFormat="1" ht="19.899999999999999" customHeight="1" x14ac:dyDescent="0.3">
      <c r="B89" s="178"/>
      <c r="C89" s="179"/>
      <c r="D89" s="192" t="s">
        <v>77</v>
      </c>
      <c r="E89" s="193" t="s">
        <v>1409</v>
      </c>
      <c r="F89" s="193" t="s">
        <v>1410</v>
      </c>
      <c r="G89" s="179"/>
      <c r="H89" s="179"/>
      <c r="I89" s="182"/>
      <c r="J89" s="194">
        <f>BK89</f>
        <v>0</v>
      </c>
      <c r="K89" s="179"/>
      <c r="L89" s="184"/>
      <c r="M89" s="185"/>
      <c r="N89" s="186"/>
      <c r="O89" s="186"/>
      <c r="P89" s="187">
        <f>SUM(P90:P108)</f>
        <v>0</v>
      </c>
      <c r="Q89" s="186"/>
      <c r="R89" s="187">
        <f>SUM(R90:R108)</f>
        <v>0</v>
      </c>
      <c r="S89" s="186"/>
      <c r="T89" s="188">
        <f>SUM(T90:T108)</f>
        <v>0</v>
      </c>
      <c r="AR89" s="189" t="s">
        <v>189</v>
      </c>
      <c r="AT89" s="190" t="s">
        <v>77</v>
      </c>
      <c r="AU89" s="190" t="s">
        <v>23</v>
      </c>
      <c r="AY89" s="189" t="s">
        <v>134</v>
      </c>
      <c r="BK89" s="191">
        <f>SUM(BK90:BK108)</f>
        <v>0</v>
      </c>
    </row>
    <row r="90" spans="2:65" s="1" customFormat="1" ht="22.5" customHeight="1" x14ac:dyDescent="0.3">
      <c r="B90" s="36"/>
      <c r="C90" s="195" t="s">
        <v>23</v>
      </c>
      <c r="D90" s="195" t="s">
        <v>136</v>
      </c>
      <c r="E90" s="196" t="s">
        <v>1411</v>
      </c>
      <c r="F90" s="197" t="s">
        <v>1412</v>
      </c>
      <c r="G90" s="198" t="s">
        <v>1413</v>
      </c>
      <c r="H90" s="199">
        <v>1</v>
      </c>
      <c r="I90" s="200"/>
      <c r="J90" s="201">
        <f>ROUND(I90*H90,2)</f>
        <v>0</v>
      </c>
      <c r="K90" s="197" t="s">
        <v>1414</v>
      </c>
      <c r="L90" s="56"/>
      <c r="M90" s="202" t="s">
        <v>22</v>
      </c>
      <c r="N90" s="203" t="s">
        <v>49</v>
      </c>
      <c r="O90" s="37"/>
      <c r="P90" s="204">
        <f>O90*H90</f>
        <v>0</v>
      </c>
      <c r="Q90" s="204">
        <v>0</v>
      </c>
      <c r="R90" s="204">
        <f>Q90*H90</f>
        <v>0</v>
      </c>
      <c r="S90" s="204">
        <v>0</v>
      </c>
      <c r="T90" s="205">
        <f>S90*H90</f>
        <v>0</v>
      </c>
      <c r="AR90" s="19" t="s">
        <v>1415</v>
      </c>
      <c r="AT90" s="19" t="s">
        <v>136</v>
      </c>
      <c r="AU90" s="19" t="s">
        <v>87</v>
      </c>
      <c r="AY90" s="19" t="s">
        <v>134</v>
      </c>
      <c r="BE90" s="206">
        <f>IF(N90="základní",J90,0)</f>
        <v>0</v>
      </c>
      <c r="BF90" s="206">
        <f>IF(N90="snížená",J90,0)</f>
        <v>0</v>
      </c>
      <c r="BG90" s="206">
        <f>IF(N90="zákl. přenesená",J90,0)</f>
        <v>0</v>
      </c>
      <c r="BH90" s="206">
        <f>IF(N90="sníž. přenesená",J90,0)</f>
        <v>0</v>
      </c>
      <c r="BI90" s="206">
        <f>IF(N90="nulová",J90,0)</f>
        <v>0</v>
      </c>
      <c r="BJ90" s="19" t="s">
        <v>23</v>
      </c>
      <c r="BK90" s="206">
        <f>ROUND(I90*H90,2)</f>
        <v>0</v>
      </c>
      <c r="BL90" s="19" t="s">
        <v>1415</v>
      </c>
      <c r="BM90" s="19" t="s">
        <v>1416</v>
      </c>
    </row>
    <row r="91" spans="2:65" s="12" customFormat="1" ht="13.5" x14ac:dyDescent="0.3">
      <c r="B91" s="209"/>
      <c r="C91" s="210"/>
      <c r="D91" s="207" t="s">
        <v>145</v>
      </c>
      <c r="E91" s="211" t="s">
        <v>22</v>
      </c>
      <c r="F91" s="212" t="s">
        <v>1417</v>
      </c>
      <c r="G91" s="210"/>
      <c r="H91" s="213" t="s">
        <v>22</v>
      </c>
      <c r="I91" s="214"/>
      <c r="J91" s="210"/>
      <c r="K91" s="210"/>
      <c r="L91" s="215"/>
      <c r="M91" s="216"/>
      <c r="N91" s="217"/>
      <c r="O91" s="217"/>
      <c r="P91" s="217"/>
      <c r="Q91" s="217"/>
      <c r="R91" s="217"/>
      <c r="S91" s="217"/>
      <c r="T91" s="218"/>
      <c r="AT91" s="219" t="s">
        <v>145</v>
      </c>
      <c r="AU91" s="219" t="s">
        <v>87</v>
      </c>
      <c r="AV91" s="12" t="s">
        <v>23</v>
      </c>
      <c r="AW91" s="12" t="s">
        <v>42</v>
      </c>
      <c r="AX91" s="12" t="s">
        <v>78</v>
      </c>
      <c r="AY91" s="219" t="s">
        <v>134</v>
      </c>
    </row>
    <row r="92" spans="2:65" s="12" customFormat="1" ht="13.5" x14ac:dyDescent="0.3">
      <c r="B92" s="209"/>
      <c r="C92" s="210"/>
      <c r="D92" s="207" t="s">
        <v>145</v>
      </c>
      <c r="E92" s="211" t="s">
        <v>22</v>
      </c>
      <c r="F92" s="212" t="s">
        <v>1418</v>
      </c>
      <c r="G92" s="210"/>
      <c r="H92" s="213" t="s">
        <v>22</v>
      </c>
      <c r="I92" s="214"/>
      <c r="J92" s="210"/>
      <c r="K92" s="210"/>
      <c r="L92" s="215"/>
      <c r="M92" s="216"/>
      <c r="N92" s="217"/>
      <c r="O92" s="217"/>
      <c r="P92" s="217"/>
      <c r="Q92" s="217"/>
      <c r="R92" s="217"/>
      <c r="S92" s="217"/>
      <c r="T92" s="218"/>
      <c r="AT92" s="219" t="s">
        <v>145</v>
      </c>
      <c r="AU92" s="219" t="s">
        <v>87</v>
      </c>
      <c r="AV92" s="12" t="s">
        <v>23</v>
      </c>
      <c r="AW92" s="12" t="s">
        <v>42</v>
      </c>
      <c r="AX92" s="12" t="s">
        <v>78</v>
      </c>
      <c r="AY92" s="219" t="s">
        <v>134</v>
      </c>
    </row>
    <row r="93" spans="2:65" s="12" customFormat="1" ht="13.5" x14ac:dyDescent="0.3">
      <c r="B93" s="209"/>
      <c r="C93" s="210"/>
      <c r="D93" s="207" t="s">
        <v>145</v>
      </c>
      <c r="E93" s="211" t="s">
        <v>22</v>
      </c>
      <c r="F93" s="212" t="s">
        <v>1419</v>
      </c>
      <c r="G93" s="210"/>
      <c r="H93" s="213" t="s">
        <v>22</v>
      </c>
      <c r="I93" s="214"/>
      <c r="J93" s="210"/>
      <c r="K93" s="210"/>
      <c r="L93" s="215"/>
      <c r="M93" s="216"/>
      <c r="N93" s="217"/>
      <c r="O93" s="217"/>
      <c r="P93" s="217"/>
      <c r="Q93" s="217"/>
      <c r="R93" s="217"/>
      <c r="S93" s="217"/>
      <c r="T93" s="218"/>
      <c r="AT93" s="219" t="s">
        <v>145</v>
      </c>
      <c r="AU93" s="219" t="s">
        <v>87</v>
      </c>
      <c r="AV93" s="12" t="s">
        <v>23</v>
      </c>
      <c r="AW93" s="12" t="s">
        <v>42</v>
      </c>
      <c r="AX93" s="12" t="s">
        <v>78</v>
      </c>
      <c r="AY93" s="219" t="s">
        <v>134</v>
      </c>
    </row>
    <row r="94" spans="2:65" s="12" customFormat="1" ht="13.5" x14ac:dyDescent="0.3">
      <c r="B94" s="209"/>
      <c r="C94" s="210"/>
      <c r="D94" s="207" t="s">
        <v>145</v>
      </c>
      <c r="E94" s="211" t="s">
        <v>22</v>
      </c>
      <c r="F94" s="212" t="s">
        <v>1420</v>
      </c>
      <c r="G94" s="210"/>
      <c r="H94" s="213" t="s">
        <v>22</v>
      </c>
      <c r="I94" s="214"/>
      <c r="J94" s="210"/>
      <c r="K94" s="210"/>
      <c r="L94" s="215"/>
      <c r="M94" s="216"/>
      <c r="N94" s="217"/>
      <c r="O94" s="217"/>
      <c r="P94" s="217"/>
      <c r="Q94" s="217"/>
      <c r="R94" s="217"/>
      <c r="S94" s="217"/>
      <c r="T94" s="218"/>
      <c r="AT94" s="219" t="s">
        <v>145</v>
      </c>
      <c r="AU94" s="219" t="s">
        <v>87</v>
      </c>
      <c r="AV94" s="12" t="s">
        <v>23</v>
      </c>
      <c r="AW94" s="12" t="s">
        <v>42</v>
      </c>
      <c r="AX94" s="12" t="s">
        <v>78</v>
      </c>
      <c r="AY94" s="219" t="s">
        <v>134</v>
      </c>
    </row>
    <row r="95" spans="2:65" s="13" customFormat="1" ht="13.5" x14ac:dyDescent="0.3">
      <c r="B95" s="220"/>
      <c r="C95" s="221"/>
      <c r="D95" s="207" t="s">
        <v>145</v>
      </c>
      <c r="E95" s="222" t="s">
        <v>22</v>
      </c>
      <c r="F95" s="223" t="s">
        <v>23</v>
      </c>
      <c r="G95" s="221"/>
      <c r="H95" s="224">
        <v>1</v>
      </c>
      <c r="I95" s="225"/>
      <c r="J95" s="221"/>
      <c r="K95" s="221"/>
      <c r="L95" s="226"/>
      <c r="M95" s="227"/>
      <c r="N95" s="228"/>
      <c r="O95" s="228"/>
      <c r="P95" s="228"/>
      <c r="Q95" s="228"/>
      <c r="R95" s="228"/>
      <c r="S95" s="228"/>
      <c r="T95" s="229"/>
      <c r="AT95" s="230" t="s">
        <v>145</v>
      </c>
      <c r="AU95" s="230" t="s">
        <v>87</v>
      </c>
      <c r="AV95" s="13" t="s">
        <v>87</v>
      </c>
      <c r="AW95" s="13" t="s">
        <v>42</v>
      </c>
      <c r="AX95" s="13" t="s">
        <v>78</v>
      </c>
      <c r="AY95" s="230" t="s">
        <v>134</v>
      </c>
    </row>
    <row r="96" spans="2:65" s="14" customFormat="1" ht="13.5" x14ac:dyDescent="0.3">
      <c r="B96" s="231"/>
      <c r="C96" s="232"/>
      <c r="D96" s="233" t="s">
        <v>145</v>
      </c>
      <c r="E96" s="234" t="s">
        <v>22</v>
      </c>
      <c r="F96" s="235" t="s">
        <v>156</v>
      </c>
      <c r="G96" s="232"/>
      <c r="H96" s="236">
        <v>1</v>
      </c>
      <c r="I96" s="237"/>
      <c r="J96" s="232"/>
      <c r="K96" s="232"/>
      <c r="L96" s="238"/>
      <c r="M96" s="239"/>
      <c r="N96" s="240"/>
      <c r="O96" s="240"/>
      <c r="P96" s="240"/>
      <c r="Q96" s="240"/>
      <c r="R96" s="240"/>
      <c r="S96" s="240"/>
      <c r="T96" s="241"/>
      <c r="AT96" s="242" t="s">
        <v>145</v>
      </c>
      <c r="AU96" s="242" t="s">
        <v>87</v>
      </c>
      <c r="AV96" s="14" t="s">
        <v>141</v>
      </c>
      <c r="AW96" s="14" t="s">
        <v>42</v>
      </c>
      <c r="AX96" s="14" t="s">
        <v>23</v>
      </c>
      <c r="AY96" s="242" t="s">
        <v>134</v>
      </c>
    </row>
    <row r="97" spans="2:65" s="1" customFormat="1" ht="22.5" customHeight="1" x14ac:dyDescent="0.3">
      <c r="B97" s="36"/>
      <c r="C97" s="195" t="s">
        <v>87</v>
      </c>
      <c r="D97" s="195" t="s">
        <v>136</v>
      </c>
      <c r="E97" s="196" t="s">
        <v>1421</v>
      </c>
      <c r="F97" s="197" t="s">
        <v>1422</v>
      </c>
      <c r="G97" s="198" t="s">
        <v>1413</v>
      </c>
      <c r="H97" s="199">
        <v>1</v>
      </c>
      <c r="I97" s="200"/>
      <c r="J97" s="201">
        <f>ROUND(I97*H97,2)</f>
        <v>0</v>
      </c>
      <c r="K97" s="197" t="s">
        <v>1414</v>
      </c>
      <c r="L97" s="56"/>
      <c r="M97" s="202" t="s">
        <v>22</v>
      </c>
      <c r="N97" s="203" t="s">
        <v>49</v>
      </c>
      <c r="O97" s="37"/>
      <c r="P97" s="204">
        <f>O97*H97</f>
        <v>0</v>
      </c>
      <c r="Q97" s="204">
        <v>0</v>
      </c>
      <c r="R97" s="204">
        <f>Q97*H97</f>
        <v>0</v>
      </c>
      <c r="S97" s="204">
        <v>0</v>
      </c>
      <c r="T97" s="205">
        <f>S97*H97</f>
        <v>0</v>
      </c>
      <c r="AR97" s="19" t="s">
        <v>1415</v>
      </c>
      <c r="AT97" s="19" t="s">
        <v>136</v>
      </c>
      <c r="AU97" s="19" t="s">
        <v>87</v>
      </c>
      <c r="AY97" s="19" t="s">
        <v>134</v>
      </c>
      <c r="BE97" s="206">
        <f>IF(N97="základní",J97,0)</f>
        <v>0</v>
      </c>
      <c r="BF97" s="206">
        <f>IF(N97="snížená",J97,0)</f>
        <v>0</v>
      </c>
      <c r="BG97" s="206">
        <f>IF(N97="zákl. přenesená",J97,0)</f>
        <v>0</v>
      </c>
      <c r="BH97" s="206">
        <f>IF(N97="sníž. přenesená",J97,0)</f>
        <v>0</v>
      </c>
      <c r="BI97" s="206">
        <f>IF(N97="nulová",J97,0)</f>
        <v>0</v>
      </c>
      <c r="BJ97" s="19" t="s">
        <v>23</v>
      </c>
      <c r="BK97" s="206">
        <f>ROUND(I97*H97,2)</f>
        <v>0</v>
      </c>
      <c r="BL97" s="19" t="s">
        <v>1415</v>
      </c>
      <c r="BM97" s="19" t="s">
        <v>1423</v>
      </c>
    </row>
    <row r="98" spans="2:65" s="12" customFormat="1" ht="13.5" x14ac:dyDescent="0.3">
      <c r="B98" s="209"/>
      <c r="C98" s="210"/>
      <c r="D98" s="207" t="s">
        <v>145</v>
      </c>
      <c r="E98" s="211" t="s">
        <v>22</v>
      </c>
      <c r="F98" s="212" t="s">
        <v>1424</v>
      </c>
      <c r="G98" s="210"/>
      <c r="H98" s="213" t="s">
        <v>22</v>
      </c>
      <c r="I98" s="214"/>
      <c r="J98" s="210"/>
      <c r="K98" s="210"/>
      <c r="L98" s="215"/>
      <c r="M98" s="216"/>
      <c r="N98" s="217"/>
      <c r="O98" s="217"/>
      <c r="P98" s="217"/>
      <c r="Q98" s="217"/>
      <c r="R98" s="217"/>
      <c r="S98" s="217"/>
      <c r="T98" s="218"/>
      <c r="AT98" s="219" t="s">
        <v>145</v>
      </c>
      <c r="AU98" s="219" t="s">
        <v>87</v>
      </c>
      <c r="AV98" s="12" t="s">
        <v>23</v>
      </c>
      <c r="AW98" s="12" t="s">
        <v>42</v>
      </c>
      <c r="AX98" s="12" t="s">
        <v>78</v>
      </c>
      <c r="AY98" s="219" t="s">
        <v>134</v>
      </c>
    </row>
    <row r="99" spans="2:65" s="13" customFormat="1" ht="13.5" x14ac:dyDescent="0.3">
      <c r="B99" s="220"/>
      <c r="C99" s="221"/>
      <c r="D99" s="207" t="s">
        <v>145</v>
      </c>
      <c r="E99" s="222" t="s">
        <v>22</v>
      </c>
      <c r="F99" s="223" t="s">
        <v>23</v>
      </c>
      <c r="G99" s="221"/>
      <c r="H99" s="224">
        <v>1</v>
      </c>
      <c r="I99" s="225"/>
      <c r="J99" s="221"/>
      <c r="K99" s="221"/>
      <c r="L99" s="226"/>
      <c r="M99" s="227"/>
      <c r="N99" s="228"/>
      <c r="O99" s="228"/>
      <c r="P99" s="228"/>
      <c r="Q99" s="228"/>
      <c r="R99" s="228"/>
      <c r="S99" s="228"/>
      <c r="T99" s="229"/>
      <c r="AT99" s="230" t="s">
        <v>145</v>
      </c>
      <c r="AU99" s="230" t="s">
        <v>87</v>
      </c>
      <c r="AV99" s="13" t="s">
        <v>87</v>
      </c>
      <c r="AW99" s="13" t="s">
        <v>42</v>
      </c>
      <c r="AX99" s="13" t="s">
        <v>78</v>
      </c>
      <c r="AY99" s="230" t="s">
        <v>134</v>
      </c>
    </row>
    <row r="100" spans="2:65" s="14" customFormat="1" ht="13.5" x14ac:dyDescent="0.3">
      <c r="B100" s="231"/>
      <c r="C100" s="232"/>
      <c r="D100" s="233" t="s">
        <v>145</v>
      </c>
      <c r="E100" s="234" t="s">
        <v>22</v>
      </c>
      <c r="F100" s="235" t="s">
        <v>156</v>
      </c>
      <c r="G100" s="232"/>
      <c r="H100" s="236">
        <v>1</v>
      </c>
      <c r="I100" s="237"/>
      <c r="J100" s="232"/>
      <c r="K100" s="232"/>
      <c r="L100" s="238"/>
      <c r="M100" s="239"/>
      <c r="N100" s="240"/>
      <c r="O100" s="240"/>
      <c r="P100" s="240"/>
      <c r="Q100" s="240"/>
      <c r="R100" s="240"/>
      <c r="S100" s="240"/>
      <c r="T100" s="241"/>
      <c r="AT100" s="242" t="s">
        <v>145</v>
      </c>
      <c r="AU100" s="242" t="s">
        <v>87</v>
      </c>
      <c r="AV100" s="14" t="s">
        <v>141</v>
      </c>
      <c r="AW100" s="14" t="s">
        <v>42</v>
      </c>
      <c r="AX100" s="14" t="s">
        <v>23</v>
      </c>
      <c r="AY100" s="242" t="s">
        <v>134</v>
      </c>
    </row>
    <row r="101" spans="2:65" s="1" customFormat="1" ht="22.5" customHeight="1" x14ac:dyDescent="0.3">
      <c r="B101" s="36"/>
      <c r="C101" s="195" t="s">
        <v>169</v>
      </c>
      <c r="D101" s="195" t="s">
        <v>136</v>
      </c>
      <c r="E101" s="196" t="s">
        <v>1425</v>
      </c>
      <c r="F101" s="197" t="s">
        <v>1426</v>
      </c>
      <c r="G101" s="198" t="s">
        <v>1413</v>
      </c>
      <c r="H101" s="199">
        <v>1</v>
      </c>
      <c r="I101" s="200"/>
      <c r="J101" s="201">
        <f>ROUND(I101*H101,2)</f>
        <v>0</v>
      </c>
      <c r="K101" s="197" t="s">
        <v>22</v>
      </c>
      <c r="L101" s="56"/>
      <c r="M101" s="202" t="s">
        <v>22</v>
      </c>
      <c r="N101" s="203" t="s">
        <v>49</v>
      </c>
      <c r="O101" s="37"/>
      <c r="P101" s="204">
        <f>O101*H101</f>
        <v>0</v>
      </c>
      <c r="Q101" s="204">
        <v>0</v>
      </c>
      <c r="R101" s="204">
        <f>Q101*H101</f>
        <v>0</v>
      </c>
      <c r="S101" s="204">
        <v>0</v>
      </c>
      <c r="T101" s="205">
        <f>S101*H101</f>
        <v>0</v>
      </c>
      <c r="AR101" s="19" t="s">
        <v>1415</v>
      </c>
      <c r="AT101" s="19" t="s">
        <v>136</v>
      </c>
      <c r="AU101" s="19" t="s">
        <v>87</v>
      </c>
      <c r="AY101" s="19" t="s">
        <v>134</v>
      </c>
      <c r="BE101" s="206">
        <f>IF(N101="základní",J101,0)</f>
        <v>0</v>
      </c>
      <c r="BF101" s="206">
        <f>IF(N101="snížená",J101,0)</f>
        <v>0</v>
      </c>
      <c r="BG101" s="206">
        <f>IF(N101="zákl. přenesená",J101,0)</f>
        <v>0</v>
      </c>
      <c r="BH101" s="206">
        <f>IF(N101="sníž. přenesená",J101,0)</f>
        <v>0</v>
      </c>
      <c r="BI101" s="206">
        <f>IF(N101="nulová",J101,0)</f>
        <v>0</v>
      </c>
      <c r="BJ101" s="19" t="s">
        <v>23</v>
      </c>
      <c r="BK101" s="206">
        <f>ROUND(I101*H101,2)</f>
        <v>0</v>
      </c>
      <c r="BL101" s="19" t="s">
        <v>1415</v>
      </c>
      <c r="BM101" s="19" t="s">
        <v>1427</v>
      </c>
    </row>
    <row r="102" spans="2:65" s="12" customFormat="1" ht="13.5" x14ac:dyDescent="0.3">
      <c r="B102" s="209"/>
      <c r="C102" s="210"/>
      <c r="D102" s="207" t="s">
        <v>145</v>
      </c>
      <c r="E102" s="211" t="s">
        <v>22</v>
      </c>
      <c r="F102" s="212" t="s">
        <v>1428</v>
      </c>
      <c r="G102" s="210"/>
      <c r="H102" s="213" t="s">
        <v>22</v>
      </c>
      <c r="I102" s="214"/>
      <c r="J102" s="210"/>
      <c r="K102" s="210"/>
      <c r="L102" s="215"/>
      <c r="M102" s="216"/>
      <c r="N102" s="217"/>
      <c r="O102" s="217"/>
      <c r="P102" s="217"/>
      <c r="Q102" s="217"/>
      <c r="R102" s="217"/>
      <c r="S102" s="217"/>
      <c r="T102" s="218"/>
      <c r="AT102" s="219" t="s">
        <v>145</v>
      </c>
      <c r="AU102" s="219" t="s">
        <v>87</v>
      </c>
      <c r="AV102" s="12" t="s">
        <v>23</v>
      </c>
      <c r="AW102" s="12" t="s">
        <v>42</v>
      </c>
      <c r="AX102" s="12" t="s">
        <v>78</v>
      </c>
      <c r="AY102" s="219" t="s">
        <v>134</v>
      </c>
    </row>
    <row r="103" spans="2:65" s="12" customFormat="1" ht="13.5" x14ac:dyDescent="0.3">
      <c r="B103" s="209"/>
      <c r="C103" s="210"/>
      <c r="D103" s="207" t="s">
        <v>145</v>
      </c>
      <c r="E103" s="211" t="s">
        <v>22</v>
      </c>
      <c r="F103" s="212" t="s">
        <v>1429</v>
      </c>
      <c r="G103" s="210"/>
      <c r="H103" s="213" t="s">
        <v>22</v>
      </c>
      <c r="I103" s="214"/>
      <c r="J103" s="210"/>
      <c r="K103" s="210"/>
      <c r="L103" s="215"/>
      <c r="M103" s="216"/>
      <c r="N103" s="217"/>
      <c r="O103" s="217"/>
      <c r="P103" s="217"/>
      <c r="Q103" s="217"/>
      <c r="R103" s="217"/>
      <c r="S103" s="217"/>
      <c r="T103" s="218"/>
      <c r="AT103" s="219" t="s">
        <v>145</v>
      </c>
      <c r="AU103" s="219" t="s">
        <v>87</v>
      </c>
      <c r="AV103" s="12" t="s">
        <v>23</v>
      </c>
      <c r="AW103" s="12" t="s">
        <v>42</v>
      </c>
      <c r="AX103" s="12" t="s">
        <v>78</v>
      </c>
      <c r="AY103" s="219" t="s">
        <v>134</v>
      </c>
    </row>
    <row r="104" spans="2:65" s="13" customFormat="1" ht="13.5" x14ac:dyDescent="0.3">
      <c r="B104" s="220"/>
      <c r="C104" s="221"/>
      <c r="D104" s="207" t="s">
        <v>145</v>
      </c>
      <c r="E104" s="222" t="s">
        <v>22</v>
      </c>
      <c r="F104" s="223" t="s">
        <v>23</v>
      </c>
      <c r="G104" s="221"/>
      <c r="H104" s="224">
        <v>1</v>
      </c>
      <c r="I104" s="225"/>
      <c r="J104" s="221"/>
      <c r="K104" s="221"/>
      <c r="L104" s="226"/>
      <c r="M104" s="227"/>
      <c r="N104" s="228"/>
      <c r="O104" s="228"/>
      <c r="P104" s="228"/>
      <c r="Q104" s="228"/>
      <c r="R104" s="228"/>
      <c r="S104" s="228"/>
      <c r="T104" s="229"/>
      <c r="AT104" s="230" t="s">
        <v>145</v>
      </c>
      <c r="AU104" s="230" t="s">
        <v>87</v>
      </c>
      <c r="AV104" s="13" t="s">
        <v>87</v>
      </c>
      <c r="AW104" s="13" t="s">
        <v>42</v>
      </c>
      <c r="AX104" s="13" t="s">
        <v>78</v>
      </c>
      <c r="AY104" s="230" t="s">
        <v>134</v>
      </c>
    </row>
    <row r="105" spans="2:65" s="14" customFormat="1" ht="13.5" x14ac:dyDescent="0.3">
      <c r="B105" s="231"/>
      <c r="C105" s="232"/>
      <c r="D105" s="233" t="s">
        <v>145</v>
      </c>
      <c r="E105" s="234" t="s">
        <v>22</v>
      </c>
      <c r="F105" s="235" t="s">
        <v>156</v>
      </c>
      <c r="G105" s="232"/>
      <c r="H105" s="236">
        <v>1</v>
      </c>
      <c r="I105" s="237"/>
      <c r="J105" s="232"/>
      <c r="K105" s="232"/>
      <c r="L105" s="238"/>
      <c r="M105" s="239"/>
      <c r="N105" s="240"/>
      <c r="O105" s="240"/>
      <c r="P105" s="240"/>
      <c r="Q105" s="240"/>
      <c r="R105" s="240"/>
      <c r="S105" s="240"/>
      <c r="T105" s="241"/>
      <c r="AT105" s="242" t="s">
        <v>145</v>
      </c>
      <c r="AU105" s="242" t="s">
        <v>87</v>
      </c>
      <c r="AV105" s="14" t="s">
        <v>141</v>
      </c>
      <c r="AW105" s="14" t="s">
        <v>42</v>
      </c>
      <c r="AX105" s="14" t="s">
        <v>23</v>
      </c>
      <c r="AY105" s="242" t="s">
        <v>134</v>
      </c>
    </row>
    <row r="106" spans="2:65" s="1" customFormat="1" ht="31.5" customHeight="1" x14ac:dyDescent="0.3">
      <c r="B106" s="36"/>
      <c r="C106" s="195" t="s">
        <v>141</v>
      </c>
      <c r="D106" s="195" t="s">
        <v>136</v>
      </c>
      <c r="E106" s="196" t="s">
        <v>1430</v>
      </c>
      <c r="F106" s="197" t="s">
        <v>1431</v>
      </c>
      <c r="G106" s="198" t="s">
        <v>1413</v>
      </c>
      <c r="H106" s="199">
        <v>1</v>
      </c>
      <c r="I106" s="200"/>
      <c r="J106" s="201">
        <f>ROUND(I106*H106,2)</f>
        <v>0</v>
      </c>
      <c r="K106" s="197" t="s">
        <v>1414</v>
      </c>
      <c r="L106" s="56"/>
      <c r="M106" s="202" t="s">
        <v>22</v>
      </c>
      <c r="N106" s="203" t="s">
        <v>49</v>
      </c>
      <c r="O106" s="37"/>
      <c r="P106" s="204">
        <f>O106*H106</f>
        <v>0</v>
      </c>
      <c r="Q106" s="204">
        <v>0</v>
      </c>
      <c r="R106" s="204">
        <f>Q106*H106</f>
        <v>0</v>
      </c>
      <c r="S106" s="204">
        <v>0</v>
      </c>
      <c r="T106" s="205">
        <f>S106*H106</f>
        <v>0</v>
      </c>
      <c r="AR106" s="19" t="s">
        <v>1415</v>
      </c>
      <c r="AT106" s="19" t="s">
        <v>136</v>
      </c>
      <c r="AU106" s="19" t="s">
        <v>87</v>
      </c>
      <c r="AY106" s="19" t="s">
        <v>134</v>
      </c>
      <c r="BE106" s="206">
        <f>IF(N106="základní",J106,0)</f>
        <v>0</v>
      </c>
      <c r="BF106" s="206">
        <f>IF(N106="snížená",J106,0)</f>
        <v>0</v>
      </c>
      <c r="BG106" s="206">
        <f>IF(N106="zákl. přenesená",J106,0)</f>
        <v>0</v>
      </c>
      <c r="BH106" s="206">
        <f>IF(N106="sníž. přenesená",J106,0)</f>
        <v>0</v>
      </c>
      <c r="BI106" s="206">
        <f>IF(N106="nulová",J106,0)</f>
        <v>0</v>
      </c>
      <c r="BJ106" s="19" t="s">
        <v>23</v>
      </c>
      <c r="BK106" s="206">
        <f>ROUND(I106*H106,2)</f>
        <v>0</v>
      </c>
      <c r="BL106" s="19" t="s">
        <v>1415</v>
      </c>
      <c r="BM106" s="19" t="s">
        <v>1432</v>
      </c>
    </row>
    <row r="107" spans="2:65" s="13" customFormat="1" ht="13.5" x14ac:dyDescent="0.3">
      <c r="B107" s="220"/>
      <c r="C107" s="221"/>
      <c r="D107" s="207" t="s">
        <v>145</v>
      </c>
      <c r="E107" s="222" t="s">
        <v>22</v>
      </c>
      <c r="F107" s="223" t="s">
        <v>23</v>
      </c>
      <c r="G107" s="221"/>
      <c r="H107" s="224">
        <v>1</v>
      </c>
      <c r="I107" s="225"/>
      <c r="J107" s="221"/>
      <c r="K107" s="221"/>
      <c r="L107" s="226"/>
      <c r="M107" s="227"/>
      <c r="N107" s="228"/>
      <c r="O107" s="228"/>
      <c r="P107" s="228"/>
      <c r="Q107" s="228"/>
      <c r="R107" s="228"/>
      <c r="S107" s="228"/>
      <c r="T107" s="229"/>
      <c r="AT107" s="230" t="s">
        <v>145</v>
      </c>
      <c r="AU107" s="230" t="s">
        <v>87</v>
      </c>
      <c r="AV107" s="13" t="s">
        <v>87</v>
      </c>
      <c r="AW107" s="13" t="s">
        <v>42</v>
      </c>
      <c r="AX107" s="13" t="s">
        <v>78</v>
      </c>
      <c r="AY107" s="230" t="s">
        <v>134</v>
      </c>
    </row>
    <row r="108" spans="2:65" s="14" customFormat="1" ht="13.5" x14ac:dyDescent="0.3">
      <c r="B108" s="231"/>
      <c r="C108" s="232"/>
      <c r="D108" s="207" t="s">
        <v>145</v>
      </c>
      <c r="E108" s="264" t="s">
        <v>22</v>
      </c>
      <c r="F108" s="265" t="s">
        <v>156</v>
      </c>
      <c r="G108" s="232"/>
      <c r="H108" s="266">
        <v>1</v>
      </c>
      <c r="I108" s="237"/>
      <c r="J108" s="232"/>
      <c r="K108" s="232"/>
      <c r="L108" s="238"/>
      <c r="M108" s="239"/>
      <c r="N108" s="240"/>
      <c r="O108" s="240"/>
      <c r="P108" s="240"/>
      <c r="Q108" s="240"/>
      <c r="R108" s="240"/>
      <c r="S108" s="240"/>
      <c r="T108" s="241"/>
      <c r="AT108" s="242" t="s">
        <v>145</v>
      </c>
      <c r="AU108" s="242" t="s">
        <v>87</v>
      </c>
      <c r="AV108" s="14" t="s">
        <v>141</v>
      </c>
      <c r="AW108" s="14" t="s">
        <v>42</v>
      </c>
      <c r="AX108" s="14" t="s">
        <v>23</v>
      </c>
      <c r="AY108" s="242" t="s">
        <v>134</v>
      </c>
    </row>
    <row r="109" spans="2:65" s="11" customFormat="1" ht="29.85" customHeight="1" x14ac:dyDescent="0.3">
      <c r="B109" s="178"/>
      <c r="C109" s="179"/>
      <c r="D109" s="192" t="s">
        <v>77</v>
      </c>
      <c r="E109" s="193" t="s">
        <v>1433</v>
      </c>
      <c r="F109" s="193" t="s">
        <v>1434</v>
      </c>
      <c r="G109" s="179"/>
      <c r="H109" s="179"/>
      <c r="I109" s="182"/>
      <c r="J109" s="194">
        <f>BK109</f>
        <v>0</v>
      </c>
      <c r="K109" s="179"/>
      <c r="L109" s="184"/>
      <c r="M109" s="185"/>
      <c r="N109" s="186"/>
      <c r="O109" s="186"/>
      <c r="P109" s="187">
        <f>SUM(P110:P121)</f>
        <v>0</v>
      </c>
      <c r="Q109" s="186"/>
      <c r="R109" s="187">
        <f>SUM(R110:R121)</f>
        <v>0</v>
      </c>
      <c r="S109" s="186"/>
      <c r="T109" s="188">
        <f>SUM(T110:T121)</f>
        <v>0</v>
      </c>
      <c r="AR109" s="189" t="s">
        <v>189</v>
      </c>
      <c r="AT109" s="190" t="s">
        <v>77</v>
      </c>
      <c r="AU109" s="190" t="s">
        <v>23</v>
      </c>
      <c r="AY109" s="189" t="s">
        <v>134</v>
      </c>
      <c r="BK109" s="191">
        <f>SUM(BK110:BK121)</f>
        <v>0</v>
      </c>
    </row>
    <row r="110" spans="2:65" s="1" customFormat="1" ht="31.5" customHeight="1" x14ac:dyDescent="0.3">
      <c r="B110" s="36"/>
      <c r="C110" s="195" t="s">
        <v>189</v>
      </c>
      <c r="D110" s="195" t="s">
        <v>136</v>
      </c>
      <c r="E110" s="196" t="s">
        <v>1435</v>
      </c>
      <c r="F110" s="197" t="s">
        <v>1436</v>
      </c>
      <c r="G110" s="198" t="s">
        <v>1413</v>
      </c>
      <c r="H110" s="199">
        <v>1</v>
      </c>
      <c r="I110" s="200"/>
      <c r="J110" s="201">
        <f>ROUND(I110*H110,2)</f>
        <v>0</v>
      </c>
      <c r="K110" s="197" t="s">
        <v>1414</v>
      </c>
      <c r="L110" s="56"/>
      <c r="M110" s="202" t="s">
        <v>22</v>
      </c>
      <c r="N110" s="203" t="s">
        <v>49</v>
      </c>
      <c r="O110" s="37"/>
      <c r="P110" s="204">
        <f>O110*H110</f>
        <v>0</v>
      </c>
      <c r="Q110" s="204">
        <v>0</v>
      </c>
      <c r="R110" s="204">
        <f>Q110*H110</f>
        <v>0</v>
      </c>
      <c r="S110" s="204">
        <v>0</v>
      </c>
      <c r="T110" s="205">
        <f>S110*H110</f>
        <v>0</v>
      </c>
      <c r="AR110" s="19" t="s">
        <v>1415</v>
      </c>
      <c r="AT110" s="19" t="s">
        <v>136</v>
      </c>
      <c r="AU110" s="19" t="s">
        <v>87</v>
      </c>
      <c r="AY110" s="19" t="s">
        <v>134</v>
      </c>
      <c r="BE110" s="206">
        <f>IF(N110="základní",J110,0)</f>
        <v>0</v>
      </c>
      <c r="BF110" s="206">
        <f>IF(N110="snížená",J110,0)</f>
        <v>0</v>
      </c>
      <c r="BG110" s="206">
        <f>IF(N110="zákl. přenesená",J110,0)</f>
        <v>0</v>
      </c>
      <c r="BH110" s="206">
        <f>IF(N110="sníž. přenesená",J110,0)</f>
        <v>0</v>
      </c>
      <c r="BI110" s="206">
        <f>IF(N110="nulová",J110,0)</f>
        <v>0</v>
      </c>
      <c r="BJ110" s="19" t="s">
        <v>23</v>
      </c>
      <c r="BK110" s="206">
        <f>ROUND(I110*H110,2)</f>
        <v>0</v>
      </c>
      <c r="BL110" s="19" t="s">
        <v>1415</v>
      </c>
      <c r="BM110" s="19" t="s">
        <v>1437</v>
      </c>
    </row>
    <row r="111" spans="2:65" s="13" customFormat="1" ht="13.5" x14ac:dyDescent="0.3">
      <c r="B111" s="220"/>
      <c r="C111" s="221"/>
      <c r="D111" s="207" t="s">
        <v>145</v>
      </c>
      <c r="E111" s="222" t="s">
        <v>22</v>
      </c>
      <c r="F111" s="223" t="s">
        <v>23</v>
      </c>
      <c r="G111" s="221"/>
      <c r="H111" s="224">
        <v>1</v>
      </c>
      <c r="I111" s="225"/>
      <c r="J111" s="221"/>
      <c r="K111" s="221"/>
      <c r="L111" s="226"/>
      <c r="M111" s="227"/>
      <c r="N111" s="228"/>
      <c r="O111" s="228"/>
      <c r="P111" s="228"/>
      <c r="Q111" s="228"/>
      <c r="R111" s="228"/>
      <c r="S111" s="228"/>
      <c r="T111" s="229"/>
      <c r="AT111" s="230" t="s">
        <v>145</v>
      </c>
      <c r="AU111" s="230" t="s">
        <v>87</v>
      </c>
      <c r="AV111" s="13" t="s">
        <v>87</v>
      </c>
      <c r="AW111" s="13" t="s">
        <v>42</v>
      </c>
      <c r="AX111" s="13" t="s">
        <v>78</v>
      </c>
      <c r="AY111" s="230" t="s">
        <v>134</v>
      </c>
    </row>
    <row r="112" spans="2:65" s="14" customFormat="1" ht="13.5" x14ac:dyDescent="0.3">
      <c r="B112" s="231"/>
      <c r="C112" s="232"/>
      <c r="D112" s="233" t="s">
        <v>145</v>
      </c>
      <c r="E112" s="234" t="s">
        <v>22</v>
      </c>
      <c r="F112" s="235" t="s">
        <v>156</v>
      </c>
      <c r="G112" s="232"/>
      <c r="H112" s="236">
        <v>1</v>
      </c>
      <c r="I112" s="237"/>
      <c r="J112" s="232"/>
      <c r="K112" s="232"/>
      <c r="L112" s="238"/>
      <c r="M112" s="239"/>
      <c r="N112" s="240"/>
      <c r="O112" s="240"/>
      <c r="P112" s="240"/>
      <c r="Q112" s="240"/>
      <c r="R112" s="240"/>
      <c r="S112" s="240"/>
      <c r="T112" s="241"/>
      <c r="AT112" s="242" t="s">
        <v>145</v>
      </c>
      <c r="AU112" s="242" t="s">
        <v>87</v>
      </c>
      <c r="AV112" s="14" t="s">
        <v>141</v>
      </c>
      <c r="AW112" s="14" t="s">
        <v>42</v>
      </c>
      <c r="AX112" s="14" t="s">
        <v>23</v>
      </c>
      <c r="AY112" s="242" t="s">
        <v>134</v>
      </c>
    </row>
    <row r="113" spans="2:65" s="1" customFormat="1" ht="31.5" customHeight="1" x14ac:dyDescent="0.3">
      <c r="B113" s="36"/>
      <c r="C113" s="195" t="s">
        <v>196</v>
      </c>
      <c r="D113" s="195" t="s">
        <v>136</v>
      </c>
      <c r="E113" s="196" t="s">
        <v>1438</v>
      </c>
      <c r="F113" s="197" t="s">
        <v>1439</v>
      </c>
      <c r="G113" s="198" t="s">
        <v>1413</v>
      </c>
      <c r="H113" s="199">
        <v>1</v>
      </c>
      <c r="I113" s="200"/>
      <c r="J113" s="201">
        <f>ROUND(I113*H113,2)</f>
        <v>0</v>
      </c>
      <c r="K113" s="197" t="s">
        <v>1414</v>
      </c>
      <c r="L113" s="56"/>
      <c r="M113" s="202" t="s">
        <v>22</v>
      </c>
      <c r="N113" s="203" t="s">
        <v>49</v>
      </c>
      <c r="O113" s="37"/>
      <c r="P113" s="204">
        <f>O113*H113</f>
        <v>0</v>
      </c>
      <c r="Q113" s="204">
        <v>0</v>
      </c>
      <c r="R113" s="204">
        <f>Q113*H113</f>
        <v>0</v>
      </c>
      <c r="S113" s="204">
        <v>0</v>
      </c>
      <c r="T113" s="205">
        <f>S113*H113</f>
        <v>0</v>
      </c>
      <c r="AR113" s="19" t="s">
        <v>1415</v>
      </c>
      <c r="AT113" s="19" t="s">
        <v>136</v>
      </c>
      <c r="AU113" s="19" t="s">
        <v>87</v>
      </c>
      <c r="AY113" s="19" t="s">
        <v>134</v>
      </c>
      <c r="BE113" s="206">
        <f>IF(N113="základní",J113,0)</f>
        <v>0</v>
      </c>
      <c r="BF113" s="206">
        <f>IF(N113="snížená",J113,0)</f>
        <v>0</v>
      </c>
      <c r="BG113" s="206">
        <f>IF(N113="zákl. přenesená",J113,0)</f>
        <v>0</v>
      </c>
      <c r="BH113" s="206">
        <f>IF(N113="sníž. přenesená",J113,0)</f>
        <v>0</v>
      </c>
      <c r="BI113" s="206">
        <f>IF(N113="nulová",J113,0)</f>
        <v>0</v>
      </c>
      <c r="BJ113" s="19" t="s">
        <v>23</v>
      </c>
      <c r="BK113" s="206">
        <f>ROUND(I113*H113,2)</f>
        <v>0</v>
      </c>
      <c r="BL113" s="19" t="s">
        <v>1415</v>
      </c>
      <c r="BM113" s="19" t="s">
        <v>1440</v>
      </c>
    </row>
    <row r="114" spans="2:65" s="13" customFormat="1" ht="13.5" x14ac:dyDescent="0.3">
      <c r="B114" s="220"/>
      <c r="C114" s="221"/>
      <c r="D114" s="207" t="s">
        <v>145</v>
      </c>
      <c r="E114" s="222" t="s">
        <v>22</v>
      </c>
      <c r="F114" s="223" t="s">
        <v>23</v>
      </c>
      <c r="G114" s="221"/>
      <c r="H114" s="224">
        <v>1</v>
      </c>
      <c r="I114" s="225"/>
      <c r="J114" s="221"/>
      <c r="K114" s="221"/>
      <c r="L114" s="226"/>
      <c r="M114" s="227"/>
      <c r="N114" s="228"/>
      <c r="O114" s="228"/>
      <c r="P114" s="228"/>
      <c r="Q114" s="228"/>
      <c r="R114" s="228"/>
      <c r="S114" s="228"/>
      <c r="T114" s="229"/>
      <c r="AT114" s="230" t="s">
        <v>145</v>
      </c>
      <c r="AU114" s="230" t="s">
        <v>87</v>
      </c>
      <c r="AV114" s="13" t="s">
        <v>87</v>
      </c>
      <c r="AW114" s="13" t="s">
        <v>42</v>
      </c>
      <c r="AX114" s="13" t="s">
        <v>78</v>
      </c>
      <c r="AY114" s="230" t="s">
        <v>134</v>
      </c>
    </row>
    <row r="115" spans="2:65" s="14" customFormat="1" ht="13.5" x14ac:dyDescent="0.3">
      <c r="B115" s="231"/>
      <c r="C115" s="232"/>
      <c r="D115" s="233" t="s">
        <v>145</v>
      </c>
      <c r="E115" s="234" t="s">
        <v>22</v>
      </c>
      <c r="F115" s="235" t="s">
        <v>156</v>
      </c>
      <c r="G115" s="232"/>
      <c r="H115" s="236">
        <v>1</v>
      </c>
      <c r="I115" s="237"/>
      <c r="J115" s="232"/>
      <c r="K115" s="232"/>
      <c r="L115" s="238"/>
      <c r="M115" s="239"/>
      <c r="N115" s="240"/>
      <c r="O115" s="240"/>
      <c r="P115" s="240"/>
      <c r="Q115" s="240"/>
      <c r="R115" s="240"/>
      <c r="S115" s="240"/>
      <c r="T115" s="241"/>
      <c r="AT115" s="242" t="s">
        <v>145</v>
      </c>
      <c r="AU115" s="242" t="s">
        <v>87</v>
      </c>
      <c r="AV115" s="14" t="s">
        <v>141</v>
      </c>
      <c r="AW115" s="14" t="s">
        <v>42</v>
      </c>
      <c r="AX115" s="14" t="s">
        <v>23</v>
      </c>
      <c r="AY115" s="242" t="s">
        <v>134</v>
      </c>
    </row>
    <row r="116" spans="2:65" s="1" customFormat="1" ht="22.5" customHeight="1" x14ac:dyDescent="0.3">
      <c r="B116" s="36"/>
      <c r="C116" s="195" t="s">
        <v>202</v>
      </c>
      <c r="D116" s="195" t="s">
        <v>136</v>
      </c>
      <c r="E116" s="196" t="s">
        <v>1441</v>
      </c>
      <c r="F116" s="197" t="s">
        <v>1442</v>
      </c>
      <c r="G116" s="198" t="s">
        <v>1413</v>
      </c>
      <c r="H116" s="199">
        <v>1</v>
      </c>
      <c r="I116" s="200"/>
      <c r="J116" s="201">
        <f>ROUND(I116*H116,2)</f>
        <v>0</v>
      </c>
      <c r="K116" s="197" t="s">
        <v>1414</v>
      </c>
      <c r="L116" s="56"/>
      <c r="M116" s="202" t="s">
        <v>22</v>
      </c>
      <c r="N116" s="203" t="s">
        <v>49</v>
      </c>
      <c r="O116" s="37"/>
      <c r="P116" s="204">
        <f>O116*H116</f>
        <v>0</v>
      </c>
      <c r="Q116" s="204">
        <v>0</v>
      </c>
      <c r="R116" s="204">
        <f>Q116*H116</f>
        <v>0</v>
      </c>
      <c r="S116" s="204">
        <v>0</v>
      </c>
      <c r="T116" s="205">
        <f>S116*H116</f>
        <v>0</v>
      </c>
      <c r="AR116" s="19" t="s">
        <v>1415</v>
      </c>
      <c r="AT116" s="19" t="s">
        <v>136</v>
      </c>
      <c r="AU116" s="19" t="s">
        <v>87</v>
      </c>
      <c r="AY116" s="19" t="s">
        <v>134</v>
      </c>
      <c r="BE116" s="206">
        <f>IF(N116="základní",J116,0)</f>
        <v>0</v>
      </c>
      <c r="BF116" s="206">
        <f>IF(N116="snížená",J116,0)</f>
        <v>0</v>
      </c>
      <c r="BG116" s="206">
        <f>IF(N116="zákl. přenesená",J116,0)</f>
        <v>0</v>
      </c>
      <c r="BH116" s="206">
        <f>IF(N116="sníž. přenesená",J116,0)</f>
        <v>0</v>
      </c>
      <c r="BI116" s="206">
        <f>IF(N116="nulová",J116,0)</f>
        <v>0</v>
      </c>
      <c r="BJ116" s="19" t="s">
        <v>23</v>
      </c>
      <c r="BK116" s="206">
        <f>ROUND(I116*H116,2)</f>
        <v>0</v>
      </c>
      <c r="BL116" s="19" t="s">
        <v>1415</v>
      </c>
      <c r="BM116" s="19" t="s">
        <v>1443</v>
      </c>
    </row>
    <row r="117" spans="2:65" s="13" customFormat="1" ht="13.5" x14ac:dyDescent="0.3">
      <c r="B117" s="220"/>
      <c r="C117" s="221"/>
      <c r="D117" s="207" t="s">
        <v>145</v>
      </c>
      <c r="E117" s="222" t="s">
        <v>22</v>
      </c>
      <c r="F117" s="223" t="s">
        <v>23</v>
      </c>
      <c r="G117" s="221"/>
      <c r="H117" s="224">
        <v>1</v>
      </c>
      <c r="I117" s="225"/>
      <c r="J117" s="221"/>
      <c r="K117" s="221"/>
      <c r="L117" s="226"/>
      <c r="M117" s="227"/>
      <c r="N117" s="228"/>
      <c r="O117" s="228"/>
      <c r="P117" s="228"/>
      <c r="Q117" s="228"/>
      <c r="R117" s="228"/>
      <c r="S117" s="228"/>
      <c r="T117" s="229"/>
      <c r="AT117" s="230" t="s">
        <v>145</v>
      </c>
      <c r="AU117" s="230" t="s">
        <v>87</v>
      </c>
      <c r="AV117" s="13" t="s">
        <v>87</v>
      </c>
      <c r="AW117" s="13" t="s">
        <v>42</v>
      </c>
      <c r="AX117" s="13" t="s">
        <v>78</v>
      </c>
      <c r="AY117" s="230" t="s">
        <v>134</v>
      </c>
    </row>
    <row r="118" spans="2:65" s="14" customFormat="1" ht="13.5" x14ac:dyDescent="0.3">
      <c r="B118" s="231"/>
      <c r="C118" s="232"/>
      <c r="D118" s="233" t="s">
        <v>145</v>
      </c>
      <c r="E118" s="234" t="s">
        <v>22</v>
      </c>
      <c r="F118" s="235" t="s">
        <v>156</v>
      </c>
      <c r="G118" s="232"/>
      <c r="H118" s="236">
        <v>1</v>
      </c>
      <c r="I118" s="237"/>
      <c r="J118" s="232"/>
      <c r="K118" s="232"/>
      <c r="L118" s="238"/>
      <c r="M118" s="239"/>
      <c r="N118" s="240"/>
      <c r="O118" s="240"/>
      <c r="P118" s="240"/>
      <c r="Q118" s="240"/>
      <c r="R118" s="240"/>
      <c r="S118" s="240"/>
      <c r="T118" s="241"/>
      <c r="AT118" s="242" t="s">
        <v>145</v>
      </c>
      <c r="AU118" s="242" t="s">
        <v>87</v>
      </c>
      <c r="AV118" s="14" t="s">
        <v>141</v>
      </c>
      <c r="AW118" s="14" t="s">
        <v>42</v>
      </c>
      <c r="AX118" s="14" t="s">
        <v>23</v>
      </c>
      <c r="AY118" s="242" t="s">
        <v>134</v>
      </c>
    </row>
    <row r="119" spans="2:65" s="1" customFormat="1" ht="22.5" customHeight="1" x14ac:dyDescent="0.3">
      <c r="B119" s="36"/>
      <c r="C119" s="195" t="s">
        <v>209</v>
      </c>
      <c r="D119" s="195" t="s">
        <v>136</v>
      </c>
      <c r="E119" s="196" t="s">
        <v>1444</v>
      </c>
      <c r="F119" s="197" t="s">
        <v>1445</v>
      </c>
      <c r="G119" s="198" t="s">
        <v>1413</v>
      </c>
      <c r="H119" s="199">
        <v>1</v>
      </c>
      <c r="I119" s="200"/>
      <c r="J119" s="201">
        <f>ROUND(I119*H119,2)</f>
        <v>0</v>
      </c>
      <c r="K119" s="197" t="s">
        <v>1414</v>
      </c>
      <c r="L119" s="56"/>
      <c r="M119" s="202" t="s">
        <v>22</v>
      </c>
      <c r="N119" s="203" t="s">
        <v>49</v>
      </c>
      <c r="O119" s="37"/>
      <c r="P119" s="204">
        <f>O119*H119</f>
        <v>0</v>
      </c>
      <c r="Q119" s="204">
        <v>0</v>
      </c>
      <c r="R119" s="204">
        <f>Q119*H119</f>
        <v>0</v>
      </c>
      <c r="S119" s="204">
        <v>0</v>
      </c>
      <c r="T119" s="205">
        <f>S119*H119</f>
        <v>0</v>
      </c>
      <c r="AR119" s="19" t="s">
        <v>1415</v>
      </c>
      <c r="AT119" s="19" t="s">
        <v>136</v>
      </c>
      <c r="AU119" s="19" t="s">
        <v>87</v>
      </c>
      <c r="AY119" s="19" t="s">
        <v>134</v>
      </c>
      <c r="BE119" s="206">
        <f>IF(N119="základní",J119,0)</f>
        <v>0</v>
      </c>
      <c r="BF119" s="206">
        <f>IF(N119="snížená",J119,0)</f>
        <v>0</v>
      </c>
      <c r="BG119" s="206">
        <f>IF(N119="zákl. přenesená",J119,0)</f>
        <v>0</v>
      </c>
      <c r="BH119" s="206">
        <f>IF(N119="sníž. přenesená",J119,0)</f>
        <v>0</v>
      </c>
      <c r="BI119" s="206">
        <f>IF(N119="nulová",J119,0)</f>
        <v>0</v>
      </c>
      <c r="BJ119" s="19" t="s">
        <v>23</v>
      </c>
      <c r="BK119" s="206">
        <f>ROUND(I119*H119,2)</f>
        <v>0</v>
      </c>
      <c r="BL119" s="19" t="s">
        <v>1415</v>
      </c>
      <c r="BM119" s="19" t="s">
        <v>1446</v>
      </c>
    </row>
    <row r="120" spans="2:65" s="13" customFormat="1" ht="13.5" x14ac:dyDescent="0.3">
      <c r="B120" s="220"/>
      <c r="C120" s="221"/>
      <c r="D120" s="207" t="s">
        <v>145</v>
      </c>
      <c r="E120" s="222" t="s">
        <v>22</v>
      </c>
      <c r="F120" s="223" t="s">
        <v>23</v>
      </c>
      <c r="G120" s="221"/>
      <c r="H120" s="224">
        <v>1</v>
      </c>
      <c r="I120" s="225"/>
      <c r="J120" s="221"/>
      <c r="K120" s="221"/>
      <c r="L120" s="226"/>
      <c r="M120" s="227"/>
      <c r="N120" s="228"/>
      <c r="O120" s="228"/>
      <c r="P120" s="228"/>
      <c r="Q120" s="228"/>
      <c r="R120" s="228"/>
      <c r="S120" s="228"/>
      <c r="T120" s="229"/>
      <c r="AT120" s="230" t="s">
        <v>145</v>
      </c>
      <c r="AU120" s="230" t="s">
        <v>87</v>
      </c>
      <c r="AV120" s="13" t="s">
        <v>87</v>
      </c>
      <c r="AW120" s="13" t="s">
        <v>42</v>
      </c>
      <c r="AX120" s="13" t="s">
        <v>78</v>
      </c>
      <c r="AY120" s="230" t="s">
        <v>134</v>
      </c>
    </row>
    <row r="121" spans="2:65" s="14" customFormat="1" ht="13.5" x14ac:dyDescent="0.3">
      <c r="B121" s="231"/>
      <c r="C121" s="232"/>
      <c r="D121" s="207" t="s">
        <v>145</v>
      </c>
      <c r="E121" s="264" t="s">
        <v>22</v>
      </c>
      <c r="F121" s="265" t="s">
        <v>156</v>
      </c>
      <c r="G121" s="232"/>
      <c r="H121" s="266">
        <v>1</v>
      </c>
      <c r="I121" s="237"/>
      <c r="J121" s="232"/>
      <c r="K121" s="232"/>
      <c r="L121" s="238"/>
      <c r="M121" s="239"/>
      <c r="N121" s="240"/>
      <c r="O121" s="240"/>
      <c r="P121" s="240"/>
      <c r="Q121" s="240"/>
      <c r="R121" s="240"/>
      <c r="S121" s="240"/>
      <c r="T121" s="241"/>
      <c r="AT121" s="242" t="s">
        <v>145</v>
      </c>
      <c r="AU121" s="242" t="s">
        <v>87</v>
      </c>
      <c r="AV121" s="14" t="s">
        <v>141</v>
      </c>
      <c r="AW121" s="14" t="s">
        <v>42</v>
      </c>
      <c r="AX121" s="14" t="s">
        <v>23</v>
      </c>
      <c r="AY121" s="242" t="s">
        <v>134</v>
      </c>
    </row>
    <row r="122" spans="2:65" s="11" customFormat="1" ht="29.85" customHeight="1" x14ac:dyDescent="0.3">
      <c r="B122" s="178"/>
      <c r="C122" s="179"/>
      <c r="D122" s="192" t="s">
        <v>77</v>
      </c>
      <c r="E122" s="193" t="s">
        <v>1447</v>
      </c>
      <c r="F122" s="193" t="s">
        <v>1448</v>
      </c>
      <c r="G122" s="179"/>
      <c r="H122" s="179"/>
      <c r="I122" s="182"/>
      <c r="J122" s="194">
        <f>BK122</f>
        <v>0</v>
      </c>
      <c r="K122" s="179"/>
      <c r="L122" s="184"/>
      <c r="M122" s="185"/>
      <c r="N122" s="186"/>
      <c r="O122" s="186"/>
      <c r="P122" s="187">
        <f>SUM(P123:P134)</f>
        <v>0</v>
      </c>
      <c r="Q122" s="186"/>
      <c r="R122" s="187">
        <f>SUM(R123:R134)</f>
        <v>0</v>
      </c>
      <c r="S122" s="186"/>
      <c r="T122" s="188">
        <f>SUM(T123:T134)</f>
        <v>0</v>
      </c>
      <c r="AR122" s="189" t="s">
        <v>189</v>
      </c>
      <c r="AT122" s="190" t="s">
        <v>77</v>
      </c>
      <c r="AU122" s="190" t="s">
        <v>23</v>
      </c>
      <c r="AY122" s="189" t="s">
        <v>134</v>
      </c>
      <c r="BK122" s="191">
        <f>SUM(BK123:BK134)</f>
        <v>0</v>
      </c>
    </row>
    <row r="123" spans="2:65" s="1" customFormat="1" ht="22.5" customHeight="1" x14ac:dyDescent="0.3">
      <c r="B123" s="36"/>
      <c r="C123" s="195" t="s">
        <v>215</v>
      </c>
      <c r="D123" s="195" t="s">
        <v>136</v>
      </c>
      <c r="E123" s="196" t="s">
        <v>1449</v>
      </c>
      <c r="F123" s="197" t="s">
        <v>1450</v>
      </c>
      <c r="G123" s="198" t="s">
        <v>1413</v>
      </c>
      <c r="H123" s="199">
        <v>1</v>
      </c>
      <c r="I123" s="200"/>
      <c r="J123" s="201">
        <f>ROUND(I123*H123,2)</f>
        <v>0</v>
      </c>
      <c r="K123" s="197" t="s">
        <v>1414</v>
      </c>
      <c r="L123" s="56"/>
      <c r="M123" s="202" t="s">
        <v>22</v>
      </c>
      <c r="N123" s="203" t="s">
        <v>49</v>
      </c>
      <c r="O123" s="37"/>
      <c r="P123" s="204">
        <f>O123*H123</f>
        <v>0</v>
      </c>
      <c r="Q123" s="204">
        <v>0</v>
      </c>
      <c r="R123" s="204">
        <f>Q123*H123</f>
        <v>0</v>
      </c>
      <c r="S123" s="204">
        <v>0</v>
      </c>
      <c r="T123" s="205">
        <f>S123*H123</f>
        <v>0</v>
      </c>
      <c r="AR123" s="19" t="s">
        <v>1415</v>
      </c>
      <c r="AT123" s="19" t="s">
        <v>136</v>
      </c>
      <c r="AU123" s="19" t="s">
        <v>87</v>
      </c>
      <c r="AY123" s="19" t="s">
        <v>134</v>
      </c>
      <c r="BE123" s="206">
        <f>IF(N123="základní",J123,0)</f>
        <v>0</v>
      </c>
      <c r="BF123" s="206">
        <f>IF(N123="snížená",J123,0)</f>
        <v>0</v>
      </c>
      <c r="BG123" s="206">
        <f>IF(N123="zákl. přenesená",J123,0)</f>
        <v>0</v>
      </c>
      <c r="BH123" s="206">
        <f>IF(N123="sníž. přenesená",J123,0)</f>
        <v>0</v>
      </c>
      <c r="BI123" s="206">
        <f>IF(N123="nulová",J123,0)</f>
        <v>0</v>
      </c>
      <c r="BJ123" s="19" t="s">
        <v>23</v>
      </c>
      <c r="BK123" s="206">
        <f>ROUND(I123*H123,2)</f>
        <v>0</v>
      </c>
      <c r="BL123" s="19" t="s">
        <v>1415</v>
      </c>
      <c r="BM123" s="19" t="s">
        <v>1451</v>
      </c>
    </row>
    <row r="124" spans="2:65" s="12" customFormat="1" ht="13.5" x14ac:dyDescent="0.3">
      <c r="B124" s="209"/>
      <c r="C124" s="210"/>
      <c r="D124" s="207" t="s">
        <v>145</v>
      </c>
      <c r="E124" s="211" t="s">
        <v>22</v>
      </c>
      <c r="F124" s="212" t="s">
        <v>1452</v>
      </c>
      <c r="G124" s="210"/>
      <c r="H124" s="213" t="s">
        <v>22</v>
      </c>
      <c r="I124" s="214"/>
      <c r="J124" s="210"/>
      <c r="K124" s="210"/>
      <c r="L124" s="215"/>
      <c r="M124" s="216"/>
      <c r="N124" s="217"/>
      <c r="O124" s="217"/>
      <c r="P124" s="217"/>
      <c r="Q124" s="217"/>
      <c r="R124" s="217"/>
      <c r="S124" s="217"/>
      <c r="T124" s="218"/>
      <c r="AT124" s="219" t="s">
        <v>145</v>
      </c>
      <c r="AU124" s="219" t="s">
        <v>87</v>
      </c>
      <c r="AV124" s="12" t="s">
        <v>23</v>
      </c>
      <c r="AW124" s="12" t="s">
        <v>42</v>
      </c>
      <c r="AX124" s="12" t="s">
        <v>78</v>
      </c>
      <c r="AY124" s="219" t="s">
        <v>134</v>
      </c>
    </row>
    <row r="125" spans="2:65" s="12" customFormat="1" ht="13.5" x14ac:dyDescent="0.3">
      <c r="B125" s="209"/>
      <c r="C125" s="210"/>
      <c r="D125" s="207" t="s">
        <v>145</v>
      </c>
      <c r="E125" s="211" t="s">
        <v>22</v>
      </c>
      <c r="F125" s="212" t="s">
        <v>1453</v>
      </c>
      <c r="G125" s="210"/>
      <c r="H125" s="213" t="s">
        <v>22</v>
      </c>
      <c r="I125" s="214"/>
      <c r="J125" s="210"/>
      <c r="K125" s="210"/>
      <c r="L125" s="215"/>
      <c r="M125" s="216"/>
      <c r="N125" s="217"/>
      <c r="O125" s="217"/>
      <c r="P125" s="217"/>
      <c r="Q125" s="217"/>
      <c r="R125" s="217"/>
      <c r="S125" s="217"/>
      <c r="T125" s="218"/>
      <c r="AT125" s="219" t="s">
        <v>145</v>
      </c>
      <c r="AU125" s="219" t="s">
        <v>87</v>
      </c>
      <c r="AV125" s="12" t="s">
        <v>23</v>
      </c>
      <c r="AW125" s="12" t="s">
        <v>42</v>
      </c>
      <c r="AX125" s="12" t="s">
        <v>78</v>
      </c>
      <c r="AY125" s="219" t="s">
        <v>134</v>
      </c>
    </row>
    <row r="126" spans="2:65" s="12" customFormat="1" ht="13.5" x14ac:dyDescent="0.3">
      <c r="B126" s="209"/>
      <c r="C126" s="210"/>
      <c r="D126" s="207" t="s">
        <v>145</v>
      </c>
      <c r="E126" s="211" t="s">
        <v>22</v>
      </c>
      <c r="F126" s="212" t="s">
        <v>1454</v>
      </c>
      <c r="G126" s="210"/>
      <c r="H126" s="213" t="s">
        <v>22</v>
      </c>
      <c r="I126" s="214"/>
      <c r="J126" s="210"/>
      <c r="K126" s="210"/>
      <c r="L126" s="215"/>
      <c r="M126" s="216"/>
      <c r="N126" s="217"/>
      <c r="O126" s="217"/>
      <c r="P126" s="217"/>
      <c r="Q126" s="217"/>
      <c r="R126" s="217"/>
      <c r="S126" s="217"/>
      <c r="T126" s="218"/>
      <c r="AT126" s="219" t="s">
        <v>145</v>
      </c>
      <c r="AU126" s="219" t="s">
        <v>87</v>
      </c>
      <c r="AV126" s="12" t="s">
        <v>23</v>
      </c>
      <c r="AW126" s="12" t="s">
        <v>42</v>
      </c>
      <c r="AX126" s="12" t="s">
        <v>78</v>
      </c>
      <c r="AY126" s="219" t="s">
        <v>134</v>
      </c>
    </row>
    <row r="127" spans="2:65" s="12" customFormat="1" ht="13.5" x14ac:dyDescent="0.3">
      <c r="B127" s="209"/>
      <c r="C127" s="210"/>
      <c r="D127" s="207" t="s">
        <v>145</v>
      </c>
      <c r="E127" s="211" t="s">
        <v>22</v>
      </c>
      <c r="F127" s="212" t="s">
        <v>1455</v>
      </c>
      <c r="G127" s="210"/>
      <c r="H127" s="213" t="s">
        <v>22</v>
      </c>
      <c r="I127" s="214"/>
      <c r="J127" s="210"/>
      <c r="K127" s="210"/>
      <c r="L127" s="215"/>
      <c r="M127" s="216"/>
      <c r="N127" s="217"/>
      <c r="O127" s="217"/>
      <c r="P127" s="217"/>
      <c r="Q127" s="217"/>
      <c r="R127" s="217"/>
      <c r="S127" s="217"/>
      <c r="T127" s="218"/>
      <c r="AT127" s="219" t="s">
        <v>145</v>
      </c>
      <c r="AU127" s="219" t="s">
        <v>87</v>
      </c>
      <c r="AV127" s="12" t="s">
        <v>23</v>
      </c>
      <c r="AW127" s="12" t="s">
        <v>42</v>
      </c>
      <c r="AX127" s="12" t="s">
        <v>78</v>
      </c>
      <c r="AY127" s="219" t="s">
        <v>134</v>
      </c>
    </row>
    <row r="128" spans="2:65" s="12" customFormat="1" ht="13.5" x14ac:dyDescent="0.3">
      <c r="B128" s="209"/>
      <c r="C128" s="210"/>
      <c r="D128" s="207" t="s">
        <v>145</v>
      </c>
      <c r="E128" s="211" t="s">
        <v>22</v>
      </c>
      <c r="F128" s="212" t="s">
        <v>1456</v>
      </c>
      <c r="G128" s="210"/>
      <c r="H128" s="213" t="s">
        <v>22</v>
      </c>
      <c r="I128" s="214"/>
      <c r="J128" s="210"/>
      <c r="K128" s="210"/>
      <c r="L128" s="215"/>
      <c r="M128" s="216"/>
      <c r="N128" s="217"/>
      <c r="O128" s="217"/>
      <c r="P128" s="217"/>
      <c r="Q128" s="217"/>
      <c r="R128" s="217"/>
      <c r="S128" s="217"/>
      <c r="T128" s="218"/>
      <c r="AT128" s="219" t="s">
        <v>145</v>
      </c>
      <c r="AU128" s="219" t="s">
        <v>87</v>
      </c>
      <c r="AV128" s="12" t="s">
        <v>23</v>
      </c>
      <c r="AW128" s="12" t="s">
        <v>42</v>
      </c>
      <c r="AX128" s="12" t="s">
        <v>78</v>
      </c>
      <c r="AY128" s="219" t="s">
        <v>134</v>
      </c>
    </row>
    <row r="129" spans="2:65" s="13" customFormat="1" ht="13.5" x14ac:dyDescent="0.3">
      <c r="B129" s="220"/>
      <c r="C129" s="221"/>
      <c r="D129" s="207" t="s">
        <v>145</v>
      </c>
      <c r="E129" s="222" t="s">
        <v>22</v>
      </c>
      <c r="F129" s="223" t="s">
        <v>23</v>
      </c>
      <c r="G129" s="221"/>
      <c r="H129" s="224">
        <v>1</v>
      </c>
      <c r="I129" s="225"/>
      <c r="J129" s="221"/>
      <c r="K129" s="221"/>
      <c r="L129" s="226"/>
      <c r="M129" s="227"/>
      <c r="N129" s="228"/>
      <c r="O129" s="228"/>
      <c r="P129" s="228"/>
      <c r="Q129" s="228"/>
      <c r="R129" s="228"/>
      <c r="S129" s="228"/>
      <c r="T129" s="229"/>
      <c r="AT129" s="230" t="s">
        <v>145</v>
      </c>
      <c r="AU129" s="230" t="s">
        <v>87</v>
      </c>
      <c r="AV129" s="13" t="s">
        <v>87</v>
      </c>
      <c r="AW129" s="13" t="s">
        <v>42</v>
      </c>
      <c r="AX129" s="13" t="s">
        <v>78</v>
      </c>
      <c r="AY129" s="230" t="s">
        <v>134</v>
      </c>
    </row>
    <row r="130" spans="2:65" s="14" customFormat="1" ht="13.5" x14ac:dyDescent="0.3">
      <c r="B130" s="231"/>
      <c r="C130" s="232"/>
      <c r="D130" s="233" t="s">
        <v>145</v>
      </c>
      <c r="E130" s="234" t="s">
        <v>22</v>
      </c>
      <c r="F130" s="235" t="s">
        <v>156</v>
      </c>
      <c r="G130" s="232"/>
      <c r="H130" s="236">
        <v>1</v>
      </c>
      <c r="I130" s="237"/>
      <c r="J130" s="232"/>
      <c r="K130" s="232"/>
      <c r="L130" s="238"/>
      <c r="M130" s="239"/>
      <c r="N130" s="240"/>
      <c r="O130" s="240"/>
      <c r="P130" s="240"/>
      <c r="Q130" s="240"/>
      <c r="R130" s="240"/>
      <c r="S130" s="240"/>
      <c r="T130" s="241"/>
      <c r="AT130" s="242" t="s">
        <v>145</v>
      </c>
      <c r="AU130" s="242" t="s">
        <v>87</v>
      </c>
      <c r="AV130" s="14" t="s">
        <v>141</v>
      </c>
      <c r="AW130" s="14" t="s">
        <v>42</v>
      </c>
      <c r="AX130" s="14" t="s">
        <v>23</v>
      </c>
      <c r="AY130" s="242" t="s">
        <v>134</v>
      </c>
    </row>
    <row r="131" spans="2:65" s="1" customFormat="1" ht="22.5" customHeight="1" x14ac:dyDescent="0.3">
      <c r="B131" s="36"/>
      <c r="C131" s="195" t="s">
        <v>28</v>
      </c>
      <c r="D131" s="195" t="s">
        <v>136</v>
      </c>
      <c r="E131" s="196" t="s">
        <v>1457</v>
      </c>
      <c r="F131" s="197" t="s">
        <v>1458</v>
      </c>
      <c r="G131" s="198" t="s">
        <v>1413</v>
      </c>
      <c r="H131" s="199">
        <v>1</v>
      </c>
      <c r="I131" s="200"/>
      <c r="J131" s="201">
        <f>ROUND(I131*H131,2)</f>
        <v>0</v>
      </c>
      <c r="K131" s="197" t="s">
        <v>1414</v>
      </c>
      <c r="L131" s="56"/>
      <c r="M131" s="202" t="s">
        <v>22</v>
      </c>
      <c r="N131" s="203" t="s">
        <v>49</v>
      </c>
      <c r="O131" s="37"/>
      <c r="P131" s="204">
        <f>O131*H131</f>
        <v>0</v>
      </c>
      <c r="Q131" s="204">
        <v>0</v>
      </c>
      <c r="R131" s="204">
        <f>Q131*H131</f>
        <v>0</v>
      </c>
      <c r="S131" s="204">
        <v>0</v>
      </c>
      <c r="T131" s="205">
        <f>S131*H131</f>
        <v>0</v>
      </c>
      <c r="AR131" s="19" t="s">
        <v>1415</v>
      </c>
      <c r="AT131" s="19" t="s">
        <v>136</v>
      </c>
      <c r="AU131" s="19" t="s">
        <v>87</v>
      </c>
      <c r="AY131" s="19" t="s">
        <v>134</v>
      </c>
      <c r="BE131" s="206">
        <f>IF(N131="základní",J131,0)</f>
        <v>0</v>
      </c>
      <c r="BF131" s="206">
        <f>IF(N131="snížená",J131,0)</f>
        <v>0</v>
      </c>
      <c r="BG131" s="206">
        <f>IF(N131="zákl. přenesená",J131,0)</f>
        <v>0</v>
      </c>
      <c r="BH131" s="206">
        <f>IF(N131="sníž. přenesená",J131,0)</f>
        <v>0</v>
      </c>
      <c r="BI131" s="206">
        <f>IF(N131="nulová",J131,0)</f>
        <v>0</v>
      </c>
      <c r="BJ131" s="19" t="s">
        <v>23</v>
      </c>
      <c r="BK131" s="206">
        <f>ROUND(I131*H131,2)</f>
        <v>0</v>
      </c>
      <c r="BL131" s="19" t="s">
        <v>1415</v>
      </c>
      <c r="BM131" s="19" t="s">
        <v>1459</v>
      </c>
    </row>
    <row r="132" spans="2:65" s="12" customFormat="1" ht="13.5" x14ac:dyDescent="0.3">
      <c r="B132" s="209"/>
      <c r="C132" s="210"/>
      <c r="D132" s="207" t="s">
        <v>145</v>
      </c>
      <c r="E132" s="211" t="s">
        <v>22</v>
      </c>
      <c r="F132" s="212" t="s">
        <v>1460</v>
      </c>
      <c r="G132" s="210"/>
      <c r="H132" s="213" t="s">
        <v>22</v>
      </c>
      <c r="I132" s="214"/>
      <c r="J132" s="210"/>
      <c r="K132" s="210"/>
      <c r="L132" s="215"/>
      <c r="M132" s="216"/>
      <c r="N132" s="217"/>
      <c r="O132" s="217"/>
      <c r="P132" s="217"/>
      <c r="Q132" s="217"/>
      <c r="R132" s="217"/>
      <c r="S132" s="217"/>
      <c r="T132" s="218"/>
      <c r="AT132" s="219" t="s">
        <v>145</v>
      </c>
      <c r="AU132" s="219" t="s">
        <v>87</v>
      </c>
      <c r="AV132" s="12" t="s">
        <v>23</v>
      </c>
      <c r="AW132" s="12" t="s">
        <v>42</v>
      </c>
      <c r="AX132" s="12" t="s">
        <v>78</v>
      </c>
      <c r="AY132" s="219" t="s">
        <v>134</v>
      </c>
    </row>
    <row r="133" spans="2:65" s="13" customFormat="1" ht="13.5" x14ac:dyDescent="0.3">
      <c r="B133" s="220"/>
      <c r="C133" s="221"/>
      <c r="D133" s="207" t="s">
        <v>145</v>
      </c>
      <c r="E133" s="222" t="s">
        <v>22</v>
      </c>
      <c r="F133" s="223" t="s">
        <v>23</v>
      </c>
      <c r="G133" s="221"/>
      <c r="H133" s="224">
        <v>1</v>
      </c>
      <c r="I133" s="225"/>
      <c r="J133" s="221"/>
      <c r="K133" s="221"/>
      <c r="L133" s="226"/>
      <c r="M133" s="227"/>
      <c r="N133" s="228"/>
      <c r="O133" s="228"/>
      <c r="P133" s="228"/>
      <c r="Q133" s="228"/>
      <c r="R133" s="228"/>
      <c r="S133" s="228"/>
      <c r="T133" s="229"/>
      <c r="AT133" s="230" t="s">
        <v>145</v>
      </c>
      <c r="AU133" s="230" t="s">
        <v>87</v>
      </c>
      <c r="AV133" s="13" t="s">
        <v>87</v>
      </c>
      <c r="AW133" s="13" t="s">
        <v>42</v>
      </c>
      <c r="AX133" s="13" t="s">
        <v>78</v>
      </c>
      <c r="AY133" s="230" t="s">
        <v>134</v>
      </c>
    </row>
    <row r="134" spans="2:65" s="14" customFormat="1" ht="13.5" x14ac:dyDescent="0.3">
      <c r="B134" s="231"/>
      <c r="C134" s="232"/>
      <c r="D134" s="207" t="s">
        <v>145</v>
      </c>
      <c r="E134" s="264" t="s">
        <v>22</v>
      </c>
      <c r="F134" s="265" t="s">
        <v>156</v>
      </c>
      <c r="G134" s="232"/>
      <c r="H134" s="266">
        <v>1</v>
      </c>
      <c r="I134" s="237"/>
      <c r="J134" s="232"/>
      <c r="K134" s="232"/>
      <c r="L134" s="238"/>
      <c r="M134" s="239"/>
      <c r="N134" s="240"/>
      <c r="O134" s="240"/>
      <c r="P134" s="240"/>
      <c r="Q134" s="240"/>
      <c r="R134" s="240"/>
      <c r="S134" s="240"/>
      <c r="T134" s="241"/>
      <c r="AT134" s="242" t="s">
        <v>145</v>
      </c>
      <c r="AU134" s="242" t="s">
        <v>87</v>
      </c>
      <c r="AV134" s="14" t="s">
        <v>141</v>
      </c>
      <c r="AW134" s="14" t="s">
        <v>42</v>
      </c>
      <c r="AX134" s="14" t="s">
        <v>23</v>
      </c>
      <c r="AY134" s="242" t="s">
        <v>134</v>
      </c>
    </row>
    <row r="135" spans="2:65" s="11" customFormat="1" ht="29.85" customHeight="1" x14ac:dyDescent="0.3">
      <c r="B135" s="178"/>
      <c r="C135" s="179"/>
      <c r="D135" s="192" t="s">
        <v>77</v>
      </c>
      <c r="E135" s="193" t="s">
        <v>1461</v>
      </c>
      <c r="F135" s="193" t="s">
        <v>1462</v>
      </c>
      <c r="G135" s="179"/>
      <c r="H135" s="179"/>
      <c r="I135" s="182"/>
      <c r="J135" s="194">
        <f>BK135</f>
        <v>0</v>
      </c>
      <c r="K135" s="179"/>
      <c r="L135" s="184"/>
      <c r="M135" s="185"/>
      <c r="N135" s="186"/>
      <c r="O135" s="186"/>
      <c r="P135" s="187">
        <f>SUM(P136:P159)</f>
        <v>0</v>
      </c>
      <c r="Q135" s="186"/>
      <c r="R135" s="187">
        <f>SUM(R136:R159)</f>
        <v>0</v>
      </c>
      <c r="S135" s="186"/>
      <c r="T135" s="188">
        <f>SUM(T136:T159)</f>
        <v>0</v>
      </c>
      <c r="AR135" s="189" t="s">
        <v>189</v>
      </c>
      <c r="AT135" s="190" t="s">
        <v>77</v>
      </c>
      <c r="AU135" s="190" t="s">
        <v>23</v>
      </c>
      <c r="AY135" s="189" t="s">
        <v>134</v>
      </c>
      <c r="BK135" s="191">
        <f>SUM(BK136:BK159)</f>
        <v>0</v>
      </c>
    </row>
    <row r="136" spans="2:65" s="1" customFormat="1" ht="22.5" customHeight="1" x14ac:dyDescent="0.3">
      <c r="B136" s="36"/>
      <c r="C136" s="195" t="s">
        <v>229</v>
      </c>
      <c r="D136" s="195" t="s">
        <v>136</v>
      </c>
      <c r="E136" s="196" t="s">
        <v>1463</v>
      </c>
      <c r="F136" s="197" t="s">
        <v>1464</v>
      </c>
      <c r="G136" s="198" t="s">
        <v>1413</v>
      </c>
      <c r="H136" s="199">
        <v>1</v>
      </c>
      <c r="I136" s="200"/>
      <c r="J136" s="201">
        <f>ROUND(I136*H136,2)</f>
        <v>0</v>
      </c>
      <c r="K136" s="197" t="s">
        <v>22</v>
      </c>
      <c r="L136" s="56"/>
      <c r="M136" s="202" t="s">
        <v>22</v>
      </c>
      <c r="N136" s="203" t="s">
        <v>49</v>
      </c>
      <c r="O136" s="37"/>
      <c r="P136" s="204">
        <f>O136*H136</f>
        <v>0</v>
      </c>
      <c r="Q136" s="204">
        <v>0</v>
      </c>
      <c r="R136" s="204">
        <f>Q136*H136</f>
        <v>0</v>
      </c>
      <c r="S136" s="204">
        <v>0</v>
      </c>
      <c r="T136" s="205">
        <f>S136*H136</f>
        <v>0</v>
      </c>
      <c r="AR136" s="19" t="s">
        <v>1415</v>
      </c>
      <c r="AT136" s="19" t="s">
        <v>136</v>
      </c>
      <c r="AU136" s="19" t="s">
        <v>87</v>
      </c>
      <c r="AY136" s="19" t="s">
        <v>134</v>
      </c>
      <c r="BE136" s="206">
        <f>IF(N136="základní",J136,0)</f>
        <v>0</v>
      </c>
      <c r="BF136" s="206">
        <f>IF(N136="snížená",J136,0)</f>
        <v>0</v>
      </c>
      <c r="BG136" s="206">
        <f>IF(N136="zákl. přenesená",J136,0)</f>
        <v>0</v>
      </c>
      <c r="BH136" s="206">
        <f>IF(N136="sníž. přenesená",J136,0)</f>
        <v>0</v>
      </c>
      <c r="BI136" s="206">
        <f>IF(N136="nulová",J136,0)</f>
        <v>0</v>
      </c>
      <c r="BJ136" s="19" t="s">
        <v>23</v>
      </c>
      <c r="BK136" s="206">
        <f>ROUND(I136*H136,2)</f>
        <v>0</v>
      </c>
      <c r="BL136" s="19" t="s">
        <v>1415</v>
      </c>
      <c r="BM136" s="19" t="s">
        <v>1465</v>
      </c>
    </row>
    <row r="137" spans="2:65" s="13" customFormat="1" ht="13.5" x14ac:dyDescent="0.3">
      <c r="B137" s="220"/>
      <c r="C137" s="221"/>
      <c r="D137" s="207" t="s">
        <v>145</v>
      </c>
      <c r="E137" s="222" t="s">
        <v>22</v>
      </c>
      <c r="F137" s="223" t="s">
        <v>23</v>
      </c>
      <c r="G137" s="221"/>
      <c r="H137" s="224">
        <v>1</v>
      </c>
      <c r="I137" s="225"/>
      <c r="J137" s="221"/>
      <c r="K137" s="221"/>
      <c r="L137" s="226"/>
      <c r="M137" s="227"/>
      <c r="N137" s="228"/>
      <c r="O137" s="228"/>
      <c r="P137" s="228"/>
      <c r="Q137" s="228"/>
      <c r="R137" s="228"/>
      <c r="S137" s="228"/>
      <c r="T137" s="229"/>
      <c r="AT137" s="230" t="s">
        <v>145</v>
      </c>
      <c r="AU137" s="230" t="s">
        <v>87</v>
      </c>
      <c r="AV137" s="13" t="s">
        <v>87</v>
      </c>
      <c r="AW137" s="13" t="s">
        <v>42</v>
      </c>
      <c r="AX137" s="13" t="s">
        <v>78</v>
      </c>
      <c r="AY137" s="230" t="s">
        <v>134</v>
      </c>
    </row>
    <row r="138" spans="2:65" s="14" customFormat="1" ht="13.5" x14ac:dyDescent="0.3">
      <c r="B138" s="231"/>
      <c r="C138" s="232"/>
      <c r="D138" s="233" t="s">
        <v>145</v>
      </c>
      <c r="E138" s="234" t="s">
        <v>22</v>
      </c>
      <c r="F138" s="235" t="s">
        <v>156</v>
      </c>
      <c r="G138" s="232"/>
      <c r="H138" s="236">
        <v>1</v>
      </c>
      <c r="I138" s="237"/>
      <c r="J138" s="232"/>
      <c r="K138" s="232"/>
      <c r="L138" s="238"/>
      <c r="M138" s="239"/>
      <c r="N138" s="240"/>
      <c r="O138" s="240"/>
      <c r="P138" s="240"/>
      <c r="Q138" s="240"/>
      <c r="R138" s="240"/>
      <c r="S138" s="240"/>
      <c r="T138" s="241"/>
      <c r="AT138" s="242" t="s">
        <v>145</v>
      </c>
      <c r="AU138" s="242" t="s">
        <v>87</v>
      </c>
      <c r="AV138" s="14" t="s">
        <v>141</v>
      </c>
      <c r="AW138" s="14" t="s">
        <v>42</v>
      </c>
      <c r="AX138" s="14" t="s">
        <v>23</v>
      </c>
      <c r="AY138" s="242" t="s">
        <v>134</v>
      </c>
    </row>
    <row r="139" spans="2:65" s="1" customFormat="1" ht="22.5" customHeight="1" x14ac:dyDescent="0.3">
      <c r="B139" s="36"/>
      <c r="C139" s="195" t="s">
        <v>235</v>
      </c>
      <c r="D139" s="195" t="s">
        <v>136</v>
      </c>
      <c r="E139" s="196" t="s">
        <v>1466</v>
      </c>
      <c r="F139" s="197" t="s">
        <v>1467</v>
      </c>
      <c r="G139" s="198" t="s">
        <v>1413</v>
      </c>
      <c r="H139" s="199">
        <v>1</v>
      </c>
      <c r="I139" s="200"/>
      <c r="J139" s="201">
        <f>ROUND(I139*H139,2)</f>
        <v>0</v>
      </c>
      <c r="K139" s="197" t="s">
        <v>22</v>
      </c>
      <c r="L139" s="56"/>
      <c r="M139" s="202" t="s">
        <v>22</v>
      </c>
      <c r="N139" s="203" t="s">
        <v>49</v>
      </c>
      <c r="O139" s="37"/>
      <c r="P139" s="204">
        <f>O139*H139</f>
        <v>0</v>
      </c>
      <c r="Q139" s="204">
        <v>0</v>
      </c>
      <c r="R139" s="204">
        <f>Q139*H139</f>
        <v>0</v>
      </c>
      <c r="S139" s="204">
        <v>0</v>
      </c>
      <c r="T139" s="205">
        <f>S139*H139</f>
        <v>0</v>
      </c>
      <c r="AR139" s="19" t="s">
        <v>1415</v>
      </c>
      <c r="AT139" s="19" t="s">
        <v>136</v>
      </c>
      <c r="AU139" s="19" t="s">
        <v>87</v>
      </c>
      <c r="AY139" s="19" t="s">
        <v>134</v>
      </c>
      <c r="BE139" s="206">
        <f>IF(N139="základní",J139,0)</f>
        <v>0</v>
      </c>
      <c r="BF139" s="206">
        <f>IF(N139="snížená",J139,0)</f>
        <v>0</v>
      </c>
      <c r="BG139" s="206">
        <f>IF(N139="zákl. přenesená",J139,0)</f>
        <v>0</v>
      </c>
      <c r="BH139" s="206">
        <f>IF(N139="sníž. přenesená",J139,0)</f>
        <v>0</v>
      </c>
      <c r="BI139" s="206">
        <f>IF(N139="nulová",J139,0)</f>
        <v>0</v>
      </c>
      <c r="BJ139" s="19" t="s">
        <v>23</v>
      </c>
      <c r="BK139" s="206">
        <f>ROUND(I139*H139,2)</f>
        <v>0</v>
      </c>
      <c r="BL139" s="19" t="s">
        <v>1415</v>
      </c>
      <c r="BM139" s="19" t="s">
        <v>1468</v>
      </c>
    </row>
    <row r="140" spans="2:65" s="13" customFormat="1" ht="13.5" x14ac:dyDescent="0.3">
      <c r="B140" s="220"/>
      <c r="C140" s="221"/>
      <c r="D140" s="207" t="s">
        <v>145</v>
      </c>
      <c r="E140" s="222" t="s">
        <v>22</v>
      </c>
      <c r="F140" s="223" t="s">
        <v>23</v>
      </c>
      <c r="G140" s="221"/>
      <c r="H140" s="224">
        <v>1</v>
      </c>
      <c r="I140" s="225"/>
      <c r="J140" s="221"/>
      <c r="K140" s="221"/>
      <c r="L140" s="226"/>
      <c r="M140" s="227"/>
      <c r="N140" s="228"/>
      <c r="O140" s="228"/>
      <c r="P140" s="228"/>
      <c r="Q140" s="228"/>
      <c r="R140" s="228"/>
      <c r="S140" s="228"/>
      <c r="T140" s="229"/>
      <c r="AT140" s="230" t="s">
        <v>145</v>
      </c>
      <c r="AU140" s="230" t="s">
        <v>87</v>
      </c>
      <c r="AV140" s="13" t="s">
        <v>87</v>
      </c>
      <c r="AW140" s="13" t="s">
        <v>42</v>
      </c>
      <c r="AX140" s="13" t="s">
        <v>78</v>
      </c>
      <c r="AY140" s="230" t="s">
        <v>134</v>
      </c>
    </row>
    <row r="141" spans="2:65" s="14" customFormat="1" ht="13.5" x14ac:dyDescent="0.3">
      <c r="B141" s="231"/>
      <c r="C141" s="232"/>
      <c r="D141" s="233" t="s">
        <v>145</v>
      </c>
      <c r="E141" s="234" t="s">
        <v>22</v>
      </c>
      <c r="F141" s="235" t="s">
        <v>156</v>
      </c>
      <c r="G141" s="232"/>
      <c r="H141" s="236">
        <v>1</v>
      </c>
      <c r="I141" s="237"/>
      <c r="J141" s="232"/>
      <c r="K141" s="232"/>
      <c r="L141" s="238"/>
      <c r="M141" s="239"/>
      <c r="N141" s="240"/>
      <c r="O141" s="240"/>
      <c r="P141" s="240"/>
      <c r="Q141" s="240"/>
      <c r="R141" s="240"/>
      <c r="S141" s="240"/>
      <c r="T141" s="241"/>
      <c r="AT141" s="242" t="s">
        <v>145</v>
      </c>
      <c r="AU141" s="242" t="s">
        <v>87</v>
      </c>
      <c r="AV141" s="14" t="s">
        <v>141</v>
      </c>
      <c r="AW141" s="14" t="s">
        <v>42</v>
      </c>
      <c r="AX141" s="14" t="s">
        <v>23</v>
      </c>
      <c r="AY141" s="242" t="s">
        <v>134</v>
      </c>
    </row>
    <row r="142" spans="2:65" s="1" customFormat="1" ht="22.5" customHeight="1" x14ac:dyDescent="0.3">
      <c r="B142" s="36"/>
      <c r="C142" s="195" t="s">
        <v>267</v>
      </c>
      <c r="D142" s="195" t="s">
        <v>136</v>
      </c>
      <c r="E142" s="196" t="s">
        <v>1469</v>
      </c>
      <c r="F142" s="197" t="s">
        <v>1470</v>
      </c>
      <c r="G142" s="198" t="s">
        <v>22</v>
      </c>
      <c r="H142" s="199">
        <v>1</v>
      </c>
      <c r="I142" s="200"/>
      <c r="J142" s="201">
        <f>ROUND(I142*H142,2)</f>
        <v>0</v>
      </c>
      <c r="K142" s="197" t="s">
        <v>22</v>
      </c>
      <c r="L142" s="56"/>
      <c r="M142" s="202" t="s">
        <v>22</v>
      </c>
      <c r="N142" s="203" t="s">
        <v>49</v>
      </c>
      <c r="O142" s="37"/>
      <c r="P142" s="204">
        <f>O142*H142</f>
        <v>0</v>
      </c>
      <c r="Q142" s="204">
        <v>0</v>
      </c>
      <c r="R142" s="204">
        <f>Q142*H142</f>
        <v>0</v>
      </c>
      <c r="S142" s="204">
        <v>0</v>
      </c>
      <c r="T142" s="205">
        <f>S142*H142</f>
        <v>0</v>
      </c>
      <c r="AR142" s="19" t="s">
        <v>1415</v>
      </c>
      <c r="AT142" s="19" t="s">
        <v>136</v>
      </c>
      <c r="AU142" s="19" t="s">
        <v>87</v>
      </c>
      <c r="AY142" s="19" t="s">
        <v>134</v>
      </c>
      <c r="BE142" s="206">
        <f>IF(N142="základní",J142,0)</f>
        <v>0</v>
      </c>
      <c r="BF142" s="206">
        <f>IF(N142="snížená",J142,0)</f>
        <v>0</v>
      </c>
      <c r="BG142" s="206">
        <f>IF(N142="zákl. přenesená",J142,0)</f>
        <v>0</v>
      </c>
      <c r="BH142" s="206">
        <f>IF(N142="sníž. přenesená",J142,0)</f>
        <v>0</v>
      </c>
      <c r="BI142" s="206">
        <f>IF(N142="nulová",J142,0)</f>
        <v>0</v>
      </c>
      <c r="BJ142" s="19" t="s">
        <v>23</v>
      </c>
      <c r="BK142" s="206">
        <f>ROUND(I142*H142,2)</f>
        <v>0</v>
      </c>
      <c r="BL142" s="19" t="s">
        <v>1415</v>
      </c>
      <c r="BM142" s="19" t="s">
        <v>1471</v>
      </c>
    </row>
    <row r="143" spans="2:65" s="13" customFormat="1" ht="13.5" x14ac:dyDescent="0.3">
      <c r="B143" s="220"/>
      <c r="C143" s="221"/>
      <c r="D143" s="207" t="s">
        <v>145</v>
      </c>
      <c r="E143" s="222" t="s">
        <v>22</v>
      </c>
      <c r="F143" s="223" t="s">
        <v>23</v>
      </c>
      <c r="G143" s="221"/>
      <c r="H143" s="224">
        <v>1</v>
      </c>
      <c r="I143" s="225"/>
      <c r="J143" s="221"/>
      <c r="K143" s="221"/>
      <c r="L143" s="226"/>
      <c r="M143" s="227"/>
      <c r="N143" s="228"/>
      <c r="O143" s="228"/>
      <c r="P143" s="228"/>
      <c r="Q143" s="228"/>
      <c r="R143" s="228"/>
      <c r="S143" s="228"/>
      <c r="T143" s="229"/>
      <c r="AT143" s="230" t="s">
        <v>145</v>
      </c>
      <c r="AU143" s="230" t="s">
        <v>87</v>
      </c>
      <c r="AV143" s="13" t="s">
        <v>87</v>
      </c>
      <c r="AW143" s="13" t="s">
        <v>42</v>
      </c>
      <c r="AX143" s="13" t="s">
        <v>78</v>
      </c>
      <c r="AY143" s="230" t="s">
        <v>134</v>
      </c>
    </row>
    <row r="144" spans="2:65" s="14" customFormat="1" ht="13.5" x14ac:dyDescent="0.3">
      <c r="B144" s="231"/>
      <c r="C144" s="232"/>
      <c r="D144" s="233" t="s">
        <v>145</v>
      </c>
      <c r="E144" s="234" t="s">
        <v>22</v>
      </c>
      <c r="F144" s="235" t="s">
        <v>156</v>
      </c>
      <c r="G144" s="232"/>
      <c r="H144" s="236">
        <v>1</v>
      </c>
      <c r="I144" s="237"/>
      <c r="J144" s="232"/>
      <c r="K144" s="232"/>
      <c r="L144" s="238"/>
      <c r="M144" s="239"/>
      <c r="N144" s="240"/>
      <c r="O144" s="240"/>
      <c r="P144" s="240"/>
      <c r="Q144" s="240"/>
      <c r="R144" s="240"/>
      <c r="S144" s="240"/>
      <c r="T144" s="241"/>
      <c r="AT144" s="242" t="s">
        <v>145</v>
      </c>
      <c r="AU144" s="242" t="s">
        <v>87</v>
      </c>
      <c r="AV144" s="14" t="s">
        <v>141</v>
      </c>
      <c r="AW144" s="14" t="s">
        <v>42</v>
      </c>
      <c r="AX144" s="14" t="s">
        <v>23</v>
      </c>
      <c r="AY144" s="242" t="s">
        <v>134</v>
      </c>
    </row>
    <row r="145" spans="2:65" s="1" customFormat="1" ht="22.5" customHeight="1" x14ac:dyDescent="0.3">
      <c r="B145" s="36"/>
      <c r="C145" s="195" t="s">
        <v>302</v>
      </c>
      <c r="D145" s="195" t="s">
        <v>136</v>
      </c>
      <c r="E145" s="196" t="s">
        <v>1472</v>
      </c>
      <c r="F145" s="197" t="s">
        <v>1473</v>
      </c>
      <c r="G145" s="198" t="s">
        <v>1413</v>
      </c>
      <c r="H145" s="199">
        <v>1</v>
      </c>
      <c r="I145" s="200"/>
      <c r="J145" s="201">
        <f>ROUND(I145*H145,2)</f>
        <v>0</v>
      </c>
      <c r="K145" s="197" t="s">
        <v>22</v>
      </c>
      <c r="L145" s="56"/>
      <c r="M145" s="202" t="s">
        <v>22</v>
      </c>
      <c r="N145" s="203" t="s">
        <v>49</v>
      </c>
      <c r="O145" s="37"/>
      <c r="P145" s="204">
        <f>O145*H145</f>
        <v>0</v>
      </c>
      <c r="Q145" s="204">
        <v>0</v>
      </c>
      <c r="R145" s="204">
        <f>Q145*H145</f>
        <v>0</v>
      </c>
      <c r="S145" s="204">
        <v>0</v>
      </c>
      <c r="T145" s="205">
        <f>S145*H145</f>
        <v>0</v>
      </c>
      <c r="AR145" s="19" t="s">
        <v>1415</v>
      </c>
      <c r="AT145" s="19" t="s">
        <v>136</v>
      </c>
      <c r="AU145" s="19" t="s">
        <v>87</v>
      </c>
      <c r="AY145" s="19" t="s">
        <v>134</v>
      </c>
      <c r="BE145" s="206">
        <f>IF(N145="základní",J145,0)</f>
        <v>0</v>
      </c>
      <c r="BF145" s="206">
        <f>IF(N145="snížená",J145,0)</f>
        <v>0</v>
      </c>
      <c r="BG145" s="206">
        <f>IF(N145="zákl. přenesená",J145,0)</f>
        <v>0</v>
      </c>
      <c r="BH145" s="206">
        <f>IF(N145="sníž. přenesená",J145,0)</f>
        <v>0</v>
      </c>
      <c r="BI145" s="206">
        <f>IF(N145="nulová",J145,0)</f>
        <v>0</v>
      </c>
      <c r="BJ145" s="19" t="s">
        <v>23</v>
      </c>
      <c r="BK145" s="206">
        <f>ROUND(I145*H145,2)</f>
        <v>0</v>
      </c>
      <c r="BL145" s="19" t="s">
        <v>1415</v>
      </c>
      <c r="BM145" s="19" t="s">
        <v>1474</v>
      </c>
    </row>
    <row r="146" spans="2:65" s="13" customFormat="1" ht="13.5" x14ac:dyDescent="0.3">
      <c r="B146" s="220"/>
      <c r="C146" s="221"/>
      <c r="D146" s="207" t="s">
        <v>145</v>
      </c>
      <c r="E146" s="222" t="s">
        <v>22</v>
      </c>
      <c r="F146" s="223" t="s">
        <v>23</v>
      </c>
      <c r="G146" s="221"/>
      <c r="H146" s="224">
        <v>1</v>
      </c>
      <c r="I146" s="225"/>
      <c r="J146" s="221"/>
      <c r="K146" s="221"/>
      <c r="L146" s="226"/>
      <c r="M146" s="227"/>
      <c r="N146" s="228"/>
      <c r="O146" s="228"/>
      <c r="P146" s="228"/>
      <c r="Q146" s="228"/>
      <c r="R146" s="228"/>
      <c r="S146" s="228"/>
      <c r="T146" s="229"/>
      <c r="AT146" s="230" t="s">
        <v>145</v>
      </c>
      <c r="AU146" s="230" t="s">
        <v>87</v>
      </c>
      <c r="AV146" s="13" t="s">
        <v>87</v>
      </c>
      <c r="AW146" s="13" t="s">
        <v>42</v>
      </c>
      <c r="AX146" s="13" t="s">
        <v>78</v>
      </c>
      <c r="AY146" s="230" t="s">
        <v>134</v>
      </c>
    </row>
    <row r="147" spans="2:65" s="14" customFormat="1" ht="13.5" x14ac:dyDescent="0.3">
      <c r="B147" s="231"/>
      <c r="C147" s="232"/>
      <c r="D147" s="233" t="s">
        <v>145</v>
      </c>
      <c r="E147" s="234" t="s">
        <v>22</v>
      </c>
      <c r="F147" s="235" t="s">
        <v>156</v>
      </c>
      <c r="G147" s="232"/>
      <c r="H147" s="236">
        <v>1</v>
      </c>
      <c r="I147" s="237"/>
      <c r="J147" s="232"/>
      <c r="K147" s="232"/>
      <c r="L147" s="238"/>
      <c r="M147" s="239"/>
      <c r="N147" s="240"/>
      <c r="O147" s="240"/>
      <c r="P147" s="240"/>
      <c r="Q147" s="240"/>
      <c r="R147" s="240"/>
      <c r="S147" s="240"/>
      <c r="T147" s="241"/>
      <c r="AT147" s="242" t="s">
        <v>145</v>
      </c>
      <c r="AU147" s="242" t="s">
        <v>87</v>
      </c>
      <c r="AV147" s="14" t="s">
        <v>141</v>
      </c>
      <c r="AW147" s="14" t="s">
        <v>42</v>
      </c>
      <c r="AX147" s="14" t="s">
        <v>23</v>
      </c>
      <c r="AY147" s="242" t="s">
        <v>134</v>
      </c>
    </row>
    <row r="148" spans="2:65" s="1" customFormat="1" ht="22.5" customHeight="1" x14ac:dyDescent="0.3">
      <c r="B148" s="36"/>
      <c r="C148" s="195" t="s">
        <v>8</v>
      </c>
      <c r="D148" s="195" t="s">
        <v>136</v>
      </c>
      <c r="E148" s="196" t="s">
        <v>1475</v>
      </c>
      <c r="F148" s="197" t="s">
        <v>1476</v>
      </c>
      <c r="G148" s="198" t="s">
        <v>1413</v>
      </c>
      <c r="H148" s="199">
        <v>1</v>
      </c>
      <c r="I148" s="200"/>
      <c r="J148" s="201">
        <f>ROUND(I148*H148,2)</f>
        <v>0</v>
      </c>
      <c r="K148" s="197" t="s">
        <v>22</v>
      </c>
      <c r="L148" s="56"/>
      <c r="M148" s="202" t="s">
        <v>22</v>
      </c>
      <c r="N148" s="203" t="s">
        <v>49</v>
      </c>
      <c r="O148" s="37"/>
      <c r="P148" s="204">
        <f>O148*H148</f>
        <v>0</v>
      </c>
      <c r="Q148" s="204">
        <v>0</v>
      </c>
      <c r="R148" s="204">
        <f>Q148*H148</f>
        <v>0</v>
      </c>
      <c r="S148" s="204">
        <v>0</v>
      </c>
      <c r="T148" s="205">
        <f>S148*H148</f>
        <v>0</v>
      </c>
      <c r="AR148" s="19" t="s">
        <v>1415</v>
      </c>
      <c r="AT148" s="19" t="s">
        <v>136</v>
      </c>
      <c r="AU148" s="19" t="s">
        <v>87</v>
      </c>
      <c r="AY148" s="19" t="s">
        <v>134</v>
      </c>
      <c r="BE148" s="206">
        <f>IF(N148="základní",J148,0)</f>
        <v>0</v>
      </c>
      <c r="BF148" s="206">
        <f>IF(N148="snížená",J148,0)</f>
        <v>0</v>
      </c>
      <c r="BG148" s="206">
        <f>IF(N148="zákl. přenesená",J148,0)</f>
        <v>0</v>
      </c>
      <c r="BH148" s="206">
        <f>IF(N148="sníž. přenesená",J148,0)</f>
        <v>0</v>
      </c>
      <c r="BI148" s="206">
        <f>IF(N148="nulová",J148,0)</f>
        <v>0</v>
      </c>
      <c r="BJ148" s="19" t="s">
        <v>23</v>
      </c>
      <c r="BK148" s="206">
        <f>ROUND(I148*H148,2)</f>
        <v>0</v>
      </c>
      <c r="BL148" s="19" t="s">
        <v>1415</v>
      </c>
      <c r="BM148" s="19" t="s">
        <v>1477</v>
      </c>
    </row>
    <row r="149" spans="2:65" s="12" customFormat="1" ht="13.5" x14ac:dyDescent="0.3">
      <c r="B149" s="209"/>
      <c r="C149" s="210"/>
      <c r="D149" s="207" t="s">
        <v>145</v>
      </c>
      <c r="E149" s="211" t="s">
        <v>22</v>
      </c>
      <c r="F149" s="212" t="s">
        <v>1478</v>
      </c>
      <c r="G149" s="210"/>
      <c r="H149" s="213" t="s">
        <v>22</v>
      </c>
      <c r="I149" s="214"/>
      <c r="J149" s="210"/>
      <c r="K149" s="210"/>
      <c r="L149" s="215"/>
      <c r="M149" s="216"/>
      <c r="N149" s="217"/>
      <c r="O149" s="217"/>
      <c r="P149" s="217"/>
      <c r="Q149" s="217"/>
      <c r="R149" s="217"/>
      <c r="S149" s="217"/>
      <c r="T149" s="218"/>
      <c r="AT149" s="219" t="s">
        <v>145</v>
      </c>
      <c r="AU149" s="219" t="s">
        <v>87</v>
      </c>
      <c r="AV149" s="12" t="s">
        <v>23</v>
      </c>
      <c r="AW149" s="12" t="s">
        <v>42</v>
      </c>
      <c r="AX149" s="12" t="s">
        <v>78</v>
      </c>
      <c r="AY149" s="219" t="s">
        <v>134</v>
      </c>
    </row>
    <row r="150" spans="2:65" s="12" customFormat="1" ht="13.5" x14ac:dyDescent="0.3">
      <c r="B150" s="209"/>
      <c r="C150" s="210"/>
      <c r="D150" s="207" t="s">
        <v>145</v>
      </c>
      <c r="E150" s="211" t="s">
        <v>22</v>
      </c>
      <c r="F150" s="212" t="s">
        <v>1479</v>
      </c>
      <c r="G150" s="210"/>
      <c r="H150" s="213" t="s">
        <v>22</v>
      </c>
      <c r="I150" s="214"/>
      <c r="J150" s="210"/>
      <c r="K150" s="210"/>
      <c r="L150" s="215"/>
      <c r="M150" s="216"/>
      <c r="N150" s="217"/>
      <c r="O150" s="217"/>
      <c r="P150" s="217"/>
      <c r="Q150" s="217"/>
      <c r="R150" s="217"/>
      <c r="S150" s="217"/>
      <c r="T150" s="218"/>
      <c r="AT150" s="219" t="s">
        <v>145</v>
      </c>
      <c r="AU150" s="219" t="s">
        <v>87</v>
      </c>
      <c r="AV150" s="12" t="s">
        <v>23</v>
      </c>
      <c r="AW150" s="12" t="s">
        <v>42</v>
      </c>
      <c r="AX150" s="12" t="s">
        <v>78</v>
      </c>
      <c r="AY150" s="219" t="s">
        <v>134</v>
      </c>
    </row>
    <row r="151" spans="2:65" s="13" customFormat="1" ht="13.5" x14ac:dyDescent="0.3">
      <c r="B151" s="220"/>
      <c r="C151" s="221"/>
      <c r="D151" s="207" t="s">
        <v>145</v>
      </c>
      <c r="E151" s="222" t="s">
        <v>22</v>
      </c>
      <c r="F151" s="223" t="s">
        <v>23</v>
      </c>
      <c r="G151" s="221"/>
      <c r="H151" s="224">
        <v>1</v>
      </c>
      <c r="I151" s="225"/>
      <c r="J151" s="221"/>
      <c r="K151" s="221"/>
      <c r="L151" s="226"/>
      <c r="M151" s="227"/>
      <c r="N151" s="228"/>
      <c r="O151" s="228"/>
      <c r="P151" s="228"/>
      <c r="Q151" s="228"/>
      <c r="R151" s="228"/>
      <c r="S151" s="228"/>
      <c r="T151" s="229"/>
      <c r="AT151" s="230" t="s">
        <v>145</v>
      </c>
      <c r="AU151" s="230" t="s">
        <v>87</v>
      </c>
      <c r="AV151" s="13" t="s">
        <v>87</v>
      </c>
      <c r="AW151" s="13" t="s">
        <v>42</v>
      </c>
      <c r="AX151" s="13" t="s">
        <v>78</v>
      </c>
      <c r="AY151" s="230" t="s">
        <v>134</v>
      </c>
    </row>
    <row r="152" spans="2:65" s="14" customFormat="1" ht="13.5" x14ac:dyDescent="0.3">
      <c r="B152" s="231"/>
      <c r="C152" s="232"/>
      <c r="D152" s="233" t="s">
        <v>145</v>
      </c>
      <c r="E152" s="234" t="s">
        <v>22</v>
      </c>
      <c r="F152" s="235" t="s">
        <v>156</v>
      </c>
      <c r="G152" s="232"/>
      <c r="H152" s="236">
        <v>1</v>
      </c>
      <c r="I152" s="237"/>
      <c r="J152" s="232"/>
      <c r="K152" s="232"/>
      <c r="L152" s="238"/>
      <c r="M152" s="239"/>
      <c r="N152" s="240"/>
      <c r="O152" s="240"/>
      <c r="P152" s="240"/>
      <c r="Q152" s="240"/>
      <c r="R152" s="240"/>
      <c r="S152" s="240"/>
      <c r="T152" s="241"/>
      <c r="AT152" s="242" t="s">
        <v>145</v>
      </c>
      <c r="AU152" s="242" t="s">
        <v>87</v>
      </c>
      <c r="AV152" s="14" t="s">
        <v>141</v>
      </c>
      <c r="AW152" s="14" t="s">
        <v>42</v>
      </c>
      <c r="AX152" s="14" t="s">
        <v>23</v>
      </c>
      <c r="AY152" s="242" t="s">
        <v>134</v>
      </c>
    </row>
    <row r="153" spans="2:65" s="1" customFormat="1" ht="22.5" customHeight="1" x14ac:dyDescent="0.3">
      <c r="B153" s="36"/>
      <c r="C153" s="195" t="s">
        <v>313</v>
      </c>
      <c r="D153" s="195" t="s">
        <v>136</v>
      </c>
      <c r="E153" s="196" t="s">
        <v>1480</v>
      </c>
      <c r="F153" s="197" t="s">
        <v>1481</v>
      </c>
      <c r="G153" s="198" t="s">
        <v>1413</v>
      </c>
      <c r="H153" s="199">
        <v>1</v>
      </c>
      <c r="I153" s="200"/>
      <c r="J153" s="201">
        <f>ROUND(I153*H153,2)</f>
        <v>0</v>
      </c>
      <c r="K153" s="197" t="s">
        <v>22</v>
      </c>
      <c r="L153" s="56"/>
      <c r="M153" s="202" t="s">
        <v>22</v>
      </c>
      <c r="N153" s="203" t="s">
        <v>49</v>
      </c>
      <c r="O153" s="37"/>
      <c r="P153" s="204">
        <f>O153*H153</f>
        <v>0</v>
      </c>
      <c r="Q153" s="204">
        <v>0</v>
      </c>
      <c r="R153" s="204">
        <f>Q153*H153</f>
        <v>0</v>
      </c>
      <c r="S153" s="204">
        <v>0</v>
      </c>
      <c r="T153" s="205">
        <f>S153*H153</f>
        <v>0</v>
      </c>
      <c r="AR153" s="19" t="s">
        <v>1415</v>
      </c>
      <c r="AT153" s="19" t="s">
        <v>136</v>
      </c>
      <c r="AU153" s="19" t="s">
        <v>87</v>
      </c>
      <c r="AY153" s="19" t="s">
        <v>134</v>
      </c>
      <c r="BE153" s="206">
        <f>IF(N153="základní",J153,0)</f>
        <v>0</v>
      </c>
      <c r="BF153" s="206">
        <f>IF(N153="snížená",J153,0)</f>
        <v>0</v>
      </c>
      <c r="BG153" s="206">
        <f>IF(N153="zákl. přenesená",J153,0)</f>
        <v>0</v>
      </c>
      <c r="BH153" s="206">
        <f>IF(N153="sníž. přenesená",J153,0)</f>
        <v>0</v>
      </c>
      <c r="BI153" s="206">
        <f>IF(N153="nulová",J153,0)</f>
        <v>0</v>
      </c>
      <c r="BJ153" s="19" t="s">
        <v>23</v>
      </c>
      <c r="BK153" s="206">
        <f>ROUND(I153*H153,2)</f>
        <v>0</v>
      </c>
      <c r="BL153" s="19" t="s">
        <v>1415</v>
      </c>
      <c r="BM153" s="19" t="s">
        <v>1482</v>
      </c>
    </row>
    <row r="154" spans="2:65" s="12" customFormat="1" ht="13.5" x14ac:dyDescent="0.3">
      <c r="B154" s="209"/>
      <c r="C154" s="210"/>
      <c r="D154" s="207" t="s">
        <v>145</v>
      </c>
      <c r="E154" s="211" t="s">
        <v>22</v>
      </c>
      <c r="F154" s="212" t="s">
        <v>1483</v>
      </c>
      <c r="G154" s="210"/>
      <c r="H154" s="213" t="s">
        <v>22</v>
      </c>
      <c r="I154" s="214"/>
      <c r="J154" s="210"/>
      <c r="K154" s="210"/>
      <c r="L154" s="215"/>
      <c r="M154" s="216"/>
      <c r="N154" s="217"/>
      <c r="O154" s="217"/>
      <c r="P154" s="217"/>
      <c r="Q154" s="217"/>
      <c r="R154" s="217"/>
      <c r="S154" s="217"/>
      <c r="T154" s="218"/>
      <c r="AT154" s="219" t="s">
        <v>145</v>
      </c>
      <c r="AU154" s="219" t="s">
        <v>87</v>
      </c>
      <c r="AV154" s="12" t="s">
        <v>23</v>
      </c>
      <c r="AW154" s="12" t="s">
        <v>42</v>
      </c>
      <c r="AX154" s="12" t="s">
        <v>78</v>
      </c>
      <c r="AY154" s="219" t="s">
        <v>134</v>
      </c>
    </row>
    <row r="155" spans="2:65" s="12" customFormat="1" ht="13.5" x14ac:dyDescent="0.3">
      <c r="B155" s="209"/>
      <c r="C155" s="210"/>
      <c r="D155" s="207" t="s">
        <v>145</v>
      </c>
      <c r="E155" s="211" t="s">
        <v>22</v>
      </c>
      <c r="F155" s="212" t="s">
        <v>1484</v>
      </c>
      <c r="G155" s="210"/>
      <c r="H155" s="213" t="s">
        <v>22</v>
      </c>
      <c r="I155" s="214"/>
      <c r="J155" s="210"/>
      <c r="K155" s="210"/>
      <c r="L155" s="215"/>
      <c r="M155" s="216"/>
      <c r="N155" s="217"/>
      <c r="O155" s="217"/>
      <c r="P155" s="217"/>
      <c r="Q155" s="217"/>
      <c r="R155" s="217"/>
      <c r="S155" s="217"/>
      <c r="T155" s="218"/>
      <c r="AT155" s="219" t="s">
        <v>145</v>
      </c>
      <c r="AU155" s="219" t="s">
        <v>87</v>
      </c>
      <c r="AV155" s="12" t="s">
        <v>23</v>
      </c>
      <c r="AW155" s="12" t="s">
        <v>42</v>
      </c>
      <c r="AX155" s="12" t="s">
        <v>78</v>
      </c>
      <c r="AY155" s="219" t="s">
        <v>134</v>
      </c>
    </row>
    <row r="156" spans="2:65" s="12" customFormat="1" ht="13.5" x14ac:dyDescent="0.3">
      <c r="B156" s="209"/>
      <c r="C156" s="210"/>
      <c r="D156" s="207" t="s">
        <v>145</v>
      </c>
      <c r="E156" s="211" t="s">
        <v>22</v>
      </c>
      <c r="F156" s="212" t="s">
        <v>842</v>
      </c>
      <c r="G156" s="210"/>
      <c r="H156" s="213" t="s">
        <v>22</v>
      </c>
      <c r="I156" s="214"/>
      <c r="J156" s="210"/>
      <c r="K156" s="210"/>
      <c r="L156" s="215"/>
      <c r="M156" s="216"/>
      <c r="N156" s="217"/>
      <c r="O156" s="217"/>
      <c r="P156" s="217"/>
      <c r="Q156" s="217"/>
      <c r="R156" s="217"/>
      <c r="S156" s="217"/>
      <c r="T156" s="218"/>
      <c r="AT156" s="219" t="s">
        <v>145</v>
      </c>
      <c r="AU156" s="219" t="s">
        <v>87</v>
      </c>
      <c r="AV156" s="12" t="s">
        <v>23</v>
      </c>
      <c r="AW156" s="12" t="s">
        <v>42</v>
      </c>
      <c r="AX156" s="12" t="s">
        <v>78</v>
      </c>
      <c r="AY156" s="219" t="s">
        <v>134</v>
      </c>
    </row>
    <row r="157" spans="2:65" s="12" customFormat="1" ht="13.5" x14ac:dyDescent="0.3">
      <c r="B157" s="209"/>
      <c r="C157" s="210"/>
      <c r="D157" s="207" t="s">
        <v>145</v>
      </c>
      <c r="E157" s="211" t="s">
        <v>22</v>
      </c>
      <c r="F157" s="212" t="s">
        <v>1485</v>
      </c>
      <c r="G157" s="210"/>
      <c r="H157" s="213" t="s">
        <v>22</v>
      </c>
      <c r="I157" s="214"/>
      <c r="J157" s="210"/>
      <c r="K157" s="210"/>
      <c r="L157" s="215"/>
      <c r="M157" s="216"/>
      <c r="N157" s="217"/>
      <c r="O157" s="217"/>
      <c r="P157" s="217"/>
      <c r="Q157" s="217"/>
      <c r="R157" s="217"/>
      <c r="S157" s="217"/>
      <c r="T157" s="218"/>
      <c r="AT157" s="219" t="s">
        <v>145</v>
      </c>
      <c r="AU157" s="219" t="s">
        <v>87</v>
      </c>
      <c r="AV157" s="12" t="s">
        <v>23</v>
      </c>
      <c r="AW157" s="12" t="s">
        <v>42</v>
      </c>
      <c r="AX157" s="12" t="s">
        <v>78</v>
      </c>
      <c r="AY157" s="219" t="s">
        <v>134</v>
      </c>
    </row>
    <row r="158" spans="2:65" s="13" customFormat="1" ht="13.5" x14ac:dyDescent="0.3">
      <c r="B158" s="220"/>
      <c r="C158" s="221"/>
      <c r="D158" s="207" t="s">
        <v>145</v>
      </c>
      <c r="E158" s="222" t="s">
        <v>22</v>
      </c>
      <c r="F158" s="223" t="s">
        <v>23</v>
      </c>
      <c r="G158" s="221"/>
      <c r="H158" s="224">
        <v>1</v>
      </c>
      <c r="I158" s="225"/>
      <c r="J158" s="221"/>
      <c r="K158" s="221"/>
      <c r="L158" s="226"/>
      <c r="M158" s="227"/>
      <c r="N158" s="228"/>
      <c r="O158" s="228"/>
      <c r="P158" s="228"/>
      <c r="Q158" s="228"/>
      <c r="R158" s="228"/>
      <c r="S158" s="228"/>
      <c r="T158" s="229"/>
      <c r="AT158" s="230" t="s">
        <v>145</v>
      </c>
      <c r="AU158" s="230" t="s">
        <v>87</v>
      </c>
      <c r="AV158" s="13" t="s">
        <v>87</v>
      </c>
      <c r="AW158" s="13" t="s">
        <v>42</v>
      </c>
      <c r="AX158" s="13" t="s">
        <v>78</v>
      </c>
      <c r="AY158" s="230" t="s">
        <v>134</v>
      </c>
    </row>
    <row r="159" spans="2:65" s="14" customFormat="1" ht="13.5" x14ac:dyDescent="0.3">
      <c r="B159" s="231"/>
      <c r="C159" s="232"/>
      <c r="D159" s="207" t="s">
        <v>145</v>
      </c>
      <c r="E159" s="264" t="s">
        <v>22</v>
      </c>
      <c r="F159" s="265" t="s">
        <v>156</v>
      </c>
      <c r="G159" s="232"/>
      <c r="H159" s="266">
        <v>1</v>
      </c>
      <c r="I159" s="237"/>
      <c r="J159" s="232"/>
      <c r="K159" s="232"/>
      <c r="L159" s="238"/>
      <c r="M159" s="269"/>
      <c r="N159" s="270"/>
      <c r="O159" s="270"/>
      <c r="P159" s="270"/>
      <c r="Q159" s="270"/>
      <c r="R159" s="270"/>
      <c r="S159" s="270"/>
      <c r="T159" s="271"/>
      <c r="AT159" s="242" t="s">
        <v>145</v>
      </c>
      <c r="AU159" s="242" t="s">
        <v>87</v>
      </c>
      <c r="AV159" s="14" t="s">
        <v>141</v>
      </c>
      <c r="AW159" s="14" t="s">
        <v>42</v>
      </c>
      <c r="AX159" s="14" t="s">
        <v>23</v>
      </c>
      <c r="AY159" s="242" t="s">
        <v>134</v>
      </c>
    </row>
    <row r="160" spans="2:65" s="1" customFormat="1" ht="6.95" customHeight="1" x14ac:dyDescent="0.3">
      <c r="B160" s="51"/>
      <c r="C160" s="52"/>
      <c r="D160" s="52"/>
      <c r="E160" s="52"/>
      <c r="F160" s="52"/>
      <c r="G160" s="52"/>
      <c r="H160" s="52"/>
      <c r="I160" s="139"/>
      <c r="J160" s="52"/>
      <c r="K160" s="52"/>
      <c r="L160" s="56"/>
    </row>
  </sheetData>
  <sheetProtection algorithmName="SHA-512" hashValue="pAW89aSONINLd4i7RTsJeXEFpudoRkBhWGcgckjpxUDHaFVLvDQbkK0OolzpXUL1kb/DpieqrdixRsU0wm/CjA==" saltValue="vMlACsuP+KsIk9frE8o3DQ==" spinCount="100000" sheet="1" objects="1" scenarios="1" formatColumns="0" formatRows="0" sort="0" autoFilter="0"/>
  <autoFilter ref="C86:K86"/>
  <mergeCells count="12">
    <mergeCell ref="G1:H1"/>
    <mergeCell ref="L2:V2"/>
    <mergeCell ref="E49:H49"/>
    <mergeCell ref="E51:H51"/>
    <mergeCell ref="E75:H75"/>
    <mergeCell ref="E77:H77"/>
    <mergeCell ref="E79:H79"/>
    <mergeCell ref="E7:H7"/>
    <mergeCell ref="E9:H9"/>
    <mergeCell ref="E11:H11"/>
    <mergeCell ref="E26:H26"/>
    <mergeCell ref="E47:H47"/>
  </mergeCells>
  <hyperlinks>
    <hyperlink ref="F1:G1" location="C2" tooltip="Krycí list soupisu" display="1) Krycí list soupisu"/>
    <hyperlink ref="G1:H1" location="C58" tooltip="Rekapitulace" display="2) Rekapitulace"/>
    <hyperlink ref="J1" location="C86"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330" customWidth="1"/>
    <col min="2" max="2" width="1.6640625" style="330" customWidth="1"/>
    <col min="3" max="4" width="5" style="330" customWidth="1"/>
    <col min="5" max="5" width="11.6640625" style="330" customWidth="1"/>
    <col min="6" max="6" width="9.1640625" style="330" customWidth="1"/>
    <col min="7" max="7" width="5" style="330" customWidth="1"/>
    <col min="8" max="8" width="77.83203125" style="330" customWidth="1"/>
    <col min="9" max="10" width="20" style="330" customWidth="1"/>
    <col min="11" max="11" width="1.6640625" style="330" customWidth="1"/>
    <col min="12" max="256" width="9.33203125" style="330"/>
    <col min="257" max="257" width="8.33203125" style="330" customWidth="1"/>
    <col min="258" max="258" width="1.6640625" style="330" customWidth="1"/>
    <col min="259" max="260" width="5" style="330" customWidth="1"/>
    <col min="261" max="261" width="11.6640625" style="330" customWidth="1"/>
    <col min="262" max="262" width="9.1640625" style="330" customWidth="1"/>
    <col min="263" max="263" width="5" style="330" customWidth="1"/>
    <col min="264" max="264" width="77.83203125" style="330" customWidth="1"/>
    <col min="265" max="266" width="20" style="330" customWidth="1"/>
    <col min="267" max="267" width="1.6640625" style="330" customWidth="1"/>
    <col min="268" max="512" width="9.33203125" style="330"/>
    <col min="513" max="513" width="8.33203125" style="330" customWidth="1"/>
    <col min="514" max="514" width="1.6640625" style="330" customWidth="1"/>
    <col min="515" max="516" width="5" style="330" customWidth="1"/>
    <col min="517" max="517" width="11.6640625" style="330" customWidth="1"/>
    <col min="518" max="518" width="9.1640625" style="330" customWidth="1"/>
    <col min="519" max="519" width="5" style="330" customWidth="1"/>
    <col min="520" max="520" width="77.83203125" style="330" customWidth="1"/>
    <col min="521" max="522" width="20" style="330" customWidth="1"/>
    <col min="523" max="523" width="1.6640625" style="330" customWidth="1"/>
    <col min="524" max="768" width="9.33203125" style="330"/>
    <col min="769" max="769" width="8.33203125" style="330" customWidth="1"/>
    <col min="770" max="770" width="1.6640625" style="330" customWidth="1"/>
    <col min="771" max="772" width="5" style="330" customWidth="1"/>
    <col min="773" max="773" width="11.6640625" style="330" customWidth="1"/>
    <col min="774" max="774" width="9.1640625" style="330" customWidth="1"/>
    <col min="775" max="775" width="5" style="330" customWidth="1"/>
    <col min="776" max="776" width="77.83203125" style="330" customWidth="1"/>
    <col min="777" max="778" width="20" style="330" customWidth="1"/>
    <col min="779" max="779" width="1.6640625" style="330" customWidth="1"/>
    <col min="780" max="1024" width="9.33203125" style="330"/>
    <col min="1025" max="1025" width="8.33203125" style="330" customWidth="1"/>
    <col min="1026" max="1026" width="1.6640625" style="330" customWidth="1"/>
    <col min="1027" max="1028" width="5" style="330" customWidth="1"/>
    <col min="1029" max="1029" width="11.6640625" style="330" customWidth="1"/>
    <col min="1030" max="1030" width="9.1640625" style="330" customWidth="1"/>
    <col min="1031" max="1031" width="5" style="330" customWidth="1"/>
    <col min="1032" max="1032" width="77.83203125" style="330" customWidth="1"/>
    <col min="1033" max="1034" width="20" style="330" customWidth="1"/>
    <col min="1035" max="1035" width="1.6640625" style="330" customWidth="1"/>
    <col min="1036" max="1280" width="9.33203125" style="330"/>
    <col min="1281" max="1281" width="8.33203125" style="330" customWidth="1"/>
    <col min="1282" max="1282" width="1.6640625" style="330" customWidth="1"/>
    <col min="1283" max="1284" width="5" style="330" customWidth="1"/>
    <col min="1285" max="1285" width="11.6640625" style="330" customWidth="1"/>
    <col min="1286" max="1286" width="9.1640625" style="330" customWidth="1"/>
    <col min="1287" max="1287" width="5" style="330" customWidth="1"/>
    <col min="1288" max="1288" width="77.83203125" style="330" customWidth="1"/>
    <col min="1289" max="1290" width="20" style="330" customWidth="1"/>
    <col min="1291" max="1291" width="1.6640625" style="330" customWidth="1"/>
    <col min="1292" max="1536" width="9.33203125" style="330"/>
    <col min="1537" max="1537" width="8.33203125" style="330" customWidth="1"/>
    <col min="1538" max="1538" width="1.6640625" style="330" customWidth="1"/>
    <col min="1539" max="1540" width="5" style="330" customWidth="1"/>
    <col min="1541" max="1541" width="11.6640625" style="330" customWidth="1"/>
    <col min="1542" max="1542" width="9.1640625" style="330" customWidth="1"/>
    <col min="1543" max="1543" width="5" style="330" customWidth="1"/>
    <col min="1544" max="1544" width="77.83203125" style="330" customWidth="1"/>
    <col min="1545" max="1546" width="20" style="330" customWidth="1"/>
    <col min="1547" max="1547" width="1.6640625" style="330" customWidth="1"/>
    <col min="1548" max="1792" width="9.33203125" style="330"/>
    <col min="1793" max="1793" width="8.33203125" style="330" customWidth="1"/>
    <col min="1794" max="1794" width="1.6640625" style="330" customWidth="1"/>
    <col min="1795" max="1796" width="5" style="330" customWidth="1"/>
    <col min="1797" max="1797" width="11.6640625" style="330" customWidth="1"/>
    <col min="1798" max="1798" width="9.1640625" style="330" customWidth="1"/>
    <col min="1799" max="1799" width="5" style="330" customWidth="1"/>
    <col min="1800" max="1800" width="77.83203125" style="330" customWidth="1"/>
    <col min="1801" max="1802" width="20" style="330" customWidth="1"/>
    <col min="1803" max="1803" width="1.6640625" style="330" customWidth="1"/>
    <col min="1804" max="2048" width="9.33203125" style="330"/>
    <col min="2049" max="2049" width="8.33203125" style="330" customWidth="1"/>
    <col min="2050" max="2050" width="1.6640625" style="330" customWidth="1"/>
    <col min="2051" max="2052" width="5" style="330" customWidth="1"/>
    <col min="2053" max="2053" width="11.6640625" style="330" customWidth="1"/>
    <col min="2054" max="2054" width="9.1640625" style="330" customWidth="1"/>
    <col min="2055" max="2055" width="5" style="330" customWidth="1"/>
    <col min="2056" max="2056" width="77.83203125" style="330" customWidth="1"/>
    <col min="2057" max="2058" width="20" style="330" customWidth="1"/>
    <col min="2059" max="2059" width="1.6640625" style="330" customWidth="1"/>
    <col min="2060" max="2304" width="9.33203125" style="330"/>
    <col min="2305" max="2305" width="8.33203125" style="330" customWidth="1"/>
    <col min="2306" max="2306" width="1.6640625" style="330" customWidth="1"/>
    <col min="2307" max="2308" width="5" style="330" customWidth="1"/>
    <col min="2309" max="2309" width="11.6640625" style="330" customWidth="1"/>
    <col min="2310" max="2310" width="9.1640625" style="330" customWidth="1"/>
    <col min="2311" max="2311" width="5" style="330" customWidth="1"/>
    <col min="2312" max="2312" width="77.83203125" style="330" customWidth="1"/>
    <col min="2313" max="2314" width="20" style="330" customWidth="1"/>
    <col min="2315" max="2315" width="1.6640625" style="330" customWidth="1"/>
    <col min="2316" max="2560" width="9.33203125" style="330"/>
    <col min="2561" max="2561" width="8.33203125" style="330" customWidth="1"/>
    <col min="2562" max="2562" width="1.6640625" style="330" customWidth="1"/>
    <col min="2563" max="2564" width="5" style="330" customWidth="1"/>
    <col min="2565" max="2565" width="11.6640625" style="330" customWidth="1"/>
    <col min="2566" max="2566" width="9.1640625" style="330" customWidth="1"/>
    <col min="2567" max="2567" width="5" style="330" customWidth="1"/>
    <col min="2568" max="2568" width="77.83203125" style="330" customWidth="1"/>
    <col min="2569" max="2570" width="20" style="330" customWidth="1"/>
    <col min="2571" max="2571" width="1.6640625" style="330" customWidth="1"/>
    <col min="2572" max="2816" width="9.33203125" style="330"/>
    <col min="2817" max="2817" width="8.33203125" style="330" customWidth="1"/>
    <col min="2818" max="2818" width="1.6640625" style="330" customWidth="1"/>
    <col min="2819" max="2820" width="5" style="330" customWidth="1"/>
    <col min="2821" max="2821" width="11.6640625" style="330" customWidth="1"/>
    <col min="2822" max="2822" width="9.1640625" style="330" customWidth="1"/>
    <col min="2823" max="2823" width="5" style="330" customWidth="1"/>
    <col min="2824" max="2824" width="77.83203125" style="330" customWidth="1"/>
    <col min="2825" max="2826" width="20" style="330" customWidth="1"/>
    <col min="2827" max="2827" width="1.6640625" style="330" customWidth="1"/>
    <col min="2828" max="3072" width="9.33203125" style="330"/>
    <col min="3073" max="3073" width="8.33203125" style="330" customWidth="1"/>
    <col min="3074" max="3074" width="1.6640625" style="330" customWidth="1"/>
    <col min="3075" max="3076" width="5" style="330" customWidth="1"/>
    <col min="3077" max="3077" width="11.6640625" style="330" customWidth="1"/>
    <col min="3078" max="3078" width="9.1640625" style="330" customWidth="1"/>
    <col min="3079" max="3079" width="5" style="330" customWidth="1"/>
    <col min="3080" max="3080" width="77.83203125" style="330" customWidth="1"/>
    <col min="3081" max="3082" width="20" style="330" customWidth="1"/>
    <col min="3083" max="3083" width="1.6640625" style="330" customWidth="1"/>
    <col min="3084" max="3328" width="9.33203125" style="330"/>
    <col min="3329" max="3329" width="8.33203125" style="330" customWidth="1"/>
    <col min="3330" max="3330" width="1.6640625" style="330" customWidth="1"/>
    <col min="3331" max="3332" width="5" style="330" customWidth="1"/>
    <col min="3333" max="3333" width="11.6640625" style="330" customWidth="1"/>
    <col min="3334" max="3334" width="9.1640625" style="330" customWidth="1"/>
    <col min="3335" max="3335" width="5" style="330" customWidth="1"/>
    <col min="3336" max="3336" width="77.83203125" style="330" customWidth="1"/>
    <col min="3337" max="3338" width="20" style="330" customWidth="1"/>
    <col min="3339" max="3339" width="1.6640625" style="330" customWidth="1"/>
    <col min="3340" max="3584" width="9.33203125" style="330"/>
    <col min="3585" max="3585" width="8.33203125" style="330" customWidth="1"/>
    <col min="3586" max="3586" width="1.6640625" style="330" customWidth="1"/>
    <col min="3587" max="3588" width="5" style="330" customWidth="1"/>
    <col min="3589" max="3589" width="11.6640625" style="330" customWidth="1"/>
    <col min="3590" max="3590" width="9.1640625" style="330" customWidth="1"/>
    <col min="3591" max="3591" width="5" style="330" customWidth="1"/>
    <col min="3592" max="3592" width="77.83203125" style="330" customWidth="1"/>
    <col min="3593" max="3594" width="20" style="330" customWidth="1"/>
    <col min="3595" max="3595" width="1.6640625" style="330" customWidth="1"/>
    <col min="3596" max="3840" width="9.33203125" style="330"/>
    <col min="3841" max="3841" width="8.33203125" style="330" customWidth="1"/>
    <col min="3842" max="3842" width="1.6640625" style="330" customWidth="1"/>
    <col min="3843" max="3844" width="5" style="330" customWidth="1"/>
    <col min="3845" max="3845" width="11.6640625" style="330" customWidth="1"/>
    <col min="3846" max="3846" width="9.1640625" style="330" customWidth="1"/>
    <col min="3847" max="3847" width="5" style="330" customWidth="1"/>
    <col min="3848" max="3848" width="77.83203125" style="330" customWidth="1"/>
    <col min="3849" max="3850" width="20" style="330" customWidth="1"/>
    <col min="3851" max="3851" width="1.6640625" style="330" customWidth="1"/>
    <col min="3852" max="4096" width="9.33203125" style="330"/>
    <col min="4097" max="4097" width="8.33203125" style="330" customWidth="1"/>
    <col min="4098" max="4098" width="1.6640625" style="330" customWidth="1"/>
    <col min="4099" max="4100" width="5" style="330" customWidth="1"/>
    <col min="4101" max="4101" width="11.6640625" style="330" customWidth="1"/>
    <col min="4102" max="4102" width="9.1640625" style="330" customWidth="1"/>
    <col min="4103" max="4103" width="5" style="330" customWidth="1"/>
    <col min="4104" max="4104" width="77.83203125" style="330" customWidth="1"/>
    <col min="4105" max="4106" width="20" style="330" customWidth="1"/>
    <col min="4107" max="4107" width="1.6640625" style="330" customWidth="1"/>
    <col min="4108" max="4352" width="9.33203125" style="330"/>
    <col min="4353" max="4353" width="8.33203125" style="330" customWidth="1"/>
    <col min="4354" max="4354" width="1.6640625" style="330" customWidth="1"/>
    <col min="4355" max="4356" width="5" style="330" customWidth="1"/>
    <col min="4357" max="4357" width="11.6640625" style="330" customWidth="1"/>
    <col min="4358" max="4358" width="9.1640625" style="330" customWidth="1"/>
    <col min="4359" max="4359" width="5" style="330" customWidth="1"/>
    <col min="4360" max="4360" width="77.83203125" style="330" customWidth="1"/>
    <col min="4361" max="4362" width="20" style="330" customWidth="1"/>
    <col min="4363" max="4363" width="1.6640625" style="330" customWidth="1"/>
    <col min="4364" max="4608" width="9.33203125" style="330"/>
    <col min="4609" max="4609" width="8.33203125" style="330" customWidth="1"/>
    <col min="4610" max="4610" width="1.6640625" style="330" customWidth="1"/>
    <col min="4611" max="4612" width="5" style="330" customWidth="1"/>
    <col min="4613" max="4613" width="11.6640625" style="330" customWidth="1"/>
    <col min="4614" max="4614" width="9.1640625" style="330" customWidth="1"/>
    <col min="4615" max="4615" width="5" style="330" customWidth="1"/>
    <col min="4616" max="4616" width="77.83203125" style="330" customWidth="1"/>
    <col min="4617" max="4618" width="20" style="330" customWidth="1"/>
    <col min="4619" max="4619" width="1.6640625" style="330" customWidth="1"/>
    <col min="4620" max="4864" width="9.33203125" style="330"/>
    <col min="4865" max="4865" width="8.33203125" style="330" customWidth="1"/>
    <col min="4866" max="4866" width="1.6640625" style="330" customWidth="1"/>
    <col min="4867" max="4868" width="5" style="330" customWidth="1"/>
    <col min="4869" max="4869" width="11.6640625" style="330" customWidth="1"/>
    <col min="4870" max="4870" width="9.1640625" style="330" customWidth="1"/>
    <col min="4871" max="4871" width="5" style="330" customWidth="1"/>
    <col min="4872" max="4872" width="77.83203125" style="330" customWidth="1"/>
    <col min="4873" max="4874" width="20" style="330" customWidth="1"/>
    <col min="4875" max="4875" width="1.6640625" style="330" customWidth="1"/>
    <col min="4876" max="5120" width="9.33203125" style="330"/>
    <col min="5121" max="5121" width="8.33203125" style="330" customWidth="1"/>
    <col min="5122" max="5122" width="1.6640625" style="330" customWidth="1"/>
    <col min="5123" max="5124" width="5" style="330" customWidth="1"/>
    <col min="5125" max="5125" width="11.6640625" style="330" customWidth="1"/>
    <col min="5126" max="5126" width="9.1640625" style="330" customWidth="1"/>
    <col min="5127" max="5127" width="5" style="330" customWidth="1"/>
    <col min="5128" max="5128" width="77.83203125" style="330" customWidth="1"/>
    <col min="5129" max="5130" width="20" style="330" customWidth="1"/>
    <col min="5131" max="5131" width="1.6640625" style="330" customWidth="1"/>
    <col min="5132" max="5376" width="9.33203125" style="330"/>
    <col min="5377" max="5377" width="8.33203125" style="330" customWidth="1"/>
    <col min="5378" max="5378" width="1.6640625" style="330" customWidth="1"/>
    <col min="5379" max="5380" width="5" style="330" customWidth="1"/>
    <col min="5381" max="5381" width="11.6640625" style="330" customWidth="1"/>
    <col min="5382" max="5382" width="9.1640625" style="330" customWidth="1"/>
    <col min="5383" max="5383" width="5" style="330" customWidth="1"/>
    <col min="5384" max="5384" width="77.83203125" style="330" customWidth="1"/>
    <col min="5385" max="5386" width="20" style="330" customWidth="1"/>
    <col min="5387" max="5387" width="1.6640625" style="330" customWidth="1"/>
    <col min="5388" max="5632" width="9.33203125" style="330"/>
    <col min="5633" max="5633" width="8.33203125" style="330" customWidth="1"/>
    <col min="5634" max="5634" width="1.6640625" style="330" customWidth="1"/>
    <col min="5635" max="5636" width="5" style="330" customWidth="1"/>
    <col min="5637" max="5637" width="11.6640625" style="330" customWidth="1"/>
    <col min="5638" max="5638" width="9.1640625" style="330" customWidth="1"/>
    <col min="5639" max="5639" width="5" style="330" customWidth="1"/>
    <col min="5640" max="5640" width="77.83203125" style="330" customWidth="1"/>
    <col min="5641" max="5642" width="20" style="330" customWidth="1"/>
    <col min="5643" max="5643" width="1.6640625" style="330" customWidth="1"/>
    <col min="5644" max="5888" width="9.33203125" style="330"/>
    <col min="5889" max="5889" width="8.33203125" style="330" customWidth="1"/>
    <col min="5890" max="5890" width="1.6640625" style="330" customWidth="1"/>
    <col min="5891" max="5892" width="5" style="330" customWidth="1"/>
    <col min="5893" max="5893" width="11.6640625" style="330" customWidth="1"/>
    <col min="5894" max="5894" width="9.1640625" style="330" customWidth="1"/>
    <col min="5895" max="5895" width="5" style="330" customWidth="1"/>
    <col min="5896" max="5896" width="77.83203125" style="330" customWidth="1"/>
    <col min="5897" max="5898" width="20" style="330" customWidth="1"/>
    <col min="5899" max="5899" width="1.6640625" style="330" customWidth="1"/>
    <col min="5900" max="6144" width="9.33203125" style="330"/>
    <col min="6145" max="6145" width="8.33203125" style="330" customWidth="1"/>
    <col min="6146" max="6146" width="1.6640625" style="330" customWidth="1"/>
    <col min="6147" max="6148" width="5" style="330" customWidth="1"/>
    <col min="6149" max="6149" width="11.6640625" style="330" customWidth="1"/>
    <col min="6150" max="6150" width="9.1640625" style="330" customWidth="1"/>
    <col min="6151" max="6151" width="5" style="330" customWidth="1"/>
    <col min="6152" max="6152" width="77.83203125" style="330" customWidth="1"/>
    <col min="6153" max="6154" width="20" style="330" customWidth="1"/>
    <col min="6155" max="6155" width="1.6640625" style="330" customWidth="1"/>
    <col min="6156" max="6400" width="9.33203125" style="330"/>
    <col min="6401" max="6401" width="8.33203125" style="330" customWidth="1"/>
    <col min="6402" max="6402" width="1.6640625" style="330" customWidth="1"/>
    <col min="6403" max="6404" width="5" style="330" customWidth="1"/>
    <col min="6405" max="6405" width="11.6640625" style="330" customWidth="1"/>
    <col min="6406" max="6406" width="9.1640625" style="330" customWidth="1"/>
    <col min="6407" max="6407" width="5" style="330" customWidth="1"/>
    <col min="6408" max="6408" width="77.83203125" style="330" customWidth="1"/>
    <col min="6409" max="6410" width="20" style="330" customWidth="1"/>
    <col min="6411" max="6411" width="1.6640625" style="330" customWidth="1"/>
    <col min="6412" max="6656" width="9.33203125" style="330"/>
    <col min="6657" max="6657" width="8.33203125" style="330" customWidth="1"/>
    <col min="6658" max="6658" width="1.6640625" style="330" customWidth="1"/>
    <col min="6659" max="6660" width="5" style="330" customWidth="1"/>
    <col min="6661" max="6661" width="11.6640625" style="330" customWidth="1"/>
    <col min="6662" max="6662" width="9.1640625" style="330" customWidth="1"/>
    <col min="6663" max="6663" width="5" style="330" customWidth="1"/>
    <col min="6664" max="6664" width="77.83203125" style="330" customWidth="1"/>
    <col min="6665" max="6666" width="20" style="330" customWidth="1"/>
    <col min="6667" max="6667" width="1.6640625" style="330" customWidth="1"/>
    <col min="6668" max="6912" width="9.33203125" style="330"/>
    <col min="6913" max="6913" width="8.33203125" style="330" customWidth="1"/>
    <col min="6914" max="6914" width="1.6640625" style="330" customWidth="1"/>
    <col min="6915" max="6916" width="5" style="330" customWidth="1"/>
    <col min="6917" max="6917" width="11.6640625" style="330" customWidth="1"/>
    <col min="6918" max="6918" width="9.1640625" style="330" customWidth="1"/>
    <col min="6919" max="6919" width="5" style="330" customWidth="1"/>
    <col min="6920" max="6920" width="77.83203125" style="330" customWidth="1"/>
    <col min="6921" max="6922" width="20" style="330" customWidth="1"/>
    <col min="6923" max="6923" width="1.6640625" style="330" customWidth="1"/>
    <col min="6924" max="7168" width="9.33203125" style="330"/>
    <col min="7169" max="7169" width="8.33203125" style="330" customWidth="1"/>
    <col min="7170" max="7170" width="1.6640625" style="330" customWidth="1"/>
    <col min="7171" max="7172" width="5" style="330" customWidth="1"/>
    <col min="7173" max="7173" width="11.6640625" style="330" customWidth="1"/>
    <col min="7174" max="7174" width="9.1640625" style="330" customWidth="1"/>
    <col min="7175" max="7175" width="5" style="330" customWidth="1"/>
    <col min="7176" max="7176" width="77.83203125" style="330" customWidth="1"/>
    <col min="7177" max="7178" width="20" style="330" customWidth="1"/>
    <col min="7179" max="7179" width="1.6640625" style="330" customWidth="1"/>
    <col min="7180" max="7424" width="9.33203125" style="330"/>
    <col min="7425" max="7425" width="8.33203125" style="330" customWidth="1"/>
    <col min="7426" max="7426" width="1.6640625" style="330" customWidth="1"/>
    <col min="7427" max="7428" width="5" style="330" customWidth="1"/>
    <col min="7429" max="7429" width="11.6640625" style="330" customWidth="1"/>
    <col min="7430" max="7430" width="9.1640625" style="330" customWidth="1"/>
    <col min="7431" max="7431" width="5" style="330" customWidth="1"/>
    <col min="7432" max="7432" width="77.83203125" style="330" customWidth="1"/>
    <col min="7433" max="7434" width="20" style="330" customWidth="1"/>
    <col min="7435" max="7435" width="1.6640625" style="330" customWidth="1"/>
    <col min="7436" max="7680" width="9.33203125" style="330"/>
    <col min="7681" max="7681" width="8.33203125" style="330" customWidth="1"/>
    <col min="7682" max="7682" width="1.6640625" style="330" customWidth="1"/>
    <col min="7683" max="7684" width="5" style="330" customWidth="1"/>
    <col min="7685" max="7685" width="11.6640625" style="330" customWidth="1"/>
    <col min="7686" max="7686" width="9.1640625" style="330" customWidth="1"/>
    <col min="7687" max="7687" width="5" style="330" customWidth="1"/>
    <col min="7688" max="7688" width="77.83203125" style="330" customWidth="1"/>
    <col min="7689" max="7690" width="20" style="330" customWidth="1"/>
    <col min="7691" max="7691" width="1.6640625" style="330" customWidth="1"/>
    <col min="7692" max="7936" width="9.33203125" style="330"/>
    <col min="7937" max="7937" width="8.33203125" style="330" customWidth="1"/>
    <col min="7938" max="7938" width="1.6640625" style="330" customWidth="1"/>
    <col min="7939" max="7940" width="5" style="330" customWidth="1"/>
    <col min="7941" max="7941" width="11.6640625" style="330" customWidth="1"/>
    <col min="7942" max="7942" width="9.1640625" style="330" customWidth="1"/>
    <col min="7943" max="7943" width="5" style="330" customWidth="1"/>
    <col min="7944" max="7944" width="77.83203125" style="330" customWidth="1"/>
    <col min="7945" max="7946" width="20" style="330" customWidth="1"/>
    <col min="7947" max="7947" width="1.6640625" style="330" customWidth="1"/>
    <col min="7948" max="8192" width="9.33203125" style="330"/>
    <col min="8193" max="8193" width="8.33203125" style="330" customWidth="1"/>
    <col min="8194" max="8194" width="1.6640625" style="330" customWidth="1"/>
    <col min="8195" max="8196" width="5" style="330" customWidth="1"/>
    <col min="8197" max="8197" width="11.6640625" style="330" customWidth="1"/>
    <col min="8198" max="8198" width="9.1640625" style="330" customWidth="1"/>
    <col min="8199" max="8199" width="5" style="330" customWidth="1"/>
    <col min="8200" max="8200" width="77.83203125" style="330" customWidth="1"/>
    <col min="8201" max="8202" width="20" style="330" customWidth="1"/>
    <col min="8203" max="8203" width="1.6640625" style="330" customWidth="1"/>
    <col min="8204" max="8448" width="9.33203125" style="330"/>
    <col min="8449" max="8449" width="8.33203125" style="330" customWidth="1"/>
    <col min="8450" max="8450" width="1.6640625" style="330" customWidth="1"/>
    <col min="8451" max="8452" width="5" style="330" customWidth="1"/>
    <col min="8453" max="8453" width="11.6640625" style="330" customWidth="1"/>
    <col min="8454" max="8454" width="9.1640625" style="330" customWidth="1"/>
    <col min="8455" max="8455" width="5" style="330" customWidth="1"/>
    <col min="8456" max="8456" width="77.83203125" style="330" customWidth="1"/>
    <col min="8457" max="8458" width="20" style="330" customWidth="1"/>
    <col min="8459" max="8459" width="1.6640625" style="330" customWidth="1"/>
    <col min="8460" max="8704" width="9.33203125" style="330"/>
    <col min="8705" max="8705" width="8.33203125" style="330" customWidth="1"/>
    <col min="8706" max="8706" width="1.6640625" style="330" customWidth="1"/>
    <col min="8707" max="8708" width="5" style="330" customWidth="1"/>
    <col min="8709" max="8709" width="11.6640625" style="330" customWidth="1"/>
    <col min="8710" max="8710" width="9.1640625" style="330" customWidth="1"/>
    <col min="8711" max="8711" width="5" style="330" customWidth="1"/>
    <col min="8712" max="8712" width="77.83203125" style="330" customWidth="1"/>
    <col min="8713" max="8714" width="20" style="330" customWidth="1"/>
    <col min="8715" max="8715" width="1.6640625" style="330" customWidth="1"/>
    <col min="8716" max="8960" width="9.33203125" style="330"/>
    <col min="8961" max="8961" width="8.33203125" style="330" customWidth="1"/>
    <col min="8962" max="8962" width="1.6640625" style="330" customWidth="1"/>
    <col min="8963" max="8964" width="5" style="330" customWidth="1"/>
    <col min="8965" max="8965" width="11.6640625" style="330" customWidth="1"/>
    <col min="8966" max="8966" width="9.1640625" style="330" customWidth="1"/>
    <col min="8967" max="8967" width="5" style="330" customWidth="1"/>
    <col min="8968" max="8968" width="77.83203125" style="330" customWidth="1"/>
    <col min="8969" max="8970" width="20" style="330" customWidth="1"/>
    <col min="8971" max="8971" width="1.6640625" style="330" customWidth="1"/>
    <col min="8972" max="9216" width="9.33203125" style="330"/>
    <col min="9217" max="9217" width="8.33203125" style="330" customWidth="1"/>
    <col min="9218" max="9218" width="1.6640625" style="330" customWidth="1"/>
    <col min="9219" max="9220" width="5" style="330" customWidth="1"/>
    <col min="9221" max="9221" width="11.6640625" style="330" customWidth="1"/>
    <col min="9222" max="9222" width="9.1640625" style="330" customWidth="1"/>
    <col min="9223" max="9223" width="5" style="330" customWidth="1"/>
    <col min="9224" max="9224" width="77.83203125" style="330" customWidth="1"/>
    <col min="9225" max="9226" width="20" style="330" customWidth="1"/>
    <col min="9227" max="9227" width="1.6640625" style="330" customWidth="1"/>
    <col min="9228" max="9472" width="9.33203125" style="330"/>
    <col min="9473" max="9473" width="8.33203125" style="330" customWidth="1"/>
    <col min="9474" max="9474" width="1.6640625" style="330" customWidth="1"/>
    <col min="9475" max="9476" width="5" style="330" customWidth="1"/>
    <col min="9477" max="9477" width="11.6640625" style="330" customWidth="1"/>
    <col min="9478" max="9478" width="9.1640625" style="330" customWidth="1"/>
    <col min="9479" max="9479" width="5" style="330" customWidth="1"/>
    <col min="9480" max="9480" width="77.83203125" style="330" customWidth="1"/>
    <col min="9481" max="9482" width="20" style="330" customWidth="1"/>
    <col min="9483" max="9483" width="1.6640625" style="330" customWidth="1"/>
    <col min="9484" max="9728" width="9.33203125" style="330"/>
    <col min="9729" max="9729" width="8.33203125" style="330" customWidth="1"/>
    <col min="9730" max="9730" width="1.6640625" style="330" customWidth="1"/>
    <col min="9731" max="9732" width="5" style="330" customWidth="1"/>
    <col min="9733" max="9733" width="11.6640625" style="330" customWidth="1"/>
    <col min="9734" max="9734" width="9.1640625" style="330" customWidth="1"/>
    <col min="9735" max="9735" width="5" style="330" customWidth="1"/>
    <col min="9736" max="9736" width="77.83203125" style="330" customWidth="1"/>
    <col min="9737" max="9738" width="20" style="330" customWidth="1"/>
    <col min="9739" max="9739" width="1.6640625" style="330" customWidth="1"/>
    <col min="9740" max="9984" width="9.33203125" style="330"/>
    <col min="9985" max="9985" width="8.33203125" style="330" customWidth="1"/>
    <col min="9986" max="9986" width="1.6640625" style="330" customWidth="1"/>
    <col min="9987" max="9988" width="5" style="330" customWidth="1"/>
    <col min="9989" max="9989" width="11.6640625" style="330" customWidth="1"/>
    <col min="9990" max="9990" width="9.1640625" style="330" customWidth="1"/>
    <col min="9991" max="9991" width="5" style="330" customWidth="1"/>
    <col min="9992" max="9992" width="77.83203125" style="330" customWidth="1"/>
    <col min="9993" max="9994" width="20" style="330" customWidth="1"/>
    <col min="9995" max="9995" width="1.6640625" style="330" customWidth="1"/>
    <col min="9996" max="10240" width="9.33203125" style="330"/>
    <col min="10241" max="10241" width="8.33203125" style="330" customWidth="1"/>
    <col min="10242" max="10242" width="1.6640625" style="330" customWidth="1"/>
    <col min="10243" max="10244" width="5" style="330" customWidth="1"/>
    <col min="10245" max="10245" width="11.6640625" style="330" customWidth="1"/>
    <col min="10246" max="10246" width="9.1640625" style="330" customWidth="1"/>
    <col min="10247" max="10247" width="5" style="330" customWidth="1"/>
    <col min="10248" max="10248" width="77.83203125" style="330" customWidth="1"/>
    <col min="10249" max="10250" width="20" style="330" customWidth="1"/>
    <col min="10251" max="10251" width="1.6640625" style="330" customWidth="1"/>
    <col min="10252" max="10496" width="9.33203125" style="330"/>
    <col min="10497" max="10497" width="8.33203125" style="330" customWidth="1"/>
    <col min="10498" max="10498" width="1.6640625" style="330" customWidth="1"/>
    <col min="10499" max="10500" width="5" style="330" customWidth="1"/>
    <col min="10501" max="10501" width="11.6640625" style="330" customWidth="1"/>
    <col min="10502" max="10502" width="9.1640625" style="330" customWidth="1"/>
    <col min="10503" max="10503" width="5" style="330" customWidth="1"/>
    <col min="10504" max="10504" width="77.83203125" style="330" customWidth="1"/>
    <col min="10505" max="10506" width="20" style="330" customWidth="1"/>
    <col min="10507" max="10507" width="1.6640625" style="330" customWidth="1"/>
    <col min="10508" max="10752" width="9.33203125" style="330"/>
    <col min="10753" max="10753" width="8.33203125" style="330" customWidth="1"/>
    <col min="10754" max="10754" width="1.6640625" style="330" customWidth="1"/>
    <col min="10755" max="10756" width="5" style="330" customWidth="1"/>
    <col min="10757" max="10757" width="11.6640625" style="330" customWidth="1"/>
    <col min="10758" max="10758" width="9.1640625" style="330" customWidth="1"/>
    <col min="10759" max="10759" width="5" style="330" customWidth="1"/>
    <col min="10760" max="10760" width="77.83203125" style="330" customWidth="1"/>
    <col min="10761" max="10762" width="20" style="330" customWidth="1"/>
    <col min="10763" max="10763" width="1.6640625" style="330" customWidth="1"/>
    <col min="10764" max="11008" width="9.33203125" style="330"/>
    <col min="11009" max="11009" width="8.33203125" style="330" customWidth="1"/>
    <col min="11010" max="11010" width="1.6640625" style="330" customWidth="1"/>
    <col min="11011" max="11012" width="5" style="330" customWidth="1"/>
    <col min="11013" max="11013" width="11.6640625" style="330" customWidth="1"/>
    <col min="11014" max="11014" width="9.1640625" style="330" customWidth="1"/>
    <col min="11015" max="11015" width="5" style="330" customWidth="1"/>
    <col min="11016" max="11016" width="77.83203125" style="330" customWidth="1"/>
    <col min="11017" max="11018" width="20" style="330" customWidth="1"/>
    <col min="11019" max="11019" width="1.6640625" style="330" customWidth="1"/>
    <col min="11020" max="11264" width="9.33203125" style="330"/>
    <col min="11265" max="11265" width="8.33203125" style="330" customWidth="1"/>
    <col min="11266" max="11266" width="1.6640625" style="330" customWidth="1"/>
    <col min="11267" max="11268" width="5" style="330" customWidth="1"/>
    <col min="11269" max="11269" width="11.6640625" style="330" customWidth="1"/>
    <col min="11270" max="11270" width="9.1640625" style="330" customWidth="1"/>
    <col min="11271" max="11271" width="5" style="330" customWidth="1"/>
    <col min="11272" max="11272" width="77.83203125" style="330" customWidth="1"/>
    <col min="11273" max="11274" width="20" style="330" customWidth="1"/>
    <col min="11275" max="11275" width="1.6640625" style="330" customWidth="1"/>
    <col min="11276" max="11520" width="9.33203125" style="330"/>
    <col min="11521" max="11521" width="8.33203125" style="330" customWidth="1"/>
    <col min="11522" max="11522" width="1.6640625" style="330" customWidth="1"/>
    <col min="11523" max="11524" width="5" style="330" customWidth="1"/>
    <col min="11525" max="11525" width="11.6640625" style="330" customWidth="1"/>
    <col min="11526" max="11526" width="9.1640625" style="330" customWidth="1"/>
    <col min="11527" max="11527" width="5" style="330" customWidth="1"/>
    <col min="11528" max="11528" width="77.83203125" style="330" customWidth="1"/>
    <col min="11529" max="11530" width="20" style="330" customWidth="1"/>
    <col min="11531" max="11531" width="1.6640625" style="330" customWidth="1"/>
    <col min="11532" max="11776" width="9.33203125" style="330"/>
    <col min="11777" max="11777" width="8.33203125" style="330" customWidth="1"/>
    <col min="11778" max="11778" width="1.6640625" style="330" customWidth="1"/>
    <col min="11779" max="11780" width="5" style="330" customWidth="1"/>
    <col min="11781" max="11781" width="11.6640625" style="330" customWidth="1"/>
    <col min="11782" max="11782" width="9.1640625" style="330" customWidth="1"/>
    <col min="11783" max="11783" width="5" style="330" customWidth="1"/>
    <col min="11784" max="11784" width="77.83203125" style="330" customWidth="1"/>
    <col min="11785" max="11786" width="20" style="330" customWidth="1"/>
    <col min="11787" max="11787" width="1.6640625" style="330" customWidth="1"/>
    <col min="11788" max="12032" width="9.33203125" style="330"/>
    <col min="12033" max="12033" width="8.33203125" style="330" customWidth="1"/>
    <col min="12034" max="12034" width="1.6640625" style="330" customWidth="1"/>
    <col min="12035" max="12036" width="5" style="330" customWidth="1"/>
    <col min="12037" max="12037" width="11.6640625" style="330" customWidth="1"/>
    <col min="12038" max="12038" width="9.1640625" style="330" customWidth="1"/>
    <col min="12039" max="12039" width="5" style="330" customWidth="1"/>
    <col min="12040" max="12040" width="77.83203125" style="330" customWidth="1"/>
    <col min="12041" max="12042" width="20" style="330" customWidth="1"/>
    <col min="12043" max="12043" width="1.6640625" style="330" customWidth="1"/>
    <col min="12044" max="12288" width="9.33203125" style="330"/>
    <col min="12289" max="12289" width="8.33203125" style="330" customWidth="1"/>
    <col min="12290" max="12290" width="1.6640625" style="330" customWidth="1"/>
    <col min="12291" max="12292" width="5" style="330" customWidth="1"/>
    <col min="12293" max="12293" width="11.6640625" style="330" customWidth="1"/>
    <col min="12294" max="12294" width="9.1640625" style="330" customWidth="1"/>
    <col min="12295" max="12295" width="5" style="330" customWidth="1"/>
    <col min="12296" max="12296" width="77.83203125" style="330" customWidth="1"/>
    <col min="12297" max="12298" width="20" style="330" customWidth="1"/>
    <col min="12299" max="12299" width="1.6640625" style="330" customWidth="1"/>
    <col min="12300" max="12544" width="9.33203125" style="330"/>
    <col min="12545" max="12545" width="8.33203125" style="330" customWidth="1"/>
    <col min="12546" max="12546" width="1.6640625" style="330" customWidth="1"/>
    <col min="12547" max="12548" width="5" style="330" customWidth="1"/>
    <col min="12549" max="12549" width="11.6640625" style="330" customWidth="1"/>
    <col min="12550" max="12550" width="9.1640625" style="330" customWidth="1"/>
    <col min="12551" max="12551" width="5" style="330" customWidth="1"/>
    <col min="12552" max="12552" width="77.83203125" style="330" customWidth="1"/>
    <col min="12553" max="12554" width="20" style="330" customWidth="1"/>
    <col min="12555" max="12555" width="1.6640625" style="330" customWidth="1"/>
    <col min="12556" max="12800" width="9.33203125" style="330"/>
    <col min="12801" max="12801" width="8.33203125" style="330" customWidth="1"/>
    <col min="12802" max="12802" width="1.6640625" style="330" customWidth="1"/>
    <col min="12803" max="12804" width="5" style="330" customWidth="1"/>
    <col min="12805" max="12805" width="11.6640625" style="330" customWidth="1"/>
    <col min="12806" max="12806" width="9.1640625" style="330" customWidth="1"/>
    <col min="12807" max="12807" width="5" style="330" customWidth="1"/>
    <col min="12808" max="12808" width="77.83203125" style="330" customWidth="1"/>
    <col min="12809" max="12810" width="20" style="330" customWidth="1"/>
    <col min="12811" max="12811" width="1.6640625" style="330" customWidth="1"/>
    <col min="12812" max="13056" width="9.33203125" style="330"/>
    <col min="13057" max="13057" width="8.33203125" style="330" customWidth="1"/>
    <col min="13058" max="13058" width="1.6640625" style="330" customWidth="1"/>
    <col min="13059" max="13060" width="5" style="330" customWidth="1"/>
    <col min="13061" max="13061" width="11.6640625" style="330" customWidth="1"/>
    <col min="13062" max="13062" width="9.1640625" style="330" customWidth="1"/>
    <col min="13063" max="13063" width="5" style="330" customWidth="1"/>
    <col min="13064" max="13064" width="77.83203125" style="330" customWidth="1"/>
    <col min="13065" max="13066" width="20" style="330" customWidth="1"/>
    <col min="13067" max="13067" width="1.6640625" style="330" customWidth="1"/>
    <col min="13068" max="13312" width="9.33203125" style="330"/>
    <col min="13313" max="13313" width="8.33203125" style="330" customWidth="1"/>
    <col min="13314" max="13314" width="1.6640625" style="330" customWidth="1"/>
    <col min="13315" max="13316" width="5" style="330" customWidth="1"/>
    <col min="13317" max="13317" width="11.6640625" style="330" customWidth="1"/>
    <col min="13318" max="13318" width="9.1640625" style="330" customWidth="1"/>
    <col min="13319" max="13319" width="5" style="330" customWidth="1"/>
    <col min="13320" max="13320" width="77.83203125" style="330" customWidth="1"/>
    <col min="13321" max="13322" width="20" style="330" customWidth="1"/>
    <col min="13323" max="13323" width="1.6640625" style="330" customWidth="1"/>
    <col min="13324" max="13568" width="9.33203125" style="330"/>
    <col min="13569" max="13569" width="8.33203125" style="330" customWidth="1"/>
    <col min="13570" max="13570" width="1.6640625" style="330" customWidth="1"/>
    <col min="13571" max="13572" width="5" style="330" customWidth="1"/>
    <col min="13573" max="13573" width="11.6640625" style="330" customWidth="1"/>
    <col min="13574" max="13574" width="9.1640625" style="330" customWidth="1"/>
    <col min="13575" max="13575" width="5" style="330" customWidth="1"/>
    <col min="13576" max="13576" width="77.83203125" style="330" customWidth="1"/>
    <col min="13577" max="13578" width="20" style="330" customWidth="1"/>
    <col min="13579" max="13579" width="1.6640625" style="330" customWidth="1"/>
    <col min="13580" max="13824" width="9.33203125" style="330"/>
    <col min="13825" max="13825" width="8.33203125" style="330" customWidth="1"/>
    <col min="13826" max="13826" width="1.6640625" style="330" customWidth="1"/>
    <col min="13827" max="13828" width="5" style="330" customWidth="1"/>
    <col min="13829" max="13829" width="11.6640625" style="330" customWidth="1"/>
    <col min="13830" max="13830" width="9.1640625" style="330" customWidth="1"/>
    <col min="13831" max="13831" width="5" style="330" customWidth="1"/>
    <col min="13832" max="13832" width="77.83203125" style="330" customWidth="1"/>
    <col min="13833" max="13834" width="20" style="330" customWidth="1"/>
    <col min="13835" max="13835" width="1.6640625" style="330" customWidth="1"/>
    <col min="13836" max="14080" width="9.33203125" style="330"/>
    <col min="14081" max="14081" width="8.33203125" style="330" customWidth="1"/>
    <col min="14082" max="14082" width="1.6640625" style="330" customWidth="1"/>
    <col min="14083" max="14084" width="5" style="330" customWidth="1"/>
    <col min="14085" max="14085" width="11.6640625" style="330" customWidth="1"/>
    <col min="14086" max="14086" width="9.1640625" style="330" customWidth="1"/>
    <col min="14087" max="14087" width="5" style="330" customWidth="1"/>
    <col min="14088" max="14088" width="77.83203125" style="330" customWidth="1"/>
    <col min="14089" max="14090" width="20" style="330" customWidth="1"/>
    <col min="14091" max="14091" width="1.6640625" style="330" customWidth="1"/>
    <col min="14092" max="14336" width="9.33203125" style="330"/>
    <col min="14337" max="14337" width="8.33203125" style="330" customWidth="1"/>
    <col min="14338" max="14338" width="1.6640625" style="330" customWidth="1"/>
    <col min="14339" max="14340" width="5" style="330" customWidth="1"/>
    <col min="14341" max="14341" width="11.6640625" style="330" customWidth="1"/>
    <col min="14342" max="14342" width="9.1640625" style="330" customWidth="1"/>
    <col min="14343" max="14343" width="5" style="330" customWidth="1"/>
    <col min="14344" max="14344" width="77.83203125" style="330" customWidth="1"/>
    <col min="14345" max="14346" width="20" style="330" customWidth="1"/>
    <col min="14347" max="14347" width="1.6640625" style="330" customWidth="1"/>
    <col min="14348" max="14592" width="9.33203125" style="330"/>
    <col min="14593" max="14593" width="8.33203125" style="330" customWidth="1"/>
    <col min="14594" max="14594" width="1.6640625" style="330" customWidth="1"/>
    <col min="14595" max="14596" width="5" style="330" customWidth="1"/>
    <col min="14597" max="14597" width="11.6640625" style="330" customWidth="1"/>
    <col min="14598" max="14598" width="9.1640625" style="330" customWidth="1"/>
    <col min="14599" max="14599" width="5" style="330" customWidth="1"/>
    <col min="14600" max="14600" width="77.83203125" style="330" customWidth="1"/>
    <col min="14601" max="14602" width="20" style="330" customWidth="1"/>
    <col min="14603" max="14603" width="1.6640625" style="330" customWidth="1"/>
    <col min="14604" max="14848" width="9.33203125" style="330"/>
    <col min="14849" max="14849" width="8.33203125" style="330" customWidth="1"/>
    <col min="14850" max="14850" width="1.6640625" style="330" customWidth="1"/>
    <col min="14851" max="14852" width="5" style="330" customWidth="1"/>
    <col min="14853" max="14853" width="11.6640625" style="330" customWidth="1"/>
    <col min="14854" max="14854" width="9.1640625" style="330" customWidth="1"/>
    <col min="14855" max="14855" width="5" style="330" customWidth="1"/>
    <col min="14856" max="14856" width="77.83203125" style="330" customWidth="1"/>
    <col min="14857" max="14858" width="20" style="330" customWidth="1"/>
    <col min="14859" max="14859" width="1.6640625" style="330" customWidth="1"/>
    <col min="14860" max="15104" width="9.33203125" style="330"/>
    <col min="15105" max="15105" width="8.33203125" style="330" customWidth="1"/>
    <col min="15106" max="15106" width="1.6640625" style="330" customWidth="1"/>
    <col min="15107" max="15108" width="5" style="330" customWidth="1"/>
    <col min="15109" max="15109" width="11.6640625" style="330" customWidth="1"/>
    <col min="15110" max="15110" width="9.1640625" style="330" customWidth="1"/>
    <col min="15111" max="15111" width="5" style="330" customWidth="1"/>
    <col min="15112" max="15112" width="77.83203125" style="330" customWidth="1"/>
    <col min="15113" max="15114" width="20" style="330" customWidth="1"/>
    <col min="15115" max="15115" width="1.6640625" style="330" customWidth="1"/>
    <col min="15116" max="15360" width="9.33203125" style="330"/>
    <col min="15361" max="15361" width="8.33203125" style="330" customWidth="1"/>
    <col min="15362" max="15362" width="1.6640625" style="330" customWidth="1"/>
    <col min="15363" max="15364" width="5" style="330" customWidth="1"/>
    <col min="15365" max="15365" width="11.6640625" style="330" customWidth="1"/>
    <col min="15366" max="15366" width="9.1640625" style="330" customWidth="1"/>
    <col min="15367" max="15367" width="5" style="330" customWidth="1"/>
    <col min="15368" max="15368" width="77.83203125" style="330" customWidth="1"/>
    <col min="15369" max="15370" width="20" style="330" customWidth="1"/>
    <col min="15371" max="15371" width="1.6640625" style="330" customWidth="1"/>
    <col min="15372" max="15616" width="9.33203125" style="330"/>
    <col min="15617" max="15617" width="8.33203125" style="330" customWidth="1"/>
    <col min="15618" max="15618" width="1.6640625" style="330" customWidth="1"/>
    <col min="15619" max="15620" width="5" style="330" customWidth="1"/>
    <col min="15621" max="15621" width="11.6640625" style="330" customWidth="1"/>
    <col min="15622" max="15622" width="9.1640625" style="330" customWidth="1"/>
    <col min="15623" max="15623" width="5" style="330" customWidth="1"/>
    <col min="15624" max="15624" width="77.83203125" style="330" customWidth="1"/>
    <col min="15625" max="15626" width="20" style="330" customWidth="1"/>
    <col min="15627" max="15627" width="1.6640625" style="330" customWidth="1"/>
    <col min="15628" max="15872" width="9.33203125" style="330"/>
    <col min="15873" max="15873" width="8.33203125" style="330" customWidth="1"/>
    <col min="15874" max="15874" width="1.6640625" style="330" customWidth="1"/>
    <col min="15875" max="15876" width="5" style="330" customWidth="1"/>
    <col min="15877" max="15877" width="11.6640625" style="330" customWidth="1"/>
    <col min="15878" max="15878" width="9.1640625" style="330" customWidth="1"/>
    <col min="15879" max="15879" width="5" style="330" customWidth="1"/>
    <col min="15880" max="15880" width="77.83203125" style="330" customWidth="1"/>
    <col min="15881" max="15882" width="20" style="330" customWidth="1"/>
    <col min="15883" max="15883" width="1.6640625" style="330" customWidth="1"/>
    <col min="15884" max="16128" width="9.33203125" style="330"/>
    <col min="16129" max="16129" width="8.33203125" style="330" customWidth="1"/>
    <col min="16130" max="16130" width="1.6640625" style="330" customWidth="1"/>
    <col min="16131" max="16132" width="5" style="330" customWidth="1"/>
    <col min="16133" max="16133" width="11.6640625" style="330" customWidth="1"/>
    <col min="16134" max="16134" width="9.1640625" style="330" customWidth="1"/>
    <col min="16135" max="16135" width="5" style="330" customWidth="1"/>
    <col min="16136" max="16136" width="77.83203125" style="330" customWidth="1"/>
    <col min="16137" max="16138" width="20" style="330" customWidth="1"/>
    <col min="16139" max="16139" width="1.6640625" style="330" customWidth="1"/>
    <col min="16140" max="16384" width="9.33203125" style="330"/>
  </cols>
  <sheetData>
    <row r="1" spans="2:11" ht="37.5" customHeight="1" x14ac:dyDescent="0.3"/>
    <row r="2" spans="2:11" ht="7.5" customHeight="1" x14ac:dyDescent="0.3">
      <c r="B2" s="331"/>
      <c r="C2" s="332"/>
      <c r="D2" s="332"/>
      <c r="E2" s="332"/>
      <c r="F2" s="332"/>
      <c r="G2" s="332"/>
      <c r="H2" s="332"/>
      <c r="I2" s="332"/>
      <c r="J2" s="332"/>
      <c r="K2" s="333"/>
    </row>
    <row r="3" spans="2:11" s="337" customFormat="1" ht="45" customHeight="1" x14ac:dyDescent="0.3">
      <c r="B3" s="334"/>
      <c r="C3" s="335" t="s">
        <v>1493</v>
      </c>
      <c r="D3" s="335"/>
      <c r="E3" s="335"/>
      <c r="F3" s="335"/>
      <c r="G3" s="335"/>
      <c r="H3" s="335"/>
      <c r="I3" s="335"/>
      <c r="J3" s="335"/>
      <c r="K3" s="336"/>
    </row>
    <row r="4" spans="2:11" ht="25.5" customHeight="1" x14ac:dyDescent="0.3">
      <c r="B4" s="338"/>
      <c r="C4" s="339" t="s">
        <v>1494</v>
      </c>
      <c r="D4" s="339"/>
      <c r="E4" s="339"/>
      <c r="F4" s="339"/>
      <c r="G4" s="339"/>
      <c r="H4" s="339"/>
      <c r="I4" s="339"/>
      <c r="J4" s="339"/>
      <c r="K4" s="340"/>
    </row>
    <row r="5" spans="2:11" ht="5.25" customHeight="1" x14ac:dyDescent="0.3">
      <c r="B5" s="338"/>
      <c r="C5" s="341"/>
      <c r="D5" s="341"/>
      <c r="E5" s="341"/>
      <c r="F5" s="341"/>
      <c r="G5" s="341"/>
      <c r="H5" s="341"/>
      <c r="I5" s="341"/>
      <c r="J5" s="341"/>
      <c r="K5" s="340"/>
    </row>
    <row r="6" spans="2:11" ht="15" customHeight="1" x14ac:dyDescent="0.3">
      <c r="B6" s="338"/>
      <c r="C6" s="342" t="s">
        <v>1495</v>
      </c>
      <c r="D6" s="342"/>
      <c r="E6" s="342"/>
      <c r="F6" s="342"/>
      <c r="G6" s="342"/>
      <c r="H6" s="342"/>
      <c r="I6" s="342"/>
      <c r="J6" s="342"/>
      <c r="K6" s="340"/>
    </row>
    <row r="7" spans="2:11" ht="15" customHeight="1" x14ac:dyDescent="0.3">
      <c r="B7" s="343"/>
      <c r="C7" s="342" t="s">
        <v>1496</v>
      </c>
      <c r="D7" s="342"/>
      <c r="E7" s="342"/>
      <c r="F7" s="342"/>
      <c r="G7" s="342"/>
      <c r="H7" s="342"/>
      <c r="I7" s="342"/>
      <c r="J7" s="342"/>
      <c r="K7" s="340"/>
    </row>
    <row r="8" spans="2:11" ht="12.75" customHeight="1" x14ac:dyDescent="0.3">
      <c r="B8" s="343"/>
      <c r="C8" s="344"/>
      <c r="D8" s="344"/>
      <c r="E8" s="344"/>
      <c r="F8" s="344"/>
      <c r="G8" s="344"/>
      <c r="H8" s="344"/>
      <c r="I8" s="344"/>
      <c r="J8" s="344"/>
      <c r="K8" s="340"/>
    </row>
    <row r="9" spans="2:11" ht="15" customHeight="1" x14ac:dyDescent="0.3">
      <c r="B9" s="343"/>
      <c r="C9" s="342" t="s">
        <v>1497</v>
      </c>
      <c r="D9" s="342"/>
      <c r="E9" s="342"/>
      <c r="F9" s="342"/>
      <c r="G9" s="342"/>
      <c r="H9" s="342"/>
      <c r="I9" s="342"/>
      <c r="J9" s="342"/>
      <c r="K9" s="340"/>
    </row>
    <row r="10" spans="2:11" ht="15" customHeight="1" x14ac:dyDescent="0.3">
      <c r="B10" s="343"/>
      <c r="C10" s="344"/>
      <c r="D10" s="342" t="s">
        <v>1498</v>
      </c>
      <c r="E10" s="342"/>
      <c r="F10" s="342"/>
      <c r="G10" s="342"/>
      <c r="H10" s="342"/>
      <c r="I10" s="342"/>
      <c r="J10" s="342"/>
      <c r="K10" s="340"/>
    </row>
    <row r="11" spans="2:11" ht="15" customHeight="1" x14ac:dyDescent="0.3">
      <c r="B11" s="343"/>
      <c r="C11" s="345"/>
      <c r="D11" s="342" t="s">
        <v>1499</v>
      </c>
      <c r="E11" s="342"/>
      <c r="F11" s="342"/>
      <c r="G11" s="342"/>
      <c r="H11" s="342"/>
      <c r="I11" s="342"/>
      <c r="J11" s="342"/>
      <c r="K11" s="340"/>
    </row>
    <row r="12" spans="2:11" ht="12.75" customHeight="1" x14ac:dyDescent="0.3">
      <c r="B12" s="343"/>
      <c r="C12" s="345"/>
      <c r="D12" s="345"/>
      <c r="E12" s="345"/>
      <c r="F12" s="345"/>
      <c r="G12" s="345"/>
      <c r="H12" s="345"/>
      <c r="I12" s="345"/>
      <c r="J12" s="345"/>
      <c r="K12" s="340"/>
    </row>
    <row r="13" spans="2:11" ht="15" customHeight="1" x14ac:dyDescent="0.3">
      <c r="B13" s="343"/>
      <c r="C13" s="345"/>
      <c r="D13" s="342" t="s">
        <v>1500</v>
      </c>
      <c r="E13" s="342"/>
      <c r="F13" s="342"/>
      <c r="G13" s="342"/>
      <c r="H13" s="342"/>
      <c r="I13" s="342"/>
      <c r="J13" s="342"/>
      <c r="K13" s="340"/>
    </row>
    <row r="14" spans="2:11" ht="15" customHeight="1" x14ac:dyDescent="0.3">
      <c r="B14" s="343"/>
      <c r="C14" s="345"/>
      <c r="D14" s="342" t="s">
        <v>1501</v>
      </c>
      <c r="E14" s="342"/>
      <c r="F14" s="342"/>
      <c r="G14" s="342"/>
      <c r="H14" s="342"/>
      <c r="I14" s="342"/>
      <c r="J14" s="342"/>
      <c r="K14" s="340"/>
    </row>
    <row r="15" spans="2:11" ht="15" customHeight="1" x14ac:dyDescent="0.3">
      <c r="B15" s="343"/>
      <c r="C15" s="345"/>
      <c r="D15" s="342" t="s">
        <v>1502</v>
      </c>
      <c r="E15" s="342"/>
      <c r="F15" s="342"/>
      <c r="G15" s="342"/>
      <c r="H15" s="342"/>
      <c r="I15" s="342"/>
      <c r="J15" s="342"/>
      <c r="K15" s="340"/>
    </row>
    <row r="16" spans="2:11" ht="15" customHeight="1" x14ac:dyDescent="0.3">
      <c r="B16" s="343"/>
      <c r="C16" s="345"/>
      <c r="D16" s="345"/>
      <c r="E16" s="346" t="s">
        <v>1503</v>
      </c>
      <c r="F16" s="342" t="s">
        <v>1504</v>
      </c>
      <c r="G16" s="342"/>
      <c r="H16" s="342"/>
      <c r="I16" s="342"/>
      <c r="J16" s="342"/>
      <c r="K16" s="340"/>
    </row>
    <row r="17" spans="2:11" ht="15" customHeight="1" x14ac:dyDescent="0.3">
      <c r="B17" s="343"/>
      <c r="C17" s="345"/>
      <c r="D17" s="345"/>
      <c r="E17" s="346" t="s">
        <v>84</v>
      </c>
      <c r="F17" s="342" t="s">
        <v>1505</v>
      </c>
      <c r="G17" s="342"/>
      <c r="H17" s="342"/>
      <c r="I17" s="342"/>
      <c r="J17" s="342"/>
      <c r="K17" s="340"/>
    </row>
    <row r="18" spans="2:11" ht="15" customHeight="1" x14ac:dyDescent="0.3">
      <c r="B18" s="343"/>
      <c r="C18" s="345"/>
      <c r="D18" s="345"/>
      <c r="E18" s="346" t="s">
        <v>1506</v>
      </c>
      <c r="F18" s="342" t="s">
        <v>1507</v>
      </c>
      <c r="G18" s="342"/>
      <c r="H18" s="342"/>
      <c r="I18" s="342"/>
      <c r="J18" s="342"/>
      <c r="K18" s="340"/>
    </row>
    <row r="19" spans="2:11" ht="15" customHeight="1" x14ac:dyDescent="0.3">
      <c r="B19" s="343"/>
      <c r="C19" s="345"/>
      <c r="D19" s="345"/>
      <c r="E19" s="346" t="s">
        <v>97</v>
      </c>
      <c r="F19" s="342" t="s">
        <v>1508</v>
      </c>
      <c r="G19" s="342"/>
      <c r="H19" s="342"/>
      <c r="I19" s="342"/>
      <c r="J19" s="342"/>
      <c r="K19" s="340"/>
    </row>
    <row r="20" spans="2:11" ht="15" customHeight="1" x14ac:dyDescent="0.3">
      <c r="B20" s="343"/>
      <c r="C20" s="345"/>
      <c r="D20" s="345"/>
      <c r="E20" s="346" t="s">
        <v>1509</v>
      </c>
      <c r="F20" s="342" t="s">
        <v>1510</v>
      </c>
      <c r="G20" s="342"/>
      <c r="H20" s="342"/>
      <c r="I20" s="342"/>
      <c r="J20" s="342"/>
      <c r="K20" s="340"/>
    </row>
    <row r="21" spans="2:11" ht="15" customHeight="1" x14ac:dyDescent="0.3">
      <c r="B21" s="343"/>
      <c r="C21" s="345"/>
      <c r="D21" s="345"/>
      <c r="E21" s="346" t="s">
        <v>88</v>
      </c>
      <c r="F21" s="342" t="s">
        <v>1511</v>
      </c>
      <c r="G21" s="342"/>
      <c r="H21" s="342"/>
      <c r="I21" s="342"/>
      <c r="J21" s="342"/>
      <c r="K21" s="340"/>
    </row>
    <row r="22" spans="2:11" ht="12.75" customHeight="1" x14ac:dyDescent="0.3">
      <c r="B22" s="343"/>
      <c r="C22" s="345"/>
      <c r="D22" s="345"/>
      <c r="E22" s="345"/>
      <c r="F22" s="345"/>
      <c r="G22" s="345"/>
      <c r="H22" s="345"/>
      <c r="I22" s="345"/>
      <c r="J22" s="345"/>
      <c r="K22" s="340"/>
    </row>
    <row r="23" spans="2:11" ht="15" customHeight="1" x14ac:dyDescent="0.3">
      <c r="B23" s="343"/>
      <c r="C23" s="342" t="s">
        <v>1512</v>
      </c>
      <c r="D23" s="342"/>
      <c r="E23" s="342"/>
      <c r="F23" s="342"/>
      <c r="G23" s="342"/>
      <c r="H23" s="342"/>
      <c r="I23" s="342"/>
      <c r="J23" s="342"/>
      <c r="K23" s="340"/>
    </row>
    <row r="24" spans="2:11" ht="15" customHeight="1" x14ac:dyDescent="0.3">
      <c r="B24" s="343"/>
      <c r="C24" s="342" t="s">
        <v>1513</v>
      </c>
      <c r="D24" s="342"/>
      <c r="E24" s="342"/>
      <c r="F24" s="342"/>
      <c r="G24" s="342"/>
      <c r="H24" s="342"/>
      <c r="I24" s="342"/>
      <c r="J24" s="342"/>
      <c r="K24" s="340"/>
    </row>
    <row r="25" spans="2:11" ht="15" customHeight="1" x14ac:dyDescent="0.3">
      <c r="B25" s="343"/>
      <c r="C25" s="344"/>
      <c r="D25" s="342" t="s">
        <v>1514</v>
      </c>
      <c r="E25" s="342"/>
      <c r="F25" s="342"/>
      <c r="G25" s="342"/>
      <c r="H25" s="342"/>
      <c r="I25" s="342"/>
      <c r="J25" s="342"/>
      <c r="K25" s="340"/>
    </row>
    <row r="26" spans="2:11" ht="15" customHeight="1" x14ac:dyDescent="0.3">
      <c r="B26" s="343"/>
      <c r="C26" s="345"/>
      <c r="D26" s="342" t="s">
        <v>1515</v>
      </c>
      <c r="E26" s="342"/>
      <c r="F26" s="342"/>
      <c r="G26" s="342"/>
      <c r="H26" s="342"/>
      <c r="I26" s="342"/>
      <c r="J26" s="342"/>
      <c r="K26" s="340"/>
    </row>
    <row r="27" spans="2:11" ht="12.75" customHeight="1" x14ac:dyDescent="0.3">
      <c r="B27" s="343"/>
      <c r="C27" s="345"/>
      <c r="D27" s="345"/>
      <c r="E27" s="345"/>
      <c r="F27" s="345"/>
      <c r="G27" s="345"/>
      <c r="H27" s="345"/>
      <c r="I27" s="345"/>
      <c r="J27" s="345"/>
      <c r="K27" s="340"/>
    </row>
    <row r="28" spans="2:11" ht="15" customHeight="1" x14ac:dyDescent="0.3">
      <c r="B28" s="343"/>
      <c r="C28" s="345"/>
      <c r="D28" s="342" t="s">
        <v>1516</v>
      </c>
      <c r="E28" s="342"/>
      <c r="F28" s="342"/>
      <c r="G28" s="342"/>
      <c r="H28" s="342"/>
      <c r="I28" s="342"/>
      <c r="J28" s="342"/>
      <c r="K28" s="340"/>
    </row>
    <row r="29" spans="2:11" ht="15" customHeight="1" x14ac:dyDescent="0.3">
      <c r="B29" s="343"/>
      <c r="C29" s="345"/>
      <c r="D29" s="342" t="s">
        <v>1517</v>
      </c>
      <c r="E29" s="342"/>
      <c r="F29" s="342"/>
      <c r="G29" s="342"/>
      <c r="H29" s="342"/>
      <c r="I29" s="342"/>
      <c r="J29" s="342"/>
      <c r="K29" s="340"/>
    </row>
    <row r="30" spans="2:11" ht="12.75" customHeight="1" x14ac:dyDescent="0.3">
      <c r="B30" s="343"/>
      <c r="C30" s="345"/>
      <c r="D30" s="345"/>
      <c r="E30" s="345"/>
      <c r="F30" s="345"/>
      <c r="G30" s="345"/>
      <c r="H30" s="345"/>
      <c r="I30" s="345"/>
      <c r="J30" s="345"/>
      <c r="K30" s="340"/>
    </row>
    <row r="31" spans="2:11" ht="15" customHeight="1" x14ac:dyDescent="0.3">
      <c r="B31" s="343"/>
      <c r="C31" s="345"/>
      <c r="D31" s="342" t="s">
        <v>1518</v>
      </c>
      <c r="E31" s="342"/>
      <c r="F31" s="342"/>
      <c r="G31" s="342"/>
      <c r="H31" s="342"/>
      <c r="I31" s="342"/>
      <c r="J31" s="342"/>
      <c r="K31" s="340"/>
    </row>
    <row r="32" spans="2:11" ht="15" customHeight="1" x14ac:dyDescent="0.3">
      <c r="B32" s="343"/>
      <c r="C32" s="345"/>
      <c r="D32" s="342" t="s">
        <v>1519</v>
      </c>
      <c r="E32" s="342"/>
      <c r="F32" s="342"/>
      <c r="G32" s="342"/>
      <c r="H32" s="342"/>
      <c r="I32" s="342"/>
      <c r="J32" s="342"/>
      <c r="K32" s="340"/>
    </row>
    <row r="33" spans="2:11" ht="15" customHeight="1" x14ac:dyDescent="0.3">
      <c r="B33" s="343"/>
      <c r="C33" s="345"/>
      <c r="D33" s="342" t="s">
        <v>1520</v>
      </c>
      <c r="E33" s="342"/>
      <c r="F33" s="342"/>
      <c r="G33" s="342"/>
      <c r="H33" s="342"/>
      <c r="I33" s="342"/>
      <c r="J33" s="342"/>
      <c r="K33" s="340"/>
    </row>
    <row r="34" spans="2:11" ht="15" customHeight="1" x14ac:dyDescent="0.3">
      <c r="B34" s="343"/>
      <c r="C34" s="345"/>
      <c r="D34" s="344"/>
      <c r="E34" s="347" t="s">
        <v>119</v>
      </c>
      <c r="F34" s="344"/>
      <c r="G34" s="342" t="s">
        <v>1521</v>
      </c>
      <c r="H34" s="342"/>
      <c r="I34" s="342"/>
      <c r="J34" s="342"/>
      <c r="K34" s="340"/>
    </row>
    <row r="35" spans="2:11" ht="30.75" customHeight="1" x14ac:dyDescent="0.3">
      <c r="B35" s="343"/>
      <c r="C35" s="345"/>
      <c r="D35" s="344"/>
      <c r="E35" s="347" t="s">
        <v>1522</v>
      </c>
      <c r="F35" s="344"/>
      <c r="G35" s="342" t="s">
        <v>1523</v>
      </c>
      <c r="H35" s="342"/>
      <c r="I35" s="342"/>
      <c r="J35" s="342"/>
      <c r="K35" s="340"/>
    </row>
    <row r="36" spans="2:11" ht="15" customHeight="1" x14ac:dyDescent="0.3">
      <c r="B36" s="343"/>
      <c r="C36" s="345"/>
      <c r="D36" s="344"/>
      <c r="E36" s="347" t="s">
        <v>59</v>
      </c>
      <c r="F36" s="344"/>
      <c r="G36" s="342" t="s">
        <v>1524</v>
      </c>
      <c r="H36" s="342"/>
      <c r="I36" s="342"/>
      <c r="J36" s="342"/>
      <c r="K36" s="340"/>
    </row>
    <row r="37" spans="2:11" ht="15" customHeight="1" x14ac:dyDescent="0.3">
      <c r="B37" s="343"/>
      <c r="C37" s="345"/>
      <c r="D37" s="344"/>
      <c r="E37" s="347" t="s">
        <v>120</v>
      </c>
      <c r="F37" s="344"/>
      <c r="G37" s="342" t="s">
        <v>1525</v>
      </c>
      <c r="H37" s="342"/>
      <c r="I37" s="342"/>
      <c r="J37" s="342"/>
      <c r="K37" s="340"/>
    </row>
    <row r="38" spans="2:11" ht="15" customHeight="1" x14ac:dyDescent="0.3">
      <c r="B38" s="343"/>
      <c r="C38" s="345"/>
      <c r="D38" s="344"/>
      <c r="E38" s="347" t="s">
        <v>121</v>
      </c>
      <c r="F38" s="344"/>
      <c r="G38" s="342" t="s">
        <v>1526</v>
      </c>
      <c r="H38" s="342"/>
      <c r="I38" s="342"/>
      <c r="J38" s="342"/>
      <c r="K38" s="340"/>
    </row>
    <row r="39" spans="2:11" ht="15" customHeight="1" x14ac:dyDescent="0.3">
      <c r="B39" s="343"/>
      <c r="C39" s="345"/>
      <c r="D39" s="344"/>
      <c r="E39" s="347" t="s">
        <v>122</v>
      </c>
      <c r="F39" s="344"/>
      <c r="G39" s="342" t="s">
        <v>1527</v>
      </c>
      <c r="H39" s="342"/>
      <c r="I39" s="342"/>
      <c r="J39" s="342"/>
      <c r="K39" s="340"/>
    </row>
    <row r="40" spans="2:11" ht="15" customHeight="1" x14ac:dyDescent="0.3">
      <c r="B40" s="343"/>
      <c r="C40" s="345"/>
      <c r="D40" s="344"/>
      <c r="E40" s="347" t="s">
        <v>1528</v>
      </c>
      <c r="F40" s="344"/>
      <c r="G40" s="342" t="s">
        <v>1529</v>
      </c>
      <c r="H40" s="342"/>
      <c r="I40" s="342"/>
      <c r="J40" s="342"/>
      <c r="K40" s="340"/>
    </row>
    <row r="41" spans="2:11" ht="15" customHeight="1" x14ac:dyDescent="0.3">
      <c r="B41" s="343"/>
      <c r="C41" s="345"/>
      <c r="D41" s="344"/>
      <c r="E41" s="347"/>
      <c r="F41" s="344"/>
      <c r="G41" s="342" t="s">
        <v>1530</v>
      </c>
      <c r="H41" s="342"/>
      <c r="I41" s="342"/>
      <c r="J41" s="342"/>
      <c r="K41" s="340"/>
    </row>
    <row r="42" spans="2:11" ht="15" customHeight="1" x14ac:dyDescent="0.3">
      <c r="B42" s="343"/>
      <c r="C42" s="345"/>
      <c r="D42" s="344"/>
      <c r="E42" s="347" t="s">
        <v>1531</v>
      </c>
      <c r="F42" s="344"/>
      <c r="G42" s="342" t="s">
        <v>1532</v>
      </c>
      <c r="H42" s="342"/>
      <c r="I42" s="342"/>
      <c r="J42" s="342"/>
      <c r="K42" s="340"/>
    </row>
    <row r="43" spans="2:11" ht="15" customHeight="1" x14ac:dyDescent="0.3">
      <c r="B43" s="343"/>
      <c r="C43" s="345"/>
      <c r="D43" s="344"/>
      <c r="E43" s="347" t="s">
        <v>124</v>
      </c>
      <c r="F43" s="344"/>
      <c r="G43" s="342" t="s">
        <v>1533</v>
      </c>
      <c r="H43" s="342"/>
      <c r="I43" s="342"/>
      <c r="J43" s="342"/>
      <c r="K43" s="340"/>
    </row>
    <row r="44" spans="2:11" ht="12.75" customHeight="1" x14ac:dyDescent="0.3">
      <c r="B44" s="343"/>
      <c r="C44" s="345"/>
      <c r="D44" s="344"/>
      <c r="E44" s="344"/>
      <c r="F44" s="344"/>
      <c r="G44" s="344"/>
      <c r="H44" s="344"/>
      <c r="I44" s="344"/>
      <c r="J44" s="344"/>
      <c r="K44" s="340"/>
    </row>
    <row r="45" spans="2:11" ht="15" customHeight="1" x14ac:dyDescent="0.3">
      <c r="B45" s="343"/>
      <c r="C45" s="345"/>
      <c r="D45" s="342" t="s">
        <v>1534</v>
      </c>
      <c r="E45" s="342"/>
      <c r="F45" s="342"/>
      <c r="G45" s="342"/>
      <c r="H45" s="342"/>
      <c r="I45" s="342"/>
      <c r="J45" s="342"/>
      <c r="K45" s="340"/>
    </row>
    <row r="46" spans="2:11" ht="15" customHeight="1" x14ac:dyDescent="0.3">
      <c r="B46" s="343"/>
      <c r="C46" s="345"/>
      <c r="D46" s="345"/>
      <c r="E46" s="342" t="s">
        <v>1535</v>
      </c>
      <c r="F46" s="342"/>
      <c r="G46" s="342"/>
      <c r="H46" s="342"/>
      <c r="I46" s="342"/>
      <c r="J46" s="342"/>
      <c r="K46" s="340"/>
    </row>
    <row r="47" spans="2:11" ht="15" customHeight="1" x14ac:dyDescent="0.3">
      <c r="B47" s="343"/>
      <c r="C47" s="345"/>
      <c r="D47" s="345"/>
      <c r="E47" s="342" t="s">
        <v>1536</v>
      </c>
      <c r="F47" s="342"/>
      <c r="G47" s="342"/>
      <c r="H47" s="342"/>
      <c r="I47" s="342"/>
      <c r="J47" s="342"/>
      <c r="K47" s="340"/>
    </row>
    <row r="48" spans="2:11" ht="15" customHeight="1" x14ac:dyDescent="0.3">
      <c r="B48" s="343"/>
      <c r="C48" s="345"/>
      <c r="D48" s="345"/>
      <c r="E48" s="342" t="s">
        <v>1537</v>
      </c>
      <c r="F48" s="342"/>
      <c r="G48" s="342"/>
      <c r="H48" s="342"/>
      <c r="I48" s="342"/>
      <c r="J48" s="342"/>
      <c r="K48" s="340"/>
    </row>
    <row r="49" spans="2:11" ht="15" customHeight="1" x14ac:dyDescent="0.3">
      <c r="B49" s="343"/>
      <c r="C49" s="345"/>
      <c r="D49" s="342" t="s">
        <v>1538</v>
      </c>
      <c r="E49" s="342"/>
      <c r="F49" s="342"/>
      <c r="G49" s="342"/>
      <c r="H49" s="342"/>
      <c r="I49" s="342"/>
      <c r="J49" s="342"/>
      <c r="K49" s="340"/>
    </row>
    <row r="50" spans="2:11" ht="25.5" customHeight="1" x14ac:dyDescent="0.3">
      <c r="B50" s="338"/>
      <c r="C50" s="339" t="s">
        <v>1539</v>
      </c>
      <c r="D50" s="339"/>
      <c r="E50" s="339"/>
      <c r="F50" s="339"/>
      <c r="G50" s="339"/>
      <c r="H50" s="339"/>
      <c r="I50" s="339"/>
      <c r="J50" s="339"/>
      <c r="K50" s="340"/>
    </row>
    <row r="51" spans="2:11" ht="5.25" customHeight="1" x14ac:dyDescent="0.3">
      <c r="B51" s="338"/>
      <c r="C51" s="341"/>
      <c r="D51" s="341"/>
      <c r="E51" s="341"/>
      <c r="F51" s="341"/>
      <c r="G51" s="341"/>
      <c r="H51" s="341"/>
      <c r="I51" s="341"/>
      <c r="J51" s="341"/>
      <c r="K51" s="340"/>
    </row>
    <row r="52" spans="2:11" ht="15" customHeight="1" x14ac:dyDescent="0.3">
      <c r="B52" s="338"/>
      <c r="C52" s="342" t="s">
        <v>1540</v>
      </c>
      <c r="D52" s="342"/>
      <c r="E52" s="342"/>
      <c r="F52" s="342"/>
      <c r="G52" s="342"/>
      <c r="H52" s="342"/>
      <c r="I52" s="342"/>
      <c r="J52" s="342"/>
      <c r="K52" s="340"/>
    </row>
    <row r="53" spans="2:11" ht="15" customHeight="1" x14ac:dyDescent="0.3">
      <c r="B53" s="338"/>
      <c r="C53" s="342" t="s">
        <v>1541</v>
      </c>
      <c r="D53" s="342"/>
      <c r="E53" s="342"/>
      <c r="F53" s="342"/>
      <c r="G53" s="342"/>
      <c r="H53" s="342"/>
      <c r="I53" s="342"/>
      <c r="J53" s="342"/>
      <c r="K53" s="340"/>
    </row>
    <row r="54" spans="2:11" ht="12.75" customHeight="1" x14ac:dyDescent="0.3">
      <c r="B54" s="338"/>
      <c r="C54" s="344"/>
      <c r="D54" s="344"/>
      <c r="E54" s="344"/>
      <c r="F54" s="344"/>
      <c r="G54" s="344"/>
      <c r="H54" s="344"/>
      <c r="I54" s="344"/>
      <c r="J54" s="344"/>
      <c r="K54" s="340"/>
    </row>
    <row r="55" spans="2:11" ht="15" customHeight="1" x14ac:dyDescent="0.3">
      <c r="B55" s="338"/>
      <c r="C55" s="342" t="s">
        <v>1542</v>
      </c>
      <c r="D55" s="342"/>
      <c r="E55" s="342"/>
      <c r="F55" s="342"/>
      <c r="G55" s="342"/>
      <c r="H55" s="342"/>
      <c r="I55" s="342"/>
      <c r="J55" s="342"/>
      <c r="K55" s="340"/>
    </row>
    <row r="56" spans="2:11" ht="15" customHeight="1" x14ac:dyDescent="0.3">
      <c r="B56" s="338"/>
      <c r="C56" s="345"/>
      <c r="D56" s="342" t="s">
        <v>1543</v>
      </c>
      <c r="E56" s="342"/>
      <c r="F56" s="342"/>
      <c r="G56" s="342"/>
      <c r="H56" s="342"/>
      <c r="I56" s="342"/>
      <c r="J56" s="342"/>
      <c r="K56" s="340"/>
    </row>
    <row r="57" spans="2:11" ht="15" customHeight="1" x14ac:dyDescent="0.3">
      <c r="B57" s="338"/>
      <c r="C57" s="345"/>
      <c r="D57" s="342" t="s">
        <v>1544</v>
      </c>
      <c r="E57" s="342"/>
      <c r="F57" s="342"/>
      <c r="G57" s="342"/>
      <c r="H57" s="342"/>
      <c r="I57" s="342"/>
      <c r="J57" s="342"/>
      <c r="K57" s="340"/>
    </row>
    <row r="58" spans="2:11" ht="15" customHeight="1" x14ac:dyDescent="0.3">
      <c r="B58" s="338"/>
      <c r="C58" s="345"/>
      <c r="D58" s="342" t="s">
        <v>1545</v>
      </c>
      <c r="E58" s="342"/>
      <c r="F58" s="342"/>
      <c r="G58" s="342"/>
      <c r="H58" s="342"/>
      <c r="I58" s="342"/>
      <c r="J58" s="342"/>
      <c r="K58" s="340"/>
    </row>
    <row r="59" spans="2:11" ht="15" customHeight="1" x14ac:dyDescent="0.3">
      <c r="B59" s="338"/>
      <c r="C59" s="345"/>
      <c r="D59" s="342" t="s">
        <v>1546</v>
      </c>
      <c r="E59" s="342"/>
      <c r="F59" s="342"/>
      <c r="G59" s="342"/>
      <c r="H59" s="342"/>
      <c r="I59" s="342"/>
      <c r="J59" s="342"/>
      <c r="K59" s="340"/>
    </row>
    <row r="60" spans="2:11" ht="15" customHeight="1" x14ac:dyDescent="0.3">
      <c r="B60" s="338"/>
      <c r="C60" s="345"/>
      <c r="D60" s="348" t="s">
        <v>1547</v>
      </c>
      <c r="E60" s="348"/>
      <c r="F60" s="348"/>
      <c r="G60" s="348"/>
      <c r="H60" s="348"/>
      <c r="I60" s="348"/>
      <c r="J60" s="348"/>
      <c r="K60" s="340"/>
    </row>
    <row r="61" spans="2:11" ht="15" customHeight="1" x14ac:dyDescent="0.3">
      <c r="B61" s="338"/>
      <c r="C61" s="345"/>
      <c r="D61" s="342" t="s">
        <v>1548</v>
      </c>
      <c r="E61" s="342"/>
      <c r="F61" s="342"/>
      <c r="G61" s="342"/>
      <c r="H61" s="342"/>
      <c r="I61" s="342"/>
      <c r="J61" s="342"/>
      <c r="K61" s="340"/>
    </row>
    <row r="62" spans="2:11" ht="12.75" customHeight="1" x14ac:dyDescent="0.3">
      <c r="B62" s="338"/>
      <c r="C62" s="345"/>
      <c r="D62" s="345"/>
      <c r="E62" s="349"/>
      <c r="F62" s="345"/>
      <c r="G62" s="345"/>
      <c r="H62" s="345"/>
      <c r="I62" s="345"/>
      <c r="J62" s="345"/>
      <c r="K62" s="340"/>
    </row>
    <row r="63" spans="2:11" ht="15" customHeight="1" x14ac:dyDescent="0.3">
      <c r="B63" s="338"/>
      <c r="C63" s="345"/>
      <c r="D63" s="342" t="s">
        <v>1549</v>
      </c>
      <c r="E63" s="342"/>
      <c r="F63" s="342"/>
      <c r="G63" s="342"/>
      <c r="H63" s="342"/>
      <c r="I63" s="342"/>
      <c r="J63" s="342"/>
      <c r="K63" s="340"/>
    </row>
    <row r="64" spans="2:11" ht="15" customHeight="1" x14ac:dyDescent="0.3">
      <c r="B64" s="338"/>
      <c r="C64" s="345"/>
      <c r="D64" s="348" t="s">
        <v>1550</v>
      </c>
      <c r="E64" s="348"/>
      <c r="F64" s="348"/>
      <c r="G64" s="348"/>
      <c r="H64" s="348"/>
      <c r="I64" s="348"/>
      <c r="J64" s="348"/>
      <c r="K64" s="340"/>
    </row>
    <row r="65" spans="2:11" ht="15" customHeight="1" x14ac:dyDescent="0.3">
      <c r="B65" s="338"/>
      <c r="C65" s="345"/>
      <c r="D65" s="342" t="s">
        <v>1551</v>
      </c>
      <c r="E65" s="342"/>
      <c r="F65" s="342"/>
      <c r="G65" s="342"/>
      <c r="H65" s="342"/>
      <c r="I65" s="342"/>
      <c r="J65" s="342"/>
      <c r="K65" s="340"/>
    </row>
    <row r="66" spans="2:11" ht="15" customHeight="1" x14ac:dyDescent="0.3">
      <c r="B66" s="338"/>
      <c r="C66" s="345"/>
      <c r="D66" s="342" t="s">
        <v>1552</v>
      </c>
      <c r="E66" s="342"/>
      <c r="F66" s="342"/>
      <c r="G66" s="342"/>
      <c r="H66" s="342"/>
      <c r="I66" s="342"/>
      <c r="J66" s="342"/>
      <c r="K66" s="340"/>
    </row>
    <row r="67" spans="2:11" ht="15" customHeight="1" x14ac:dyDescent="0.3">
      <c r="B67" s="338"/>
      <c r="C67" s="345"/>
      <c r="D67" s="342" t="s">
        <v>1553</v>
      </c>
      <c r="E67" s="342"/>
      <c r="F67" s="342"/>
      <c r="G67" s="342"/>
      <c r="H67" s="342"/>
      <c r="I67" s="342"/>
      <c r="J67" s="342"/>
      <c r="K67" s="340"/>
    </row>
    <row r="68" spans="2:11" ht="15" customHeight="1" x14ac:dyDescent="0.3">
      <c r="B68" s="338"/>
      <c r="C68" s="345"/>
      <c r="D68" s="342" t="s">
        <v>1554</v>
      </c>
      <c r="E68" s="342"/>
      <c r="F68" s="342"/>
      <c r="G68" s="342"/>
      <c r="H68" s="342"/>
      <c r="I68" s="342"/>
      <c r="J68" s="342"/>
      <c r="K68" s="340"/>
    </row>
    <row r="69" spans="2:11" ht="12.75" customHeight="1" x14ac:dyDescent="0.3">
      <c r="B69" s="350"/>
      <c r="C69" s="351"/>
      <c r="D69" s="351"/>
      <c r="E69" s="351"/>
      <c r="F69" s="351"/>
      <c r="G69" s="351"/>
      <c r="H69" s="351"/>
      <c r="I69" s="351"/>
      <c r="J69" s="351"/>
      <c r="K69" s="352"/>
    </row>
    <row r="70" spans="2:11" ht="18.75" customHeight="1" x14ac:dyDescent="0.3">
      <c r="B70" s="353"/>
      <c r="C70" s="353"/>
      <c r="D70" s="353"/>
      <c r="E70" s="353"/>
      <c r="F70" s="353"/>
      <c r="G70" s="353"/>
      <c r="H70" s="353"/>
      <c r="I70" s="353"/>
      <c r="J70" s="353"/>
      <c r="K70" s="354"/>
    </row>
    <row r="71" spans="2:11" ht="18.75" customHeight="1" x14ac:dyDescent="0.3">
      <c r="B71" s="354"/>
      <c r="C71" s="354"/>
      <c r="D71" s="354"/>
      <c r="E71" s="354"/>
      <c r="F71" s="354"/>
      <c r="G71" s="354"/>
      <c r="H71" s="354"/>
      <c r="I71" s="354"/>
      <c r="J71" s="354"/>
      <c r="K71" s="354"/>
    </row>
    <row r="72" spans="2:11" ht="7.5" customHeight="1" x14ac:dyDescent="0.3">
      <c r="B72" s="355"/>
      <c r="C72" s="356"/>
      <c r="D72" s="356"/>
      <c r="E72" s="356"/>
      <c r="F72" s="356"/>
      <c r="G72" s="356"/>
      <c r="H72" s="356"/>
      <c r="I72" s="356"/>
      <c r="J72" s="356"/>
      <c r="K72" s="357"/>
    </row>
    <row r="73" spans="2:11" ht="45" customHeight="1" x14ac:dyDescent="0.3">
      <c r="B73" s="358"/>
      <c r="C73" s="359" t="s">
        <v>1492</v>
      </c>
      <c r="D73" s="359"/>
      <c r="E73" s="359"/>
      <c r="F73" s="359"/>
      <c r="G73" s="359"/>
      <c r="H73" s="359"/>
      <c r="I73" s="359"/>
      <c r="J73" s="359"/>
      <c r="K73" s="360"/>
    </row>
    <row r="74" spans="2:11" ht="17.25" customHeight="1" x14ac:dyDescent="0.3">
      <c r="B74" s="358"/>
      <c r="C74" s="361" t="s">
        <v>1555</v>
      </c>
      <c r="D74" s="361"/>
      <c r="E74" s="361"/>
      <c r="F74" s="361" t="s">
        <v>1556</v>
      </c>
      <c r="G74" s="362"/>
      <c r="H74" s="361" t="s">
        <v>120</v>
      </c>
      <c r="I74" s="361" t="s">
        <v>63</v>
      </c>
      <c r="J74" s="361" t="s">
        <v>1557</v>
      </c>
      <c r="K74" s="360"/>
    </row>
    <row r="75" spans="2:11" ht="17.25" customHeight="1" x14ac:dyDescent="0.3">
      <c r="B75" s="358"/>
      <c r="C75" s="363" t="s">
        <v>1558</v>
      </c>
      <c r="D75" s="363"/>
      <c r="E75" s="363"/>
      <c r="F75" s="364" t="s">
        <v>1559</v>
      </c>
      <c r="G75" s="365"/>
      <c r="H75" s="363"/>
      <c r="I75" s="363"/>
      <c r="J75" s="363" t="s">
        <v>1560</v>
      </c>
      <c r="K75" s="360"/>
    </row>
    <row r="76" spans="2:11" ht="5.25" customHeight="1" x14ac:dyDescent="0.3">
      <c r="B76" s="358"/>
      <c r="C76" s="366"/>
      <c r="D76" s="366"/>
      <c r="E76" s="366"/>
      <c r="F76" s="366"/>
      <c r="G76" s="367"/>
      <c r="H76" s="366"/>
      <c r="I76" s="366"/>
      <c r="J76" s="366"/>
      <c r="K76" s="360"/>
    </row>
    <row r="77" spans="2:11" ht="15" customHeight="1" x14ac:dyDescent="0.3">
      <c r="B77" s="358"/>
      <c r="C77" s="347" t="s">
        <v>59</v>
      </c>
      <c r="D77" s="366"/>
      <c r="E77" s="366"/>
      <c r="F77" s="368" t="s">
        <v>1561</v>
      </c>
      <c r="G77" s="367"/>
      <c r="H77" s="347" t="s">
        <v>1562</v>
      </c>
      <c r="I77" s="347" t="s">
        <v>1563</v>
      </c>
      <c r="J77" s="347">
        <v>20</v>
      </c>
      <c r="K77" s="360"/>
    </row>
    <row r="78" spans="2:11" ht="15" customHeight="1" x14ac:dyDescent="0.3">
      <c r="B78" s="358"/>
      <c r="C78" s="347" t="s">
        <v>1564</v>
      </c>
      <c r="D78" s="347"/>
      <c r="E78" s="347"/>
      <c r="F78" s="368" t="s">
        <v>1561</v>
      </c>
      <c r="G78" s="367"/>
      <c r="H78" s="347" t="s">
        <v>1565</v>
      </c>
      <c r="I78" s="347" t="s">
        <v>1563</v>
      </c>
      <c r="J78" s="347">
        <v>120</v>
      </c>
      <c r="K78" s="360"/>
    </row>
    <row r="79" spans="2:11" ht="15" customHeight="1" x14ac:dyDescent="0.3">
      <c r="B79" s="369"/>
      <c r="C79" s="347" t="s">
        <v>1566</v>
      </c>
      <c r="D79" s="347"/>
      <c r="E79" s="347"/>
      <c r="F79" s="368" t="s">
        <v>1567</v>
      </c>
      <c r="G79" s="367"/>
      <c r="H79" s="347" t="s">
        <v>1568</v>
      </c>
      <c r="I79" s="347" t="s">
        <v>1563</v>
      </c>
      <c r="J79" s="347">
        <v>50</v>
      </c>
      <c r="K79" s="360"/>
    </row>
    <row r="80" spans="2:11" ht="15" customHeight="1" x14ac:dyDescent="0.3">
      <c r="B80" s="369"/>
      <c r="C80" s="347" t="s">
        <v>1569</v>
      </c>
      <c r="D80" s="347"/>
      <c r="E80" s="347"/>
      <c r="F80" s="368" t="s">
        <v>1561</v>
      </c>
      <c r="G80" s="367"/>
      <c r="H80" s="347" t="s">
        <v>1570</v>
      </c>
      <c r="I80" s="347" t="s">
        <v>1571</v>
      </c>
      <c r="J80" s="347"/>
      <c r="K80" s="360"/>
    </row>
    <row r="81" spans="2:11" ht="15" customHeight="1" x14ac:dyDescent="0.3">
      <c r="B81" s="369"/>
      <c r="C81" s="370" t="s">
        <v>1572</v>
      </c>
      <c r="D81" s="370"/>
      <c r="E81" s="370"/>
      <c r="F81" s="371" t="s">
        <v>1567</v>
      </c>
      <c r="G81" s="370"/>
      <c r="H81" s="370" t="s">
        <v>1573</v>
      </c>
      <c r="I81" s="370" t="s">
        <v>1563</v>
      </c>
      <c r="J81" s="370">
        <v>15</v>
      </c>
      <c r="K81" s="360"/>
    </row>
    <row r="82" spans="2:11" ht="15" customHeight="1" x14ac:dyDescent="0.3">
      <c r="B82" s="369"/>
      <c r="C82" s="370" t="s">
        <v>1574</v>
      </c>
      <c r="D82" s="370"/>
      <c r="E82" s="370"/>
      <c r="F82" s="371" t="s">
        <v>1567</v>
      </c>
      <c r="G82" s="370"/>
      <c r="H82" s="370" t="s">
        <v>1575</v>
      </c>
      <c r="I82" s="370" t="s">
        <v>1563</v>
      </c>
      <c r="J82" s="370">
        <v>15</v>
      </c>
      <c r="K82" s="360"/>
    </row>
    <row r="83" spans="2:11" ht="15" customHeight="1" x14ac:dyDescent="0.3">
      <c r="B83" s="369"/>
      <c r="C83" s="370" t="s">
        <v>1576</v>
      </c>
      <c r="D83" s="370"/>
      <c r="E83" s="370"/>
      <c r="F83" s="371" t="s">
        <v>1567</v>
      </c>
      <c r="G83" s="370"/>
      <c r="H83" s="370" t="s">
        <v>1577</v>
      </c>
      <c r="I83" s="370" t="s">
        <v>1563</v>
      </c>
      <c r="J83" s="370">
        <v>20</v>
      </c>
      <c r="K83" s="360"/>
    </row>
    <row r="84" spans="2:11" ht="15" customHeight="1" x14ac:dyDescent="0.3">
      <c r="B84" s="369"/>
      <c r="C84" s="370" t="s">
        <v>1578</v>
      </c>
      <c r="D84" s="370"/>
      <c r="E84" s="370"/>
      <c r="F84" s="371" t="s">
        <v>1567</v>
      </c>
      <c r="G84" s="370"/>
      <c r="H84" s="370" t="s">
        <v>1579</v>
      </c>
      <c r="I84" s="370" t="s">
        <v>1563</v>
      </c>
      <c r="J84" s="370">
        <v>20</v>
      </c>
      <c r="K84" s="360"/>
    </row>
    <row r="85" spans="2:11" ht="15" customHeight="1" x14ac:dyDescent="0.3">
      <c r="B85" s="369"/>
      <c r="C85" s="347" t="s">
        <v>1580</v>
      </c>
      <c r="D85" s="347"/>
      <c r="E85" s="347"/>
      <c r="F85" s="368" t="s">
        <v>1567</v>
      </c>
      <c r="G85" s="367"/>
      <c r="H85" s="347" t="s">
        <v>1581</v>
      </c>
      <c r="I85" s="347" t="s">
        <v>1563</v>
      </c>
      <c r="J85" s="347">
        <v>50</v>
      </c>
      <c r="K85" s="360"/>
    </row>
    <row r="86" spans="2:11" ht="15" customHeight="1" x14ac:dyDescent="0.3">
      <c r="B86" s="369"/>
      <c r="C86" s="347" t="s">
        <v>1582</v>
      </c>
      <c r="D86" s="347"/>
      <c r="E86" s="347"/>
      <c r="F86" s="368" t="s">
        <v>1567</v>
      </c>
      <c r="G86" s="367"/>
      <c r="H86" s="347" t="s">
        <v>1583</v>
      </c>
      <c r="I86" s="347" t="s">
        <v>1563</v>
      </c>
      <c r="J86" s="347">
        <v>20</v>
      </c>
      <c r="K86" s="360"/>
    </row>
    <row r="87" spans="2:11" ht="15" customHeight="1" x14ac:dyDescent="0.3">
      <c r="B87" s="369"/>
      <c r="C87" s="347" t="s">
        <v>1584</v>
      </c>
      <c r="D87" s="347"/>
      <c r="E87" s="347"/>
      <c r="F87" s="368" t="s">
        <v>1567</v>
      </c>
      <c r="G87" s="367"/>
      <c r="H87" s="347" t="s">
        <v>1585</v>
      </c>
      <c r="I87" s="347" t="s">
        <v>1563</v>
      </c>
      <c r="J87" s="347">
        <v>20</v>
      </c>
      <c r="K87" s="360"/>
    </row>
    <row r="88" spans="2:11" ht="15" customHeight="1" x14ac:dyDescent="0.3">
      <c r="B88" s="369"/>
      <c r="C88" s="347" t="s">
        <v>1586</v>
      </c>
      <c r="D88" s="347"/>
      <c r="E88" s="347"/>
      <c r="F88" s="368" t="s">
        <v>1567</v>
      </c>
      <c r="G88" s="367"/>
      <c r="H88" s="347" t="s">
        <v>1587</v>
      </c>
      <c r="I88" s="347" t="s">
        <v>1563</v>
      </c>
      <c r="J88" s="347">
        <v>50</v>
      </c>
      <c r="K88" s="360"/>
    </row>
    <row r="89" spans="2:11" ht="15" customHeight="1" x14ac:dyDescent="0.3">
      <c r="B89" s="369"/>
      <c r="C89" s="347" t="s">
        <v>1588</v>
      </c>
      <c r="D89" s="347"/>
      <c r="E89" s="347"/>
      <c r="F89" s="368" t="s">
        <v>1567</v>
      </c>
      <c r="G89" s="367"/>
      <c r="H89" s="347" t="s">
        <v>1588</v>
      </c>
      <c r="I89" s="347" t="s">
        <v>1563</v>
      </c>
      <c r="J89" s="347">
        <v>50</v>
      </c>
      <c r="K89" s="360"/>
    </row>
    <row r="90" spans="2:11" ht="15" customHeight="1" x14ac:dyDescent="0.3">
      <c r="B90" s="369"/>
      <c r="C90" s="347" t="s">
        <v>125</v>
      </c>
      <c r="D90" s="347"/>
      <c r="E90" s="347"/>
      <c r="F90" s="368" t="s">
        <v>1567</v>
      </c>
      <c r="G90" s="367"/>
      <c r="H90" s="347" t="s">
        <v>1589</v>
      </c>
      <c r="I90" s="347" t="s">
        <v>1563</v>
      </c>
      <c r="J90" s="347">
        <v>255</v>
      </c>
      <c r="K90" s="360"/>
    </row>
    <row r="91" spans="2:11" ht="15" customHeight="1" x14ac:dyDescent="0.3">
      <c r="B91" s="369"/>
      <c r="C91" s="347" t="s">
        <v>1590</v>
      </c>
      <c r="D91" s="347"/>
      <c r="E91" s="347"/>
      <c r="F91" s="368" t="s">
        <v>1561</v>
      </c>
      <c r="G91" s="367"/>
      <c r="H91" s="347" t="s">
        <v>1591</v>
      </c>
      <c r="I91" s="347" t="s">
        <v>1592</v>
      </c>
      <c r="J91" s="347"/>
      <c r="K91" s="360"/>
    </row>
    <row r="92" spans="2:11" ht="15" customHeight="1" x14ac:dyDescent="0.3">
      <c r="B92" s="369"/>
      <c r="C92" s="347" t="s">
        <v>1593</v>
      </c>
      <c r="D92" s="347"/>
      <c r="E92" s="347"/>
      <c r="F92" s="368" t="s">
        <v>1561</v>
      </c>
      <c r="G92" s="367"/>
      <c r="H92" s="347" t="s">
        <v>1594</v>
      </c>
      <c r="I92" s="347" t="s">
        <v>1595</v>
      </c>
      <c r="J92" s="347"/>
      <c r="K92" s="360"/>
    </row>
    <row r="93" spans="2:11" ht="15" customHeight="1" x14ac:dyDescent="0.3">
      <c r="B93" s="369"/>
      <c r="C93" s="347" t="s">
        <v>1596</v>
      </c>
      <c r="D93" s="347"/>
      <c r="E93" s="347"/>
      <c r="F93" s="368" t="s">
        <v>1561</v>
      </c>
      <c r="G93" s="367"/>
      <c r="H93" s="347" t="s">
        <v>1596</v>
      </c>
      <c r="I93" s="347" t="s">
        <v>1595</v>
      </c>
      <c r="J93" s="347"/>
      <c r="K93" s="360"/>
    </row>
    <row r="94" spans="2:11" ht="15" customHeight="1" x14ac:dyDescent="0.3">
      <c r="B94" s="369"/>
      <c r="C94" s="347" t="s">
        <v>44</v>
      </c>
      <c r="D94" s="347"/>
      <c r="E94" s="347"/>
      <c r="F94" s="368" t="s">
        <v>1561</v>
      </c>
      <c r="G94" s="367"/>
      <c r="H94" s="347" t="s">
        <v>1597</v>
      </c>
      <c r="I94" s="347" t="s">
        <v>1595</v>
      </c>
      <c r="J94" s="347"/>
      <c r="K94" s="360"/>
    </row>
    <row r="95" spans="2:11" ht="15" customHeight="1" x14ac:dyDescent="0.3">
      <c r="B95" s="369"/>
      <c r="C95" s="347" t="s">
        <v>54</v>
      </c>
      <c r="D95" s="347"/>
      <c r="E95" s="347"/>
      <c r="F95" s="368" t="s">
        <v>1561</v>
      </c>
      <c r="G95" s="367"/>
      <c r="H95" s="347" t="s">
        <v>1598</v>
      </c>
      <c r="I95" s="347" t="s">
        <v>1595</v>
      </c>
      <c r="J95" s="347"/>
      <c r="K95" s="360"/>
    </row>
    <row r="96" spans="2:11" ht="15" customHeight="1" x14ac:dyDescent="0.3">
      <c r="B96" s="372"/>
      <c r="C96" s="373"/>
      <c r="D96" s="373"/>
      <c r="E96" s="373"/>
      <c r="F96" s="373"/>
      <c r="G96" s="373"/>
      <c r="H96" s="373"/>
      <c r="I96" s="373"/>
      <c r="J96" s="373"/>
      <c r="K96" s="374"/>
    </row>
    <row r="97" spans="2:11" ht="18.75" customHeight="1" x14ac:dyDescent="0.3">
      <c r="B97" s="375"/>
      <c r="C97" s="376"/>
      <c r="D97" s="376"/>
      <c r="E97" s="376"/>
      <c r="F97" s="376"/>
      <c r="G97" s="376"/>
      <c r="H97" s="376"/>
      <c r="I97" s="376"/>
      <c r="J97" s="376"/>
      <c r="K97" s="375"/>
    </row>
    <row r="98" spans="2:11" ht="18.75" customHeight="1" x14ac:dyDescent="0.3">
      <c r="B98" s="354"/>
      <c r="C98" s="354"/>
      <c r="D98" s="354"/>
      <c r="E98" s="354"/>
      <c r="F98" s="354"/>
      <c r="G98" s="354"/>
      <c r="H98" s="354"/>
      <c r="I98" s="354"/>
      <c r="J98" s="354"/>
      <c r="K98" s="354"/>
    </row>
    <row r="99" spans="2:11" ht="7.5" customHeight="1" x14ac:dyDescent="0.3">
      <c r="B99" s="355"/>
      <c r="C99" s="356"/>
      <c r="D99" s="356"/>
      <c r="E99" s="356"/>
      <c r="F99" s="356"/>
      <c r="G99" s="356"/>
      <c r="H99" s="356"/>
      <c r="I99" s="356"/>
      <c r="J99" s="356"/>
      <c r="K99" s="357"/>
    </row>
    <row r="100" spans="2:11" ht="45" customHeight="1" x14ac:dyDescent="0.3">
      <c r="B100" s="358"/>
      <c r="C100" s="359" t="s">
        <v>1599</v>
      </c>
      <c r="D100" s="359"/>
      <c r="E100" s="359"/>
      <c r="F100" s="359"/>
      <c r="G100" s="359"/>
      <c r="H100" s="359"/>
      <c r="I100" s="359"/>
      <c r="J100" s="359"/>
      <c r="K100" s="360"/>
    </row>
    <row r="101" spans="2:11" ht="17.25" customHeight="1" x14ac:dyDescent="0.3">
      <c r="B101" s="358"/>
      <c r="C101" s="361" t="s">
        <v>1555</v>
      </c>
      <c r="D101" s="361"/>
      <c r="E101" s="361"/>
      <c r="F101" s="361" t="s">
        <v>1556</v>
      </c>
      <c r="G101" s="362"/>
      <c r="H101" s="361" t="s">
        <v>120</v>
      </c>
      <c r="I101" s="361" t="s">
        <v>63</v>
      </c>
      <c r="J101" s="361" t="s">
        <v>1557</v>
      </c>
      <c r="K101" s="360"/>
    </row>
    <row r="102" spans="2:11" ht="17.25" customHeight="1" x14ac:dyDescent="0.3">
      <c r="B102" s="358"/>
      <c r="C102" s="363" t="s">
        <v>1558</v>
      </c>
      <c r="D102" s="363"/>
      <c r="E102" s="363"/>
      <c r="F102" s="364" t="s">
        <v>1559</v>
      </c>
      <c r="G102" s="365"/>
      <c r="H102" s="363"/>
      <c r="I102" s="363"/>
      <c r="J102" s="363" t="s">
        <v>1560</v>
      </c>
      <c r="K102" s="360"/>
    </row>
    <row r="103" spans="2:11" ht="5.25" customHeight="1" x14ac:dyDescent="0.3">
      <c r="B103" s="358"/>
      <c r="C103" s="361"/>
      <c r="D103" s="361"/>
      <c r="E103" s="361"/>
      <c r="F103" s="361"/>
      <c r="G103" s="377"/>
      <c r="H103" s="361"/>
      <c r="I103" s="361"/>
      <c r="J103" s="361"/>
      <c r="K103" s="360"/>
    </row>
    <row r="104" spans="2:11" ht="15" customHeight="1" x14ac:dyDescent="0.3">
      <c r="B104" s="358"/>
      <c r="C104" s="347" t="s">
        <v>59</v>
      </c>
      <c r="D104" s="366"/>
      <c r="E104" s="366"/>
      <c r="F104" s="368" t="s">
        <v>1561</v>
      </c>
      <c r="G104" s="377"/>
      <c r="H104" s="347" t="s">
        <v>1600</v>
      </c>
      <c r="I104" s="347" t="s">
        <v>1563</v>
      </c>
      <c r="J104" s="347">
        <v>20</v>
      </c>
      <c r="K104" s="360"/>
    </row>
    <row r="105" spans="2:11" ht="15" customHeight="1" x14ac:dyDescent="0.3">
      <c r="B105" s="358"/>
      <c r="C105" s="347" t="s">
        <v>1564</v>
      </c>
      <c r="D105" s="347"/>
      <c r="E105" s="347"/>
      <c r="F105" s="368" t="s">
        <v>1561</v>
      </c>
      <c r="G105" s="347"/>
      <c r="H105" s="347" t="s">
        <v>1600</v>
      </c>
      <c r="I105" s="347" t="s">
        <v>1563</v>
      </c>
      <c r="J105" s="347">
        <v>120</v>
      </c>
      <c r="K105" s="360"/>
    </row>
    <row r="106" spans="2:11" ht="15" customHeight="1" x14ac:dyDescent="0.3">
      <c r="B106" s="369"/>
      <c r="C106" s="347" t="s">
        <v>1566</v>
      </c>
      <c r="D106" s="347"/>
      <c r="E106" s="347"/>
      <c r="F106" s="368" t="s">
        <v>1567</v>
      </c>
      <c r="G106" s="347"/>
      <c r="H106" s="347" t="s">
        <v>1600</v>
      </c>
      <c r="I106" s="347" t="s">
        <v>1563</v>
      </c>
      <c r="J106" s="347">
        <v>50</v>
      </c>
      <c r="K106" s="360"/>
    </row>
    <row r="107" spans="2:11" ht="15" customHeight="1" x14ac:dyDescent="0.3">
      <c r="B107" s="369"/>
      <c r="C107" s="347" t="s">
        <v>1569</v>
      </c>
      <c r="D107" s="347"/>
      <c r="E107" s="347"/>
      <c r="F107" s="368" t="s">
        <v>1561</v>
      </c>
      <c r="G107" s="347"/>
      <c r="H107" s="347" t="s">
        <v>1600</v>
      </c>
      <c r="I107" s="347" t="s">
        <v>1571</v>
      </c>
      <c r="J107" s="347"/>
      <c r="K107" s="360"/>
    </row>
    <row r="108" spans="2:11" ht="15" customHeight="1" x14ac:dyDescent="0.3">
      <c r="B108" s="369"/>
      <c r="C108" s="347" t="s">
        <v>1580</v>
      </c>
      <c r="D108" s="347"/>
      <c r="E108" s="347"/>
      <c r="F108" s="368" t="s">
        <v>1567</v>
      </c>
      <c r="G108" s="347"/>
      <c r="H108" s="347" t="s">
        <v>1600</v>
      </c>
      <c r="I108" s="347" t="s">
        <v>1563</v>
      </c>
      <c r="J108" s="347">
        <v>50</v>
      </c>
      <c r="K108" s="360"/>
    </row>
    <row r="109" spans="2:11" ht="15" customHeight="1" x14ac:dyDescent="0.3">
      <c r="B109" s="369"/>
      <c r="C109" s="347" t="s">
        <v>1588</v>
      </c>
      <c r="D109" s="347"/>
      <c r="E109" s="347"/>
      <c r="F109" s="368" t="s">
        <v>1567</v>
      </c>
      <c r="G109" s="347"/>
      <c r="H109" s="347" t="s">
        <v>1600</v>
      </c>
      <c r="I109" s="347" t="s">
        <v>1563</v>
      </c>
      <c r="J109" s="347">
        <v>50</v>
      </c>
      <c r="K109" s="360"/>
    </row>
    <row r="110" spans="2:11" ht="15" customHeight="1" x14ac:dyDescent="0.3">
      <c r="B110" s="369"/>
      <c r="C110" s="347" t="s">
        <v>1586</v>
      </c>
      <c r="D110" s="347"/>
      <c r="E110" s="347"/>
      <c r="F110" s="368" t="s">
        <v>1567</v>
      </c>
      <c r="G110" s="347"/>
      <c r="H110" s="347" t="s">
        <v>1600</v>
      </c>
      <c r="I110" s="347" t="s">
        <v>1563</v>
      </c>
      <c r="J110" s="347">
        <v>50</v>
      </c>
      <c r="K110" s="360"/>
    </row>
    <row r="111" spans="2:11" ht="15" customHeight="1" x14ac:dyDescent="0.3">
      <c r="B111" s="369"/>
      <c r="C111" s="347" t="s">
        <v>59</v>
      </c>
      <c r="D111" s="347"/>
      <c r="E111" s="347"/>
      <c r="F111" s="368" t="s">
        <v>1561</v>
      </c>
      <c r="G111" s="347"/>
      <c r="H111" s="347" t="s">
        <v>1601</v>
      </c>
      <c r="I111" s="347" t="s">
        <v>1563</v>
      </c>
      <c r="J111" s="347">
        <v>20</v>
      </c>
      <c r="K111" s="360"/>
    </row>
    <row r="112" spans="2:11" ht="15" customHeight="1" x14ac:dyDescent="0.3">
      <c r="B112" s="369"/>
      <c r="C112" s="347" t="s">
        <v>1602</v>
      </c>
      <c r="D112" s="347"/>
      <c r="E112" s="347"/>
      <c r="F112" s="368" t="s">
        <v>1561</v>
      </c>
      <c r="G112" s="347"/>
      <c r="H112" s="347" t="s">
        <v>1603</v>
      </c>
      <c r="I112" s="347" t="s">
        <v>1563</v>
      </c>
      <c r="J112" s="347">
        <v>120</v>
      </c>
      <c r="K112" s="360"/>
    </row>
    <row r="113" spans="2:11" ht="15" customHeight="1" x14ac:dyDescent="0.3">
      <c r="B113" s="369"/>
      <c r="C113" s="347" t="s">
        <v>44</v>
      </c>
      <c r="D113" s="347"/>
      <c r="E113" s="347"/>
      <c r="F113" s="368" t="s">
        <v>1561</v>
      </c>
      <c r="G113" s="347"/>
      <c r="H113" s="347" t="s">
        <v>1604</v>
      </c>
      <c r="I113" s="347" t="s">
        <v>1595</v>
      </c>
      <c r="J113" s="347"/>
      <c r="K113" s="360"/>
    </row>
    <row r="114" spans="2:11" ht="15" customHeight="1" x14ac:dyDescent="0.3">
      <c r="B114" s="369"/>
      <c r="C114" s="347" t="s">
        <v>54</v>
      </c>
      <c r="D114" s="347"/>
      <c r="E114" s="347"/>
      <c r="F114" s="368" t="s">
        <v>1561</v>
      </c>
      <c r="G114" s="347"/>
      <c r="H114" s="347" t="s">
        <v>1605</v>
      </c>
      <c r="I114" s="347" t="s">
        <v>1595</v>
      </c>
      <c r="J114" s="347"/>
      <c r="K114" s="360"/>
    </row>
    <row r="115" spans="2:11" ht="15" customHeight="1" x14ac:dyDescent="0.3">
      <c r="B115" s="369"/>
      <c r="C115" s="347" t="s">
        <v>63</v>
      </c>
      <c r="D115" s="347"/>
      <c r="E115" s="347"/>
      <c r="F115" s="368" t="s">
        <v>1561</v>
      </c>
      <c r="G115" s="347"/>
      <c r="H115" s="347" t="s">
        <v>1606</v>
      </c>
      <c r="I115" s="347" t="s">
        <v>1607</v>
      </c>
      <c r="J115" s="347"/>
      <c r="K115" s="360"/>
    </row>
    <row r="116" spans="2:11" ht="15" customHeight="1" x14ac:dyDescent="0.3">
      <c r="B116" s="372"/>
      <c r="C116" s="378"/>
      <c r="D116" s="378"/>
      <c r="E116" s="378"/>
      <c r="F116" s="378"/>
      <c r="G116" s="378"/>
      <c r="H116" s="378"/>
      <c r="I116" s="378"/>
      <c r="J116" s="378"/>
      <c r="K116" s="374"/>
    </row>
    <row r="117" spans="2:11" ht="18.75" customHeight="1" x14ac:dyDescent="0.3">
      <c r="B117" s="379"/>
      <c r="C117" s="344"/>
      <c r="D117" s="344"/>
      <c r="E117" s="344"/>
      <c r="F117" s="380"/>
      <c r="G117" s="344"/>
      <c r="H117" s="344"/>
      <c r="I117" s="344"/>
      <c r="J117" s="344"/>
      <c r="K117" s="379"/>
    </row>
    <row r="118" spans="2:11" ht="18.75" customHeight="1" x14ac:dyDescent="0.3">
      <c r="B118" s="354"/>
      <c r="C118" s="354"/>
      <c r="D118" s="354"/>
      <c r="E118" s="354"/>
      <c r="F118" s="354"/>
      <c r="G118" s="354"/>
      <c r="H118" s="354"/>
      <c r="I118" s="354"/>
      <c r="J118" s="354"/>
      <c r="K118" s="354"/>
    </row>
    <row r="119" spans="2:11" ht="7.5" customHeight="1" x14ac:dyDescent="0.3">
      <c r="B119" s="381"/>
      <c r="C119" s="382"/>
      <c r="D119" s="382"/>
      <c r="E119" s="382"/>
      <c r="F119" s="382"/>
      <c r="G119" s="382"/>
      <c r="H119" s="382"/>
      <c r="I119" s="382"/>
      <c r="J119" s="382"/>
      <c r="K119" s="383"/>
    </row>
    <row r="120" spans="2:11" ht="45" customHeight="1" x14ac:dyDescent="0.3">
      <c r="B120" s="384"/>
      <c r="C120" s="335" t="s">
        <v>1608</v>
      </c>
      <c r="D120" s="335"/>
      <c r="E120" s="335"/>
      <c r="F120" s="335"/>
      <c r="G120" s="335"/>
      <c r="H120" s="335"/>
      <c r="I120" s="335"/>
      <c r="J120" s="335"/>
      <c r="K120" s="385"/>
    </row>
    <row r="121" spans="2:11" ht="17.25" customHeight="1" x14ac:dyDescent="0.3">
      <c r="B121" s="386"/>
      <c r="C121" s="361" t="s">
        <v>1555</v>
      </c>
      <c r="D121" s="361"/>
      <c r="E121" s="361"/>
      <c r="F121" s="361" t="s">
        <v>1556</v>
      </c>
      <c r="G121" s="362"/>
      <c r="H121" s="361" t="s">
        <v>120</v>
      </c>
      <c r="I121" s="361" t="s">
        <v>63</v>
      </c>
      <c r="J121" s="361" t="s">
        <v>1557</v>
      </c>
      <c r="K121" s="387"/>
    </row>
    <row r="122" spans="2:11" ht="17.25" customHeight="1" x14ac:dyDescent="0.3">
      <c r="B122" s="386"/>
      <c r="C122" s="363" t="s">
        <v>1558</v>
      </c>
      <c r="D122" s="363"/>
      <c r="E122" s="363"/>
      <c r="F122" s="364" t="s">
        <v>1559</v>
      </c>
      <c r="G122" s="365"/>
      <c r="H122" s="363"/>
      <c r="I122" s="363"/>
      <c r="J122" s="363" t="s">
        <v>1560</v>
      </c>
      <c r="K122" s="387"/>
    </row>
    <row r="123" spans="2:11" ht="5.25" customHeight="1" x14ac:dyDescent="0.3">
      <c r="B123" s="388"/>
      <c r="C123" s="366"/>
      <c r="D123" s="366"/>
      <c r="E123" s="366"/>
      <c r="F123" s="366"/>
      <c r="G123" s="347"/>
      <c r="H123" s="366"/>
      <c r="I123" s="366"/>
      <c r="J123" s="366"/>
      <c r="K123" s="389"/>
    </row>
    <row r="124" spans="2:11" ht="15" customHeight="1" x14ac:dyDescent="0.3">
      <c r="B124" s="388"/>
      <c r="C124" s="347" t="s">
        <v>1564</v>
      </c>
      <c r="D124" s="366"/>
      <c r="E124" s="366"/>
      <c r="F124" s="368" t="s">
        <v>1561</v>
      </c>
      <c r="G124" s="347"/>
      <c r="H124" s="347" t="s">
        <v>1600</v>
      </c>
      <c r="I124" s="347" t="s">
        <v>1563</v>
      </c>
      <c r="J124" s="347">
        <v>120</v>
      </c>
      <c r="K124" s="390"/>
    </row>
    <row r="125" spans="2:11" ht="15" customHeight="1" x14ac:dyDescent="0.3">
      <c r="B125" s="388"/>
      <c r="C125" s="347" t="s">
        <v>1609</v>
      </c>
      <c r="D125" s="347"/>
      <c r="E125" s="347"/>
      <c r="F125" s="368" t="s">
        <v>1561</v>
      </c>
      <c r="G125" s="347"/>
      <c r="H125" s="347" t="s">
        <v>1610</v>
      </c>
      <c r="I125" s="347" t="s">
        <v>1563</v>
      </c>
      <c r="J125" s="347" t="s">
        <v>1611</v>
      </c>
      <c r="K125" s="390"/>
    </row>
    <row r="126" spans="2:11" ht="15" customHeight="1" x14ac:dyDescent="0.3">
      <c r="B126" s="388"/>
      <c r="C126" s="347" t="s">
        <v>88</v>
      </c>
      <c r="D126" s="347"/>
      <c r="E126" s="347"/>
      <c r="F126" s="368" t="s">
        <v>1561</v>
      </c>
      <c r="G126" s="347"/>
      <c r="H126" s="347" t="s">
        <v>1612</v>
      </c>
      <c r="I126" s="347" t="s">
        <v>1563</v>
      </c>
      <c r="J126" s="347" t="s">
        <v>1611</v>
      </c>
      <c r="K126" s="390"/>
    </row>
    <row r="127" spans="2:11" ht="15" customHeight="1" x14ac:dyDescent="0.3">
      <c r="B127" s="388"/>
      <c r="C127" s="347" t="s">
        <v>1572</v>
      </c>
      <c r="D127" s="347"/>
      <c r="E127" s="347"/>
      <c r="F127" s="368" t="s">
        <v>1567</v>
      </c>
      <c r="G127" s="347"/>
      <c r="H127" s="347" t="s">
        <v>1573</v>
      </c>
      <c r="I127" s="347" t="s">
        <v>1563</v>
      </c>
      <c r="J127" s="347">
        <v>15</v>
      </c>
      <c r="K127" s="390"/>
    </row>
    <row r="128" spans="2:11" ht="15" customHeight="1" x14ac:dyDescent="0.3">
      <c r="B128" s="388"/>
      <c r="C128" s="370" t="s">
        <v>1574</v>
      </c>
      <c r="D128" s="370"/>
      <c r="E128" s="370"/>
      <c r="F128" s="371" t="s">
        <v>1567</v>
      </c>
      <c r="G128" s="370"/>
      <c r="H128" s="370" t="s">
        <v>1575</v>
      </c>
      <c r="I128" s="370" t="s">
        <v>1563</v>
      </c>
      <c r="J128" s="370">
        <v>15</v>
      </c>
      <c r="K128" s="390"/>
    </row>
    <row r="129" spans="2:11" ht="15" customHeight="1" x14ac:dyDescent="0.3">
      <c r="B129" s="388"/>
      <c r="C129" s="370" t="s">
        <v>1576</v>
      </c>
      <c r="D129" s="370"/>
      <c r="E129" s="370"/>
      <c r="F129" s="371" t="s">
        <v>1567</v>
      </c>
      <c r="G129" s="370"/>
      <c r="H129" s="370" t="s">
        <v>1577</v>
      </c>
      <c r="I129" s="370" t="s">
        <v>1563</v>
      </c>
      <c r="J129" s="370">
        <v>20</v>
      </c>
      <c r="K129" s="390"/>
    </row>
    <row r="130" spans="2:11" ht="15" customHeight="1" x14ac:dyDescent="0.3">
      <c r="B130" s="388"/>
      <c r="C130" s="370" t="s">
        <v>1578</v>
      </c>
      <c r="D130" s="370"/>
      <c r="E130" s="370"/>
      <c r="F130" s="371" t="s">
        <v>1567</v>
      </c>
      <c r="G130" s="370"/>
      <c r="H130" s="370" t="s">
        <v>1579</v>
      </c>
      <c r="I130" s="370" t="s">
        <v>1563</v>
      </c>
      <c r="J130" s="370">
        <v>20</v>
      </c>
      <c r="K130" s="390"/>
    </row>
    <row r="131" spans="2:11" ht="15" customHeight="1" x14ac:dyDescent="0.3">
      <c r="B131" s="388"/>
      <c r="C131" s="347" t="s">
        <v>1566</v>
      </c>
      <c r="D131" s="347"/>
      <c r="E131" s="347"/>
      <c r="F131" s="368" t="s">
        <v>1567</v>
      </c>
      <c r="G131" s="347"/>
      <c r="H131" s="347" t="s">
        <v>1600</v>
      </c>
      <c r="I131" s="347" t="s">
        <v>1563</v>
      </c>
      <c r="J131" s="347">
        <v>50</v>
      </c>
      <c r="K131" s="390"/>
    </row>
    <row r="132" spans="2:11" ht="15" customHeight="1" x14ac:dyDescent="0.3">
      <c r="B132" s="388"/>
      <c r="C132" s="347" t="s">
        <v>1580</v>
      </c>
      <c r="D132" s="347"/>
      <c r="E132" s="347"/>
      <c r="F132" s="368" t="s">
        <v>1567</v>
      </c>
      <c r="G132" s="347"/>
      <c r="H132" s="347" t="s">
        <v>1600</v>
      </c>
      <c r="I132" s="347" t="s">
        <v>1563</v>
      </c>
      <c r="J132" s="347">
        <v>50</v>
      </c>
      <c r="K132" s="390"/>
    </row>
    <row r="133" spans="2:11" ht="15" customHeight="1" x14ac:dyDescent="0.3">
      <c r="B133" s="388"/>
      <c r="C133" s="347" t="s">
        <v>1586</v>
      </c>
      <c r="D133" s="347"/>
      <c r="E133" s="347"/>
      <c r="F133" s="368" t="s">
        <v>1567</v>
      </c>
      <c r="G133" s="347"/>
      <c r="H133" s="347" t="s">
        <v>1600</v>
      </c>
      <c r="I133" s="347" t="s">
        <v>1563</v>
      </c>
      <c r="J133" s="347">
        <v>50</v>
      </c>
      <c r="K133" s="390"/>
    </row>
    <row r="134" spans="2:11" ht="15" customHeight="1" x14ac:dyDescent="0.3">
      <c r="B134" s="388"/>
      <c r="C134" s="347" t="s">
        <v>1588</v>
      </c>
      <c r="D134" s="347"/>
      <c r="E134" s="347"/>
      <c r="F134" s="368" t="s">
        <v>1567</v>
      </c>
      <c r="G134" s="347"/>
      <c r="H134" s="347" t="s">
        <v>1600</v>
      </c>
      <c r="I134" s="347" t="s">
        <v>1563</v>
      </c>
      <c r="J134" s="347">
        <v>50</v>
      </c>
      <c r="K134" s="390"/>
    </row>
    <row r="135" spans="2:11" ht="15" customHeight="1" x14ac:dyDescent="0.3">
      <c r="B135" s="388"/>
      <c r="C135" s="347" t="s">
        <v>125</v>
      </c>
      <c r="D135" s="347"/>
      <c r="E135" s="347"/>
      <c r="F135" s="368" t="s">
        <v>1567</v>
      </c>
      <c r="G135" s="347"/>
      <c r="H135" s="347" t="s">
        <v>1613</v>
      </c>
      <c r="I135" s="347" t="s">
        <v>1563</v>
      </c>
      <c r="J135" s="347">
        <v>255</v>
      </c>
      <c r="K135" s="390"/>
    </row>
    <row r="136" spans="2:11" ht="15" customHeight="1" x14ac:dyDescent="0.3">
      <c r="B136" s="388"/>
      <c r="C136" s="347" t="s">
        <v>1590</v>
      </c>
      <c r="D136" s="347"/>
      <c r="E136" s="347"/>
      <c r="F136" s="368" t="s">
        <v>1561</v>
      </c>
      <c r="G136" s="347"/>
      <c r="H136" s="347" t="s">
        <v>1614</v>
      </c>
      <c r="I136" s="347" t="s">
        <v>1592</v>
      </c>
      <c r="J136" s="347"/>
      <c r="K136" s="390"/>
    </row>
    <row r="137" spans="2:11" ht="15" customHeight="1" x14ac:dyDescent="0.3">
      <c r="B137" s="388"/>
      <c r="C137" s="347" t="s">
        <v>1593</v>
      </c>
      <c r="D137" s="347"/>
      <c r="E137" s="347"/>
      <c r="F137" s="368" t="s">
        <v>1561</v>
      </c>
      <c r="G137" s="347"/>
      <c r="H137" s="347" t="s">
        <v>1615</v>
      </c>
      <c r="I137" s="347" t="s">
        <v>1595</v>
      </c>
      <c r="J137" s="347"/>
      <c r="K137" s="390"/>
    </row>
    <row r="138" spans="2:11" ht="15" customHeight="1" x14ac:dyDescent="0.3">
      <c r="B138" s="388"/>
      <c r="C138" s="347" t="s">
        <v>1596</v>
      </c>
      <c r="D138" s="347"/>
      <c r="E138" s="347"/>
      <c r="F138" s="368" t="s">
        <v>1561</v>
      </c>
      <c r="G138" s="347"/>
      <c r="H138" s="347" t="s">
        <v>1596</v>
      </c>
      <c r="I138" s="347" t="s">
        <v>1595</v>
      </c>
      <c r="J138" s="347"/>
      <c r="K138" s="390"/>
    </row>
    <row r="139" spans="2:11" ht="15" customHeight="1" x14ac:dyDescent="0.3">
      <c r="B139" s="388"/>
      <c r="C139" s="347" t="s">
        <v>44</v>
      </c>
      <c r="D139" s="347"/>
      <c r="E139" s="347"/>
      <c r="F139" s="368" t="s">
        <v>1561</v>
      </c>
      <c r="G139" s="347"/>
      <c r="H139" s="347" t="s">
        <v>1616</v>
      </c>
      <c r="I139" s="347" t="s">
        <v>1595</v>
      </c>
      <c r="J139" s="347"/>
      <c r="K139" s="390"/>
    </row>
    <row r="140" spans="2:11" ht="15" customHeight="1" x14ac:dyDescent="0.3">
      <c r="B140" s="388"/>
      <c r="C140" s="347" t="s">
        <v>1617</v>
      </c>
      <c r="D140" s="347"/>
      <c r="E140" s="347"/>
      <c r="F140" s="368" t="s">
        <v>1561</v>
      </c>
      <c r="G140" s="347"/>
      <c r="H140" s="347" t="s">
        <v>1618</v>
      </c>
      <c r="I140" s="347" t="s">
        <v>1595</v>
      </c>
      <c r="J140" s="347"/>
      <c r="K140" s="390"/>
    </row>
    <row r="141" spans="2:11" ht="15" customHeight="1" x14ac:dyDescent="0.3">
      <c r="B141" s="391"/>
      <c r="C141" s="392"/>
      <c r="D141" s="392"/>
      <c r="E141" s="392"/>
      <c r="F141" s="392"/>
      <c r="G141" s="392"/>
      <c r="H141" s="392"/>
      <c r="I141" s="392"/>
      <c r="J141" s="392"/>
      <c r="K141" s="393"/>
    </row>
    <row r="142" spans="2:11" ht="18.75" customHeight="1" x14ac:dyDescent="0.3">
      <c r="B142" s="344"/>
      <c r="C142" s="344"/>
      <c r="D142" s="344"/>
      <c r="E142" s="344"/>
      <c r="F142" s="380"/>
      <c r="G142" s="344"/>
      <c r="H142" s="344"/>
      <c r="I142" s="344"/>
      <c r="J142" s="344"/>
      <c r="K142" s="344"/>
    </row>
    <row r="143" spans="2:11" ht="18.75" customHeight="1" x14ac:dyDescent="0.3">
      <c r="B143" s="354"/>
      <c r="C143" s="354"/>
      <c r="D143" s="354"/>
      <c r="E143" s="354"/>
      <c r="F143" s="354"/>
      <c r="G143" s="354"/>
      <c r="H143" s="354"/>
      <c r="I143" s="354"/>
      <c r="J143" s="354"/>
      <c r="K143" s="354"/>
    </row>
    <row r="144" spans="2:11" ht="7.5" customHeight="1" x14ac:dyDescent="0.3">
      <c r="B144" s="355"/>
      <c r="C144" s="356"/>
      <c r="D144" s="356"/>
      <c r="E144" s="356"/>
      <c r="F144" s="356"/>
      <c r="G144" s="356"/>
      <c r="H144" s="356"/>
      <c r="I144" s="356"/>
      <c r="J144" s="356"/>
      <c r="K144" s="357"/>
    </row>
    <row r="145" spans="2:11" ht="45" customHeight="1" x14ac:dyDescent="0.3">
      <c r="B145" s="358"/>
      <c r="C145" s="359" t="s">
        <v>1619</v>
      </c>
      <c r="D145" s="359"/>
      <c r="E145" s="359"/>
      <c r="F145" s="359"/>
      <c r="G145" s="359"/>
      <c r="H145" s="359"/>
      <c r="I145" s="359"/>
      <c r="J145" s="359"/>
      <c r="K145" s="360"/>
    </row>
    <row r="146" spans="2:11" ht="17.25" customHeight="1" x14ac:dyDescent="0.3">
      <c r="B146" s="358"/>
      <c r="C146" s="361" t="s">
        <v>1555</v>
      </c>
      <c r="D146" s="361"/>
      <c r="E146" s="361"/>
      <c r="F146" s="361" t="s">
        <v>1556</v>
      </c>
      <c r="G146" s="362"/>
      <c r="H146" s="361" t="s">
        <v>120</v>
      </c>
      <c r="I146" s="361" t="s">
        <v>63</v>
      </c>
      <c r="J146" s="361" t="s">
        <v>1557</v>
      </c>
      <c r="K146" s="360"/>
    </row>
    <row r="147" spans="2:11" ht="17.25" customHeight="1" x14ac:dyDescent="0.3">
      <c r="B147" s="358"/>
      <c r="C147" s="363" t="s">
        <v>1558</v>
      </c>
      <c r="D147" s="363"/>
      <c r="E147" s="363"/>
      <c r="F147" s="364" t="s">
        <v>1559</v>
      </c>
      <c r="G147" s="365"/>
      <c r="H147" s="363"/>
      <c r="I147" s="363"/>
      <c r="J147" s="363" t="s">
        <v>1560</v>
      </c>
      <c r="K147" s="360"/>
    </row>
    <row r="148" spans="2:11" ht="5.25" customHeight="1" x14ac:dyDescent="0.3">
      <c r="B148" s="369"/>
      <c r="C148" s="366"/>
      <c r="D148" s="366"/>
      <c r="E148" s="366"/>
      <c r="F148" s="366"/>
      <c r="G148" s="367"/>
      <c r="H148" s="366"/>
      <c r="I148" s="366"/>
      <c r="J148" s="366"/>
      <c r="K148" s="390"/>
    </row>
    <row r="149" spans="2:11" ht="15" customHeight="1" x14ac:dyDescent="0.3">
      <c r="B149" s="369"/>
      <c r="C149" s="394" t="s">
        <v>1564</v>
      </c>
      <c r="D149" s="347"/>
      <c r="E149" s="347"/>
      <c r="F149" s="395" t="s">
        <v>1561</v>
      </c>
      <c r="G149" s="347"/>
      <c r="H149" s="394" t="s">
        <v>1600</v>
      </c>
      <c r="I149" s="394" t="s">
        <v>1563</v>
      </c>
      <c r="J149" s="394">
        <v>120</v>
      </c>
      <c r="K149" s="390"/>
    </row>
    <row r="150" spans="2:11" ht="15" customHeight="1" x14ac:dyDescent="0.3">
      <c r="B150" s="369"/>
      <c r="C150" s="394" t="s">
        <v>1609</v>
      </c>
      <c r="D150" s="347"/>
      <c r="E150" s="347"/>
      <c r="F150" s="395" t="s">
        <v>1561</v>
      </c>
      <c r="G150" s="347"/>
      <c r="H150" s="394" t="s">
        <v>1620</v>
      </c>
      <c r="I150" s="394" t="s">
        <v>1563</v>
      </c>
      <c r="J150" s="394" t="s">
        <v>1611</v>
      </c>
      <c r="K150" s="390"/>
    </row>
    <row r="151" spans="2:11" ht="15" customHeight="1" x14ac:dyDescent="0.3">
      <c r="B151" s="369"/>
      <c r="C151" s="394" t="s">
        <v>88</v>
      </c>
      <c r="D151" s="347"/>
      <c r="E151" s="347"/>
      <c r="F151" s="395" t="s">
        <v>1561</v>
      </c>
      <c r="G151" s="347"/>
      <c r="H151" s="394" t="s">
        <v>1621</v>
      </c>
      <c r="I151" s="394" t="s">
        <v>1563</v>
      </c>
      <c r="J151" s="394" t="s">
        <v>1611</v>
      </c>
      <c r="K151" s="390"/>
    </row>
    <row r="152" spans="2:11" ht="15" customHeight="1" x14ac:dyDescent="0.3">
      <c r="B152" s="369"/>
      <c r="C152" s="394" t="s">
        <v>1566</v>
      </c>
      <c r="D152" s="347"/>
      <c r="E152" s="347"/>
      <c r="F152" s="395" t="s">
        <v>1567</v>
      </c>
      <c r="G152" s="347"/>
      <c r="H152" s="394" t="s">
        <v>1600</v>
      </c>
      <c r="I152" s="394" t="s">
        <v>1563</v>
      </c>
      <c r="J152" s="394">
        <v>50</v>
      </c>
      <c r="K152" s="390"/>
    </row>
    <row r="153" spans="2:11" ht="15" customHeight="1" x14ac:dyDescent="0.3">
      <c r="B153" s="369"/>
      <c r="C153" s="394" t="s">
        <v>1569</v>
      </c>
      <c r="D153" s="347"/>
      <c r="E153" s="347"/>
      <c r="F153" s="395" t="s">
        <v>1561</v>
      </c>
      <c r="G153" s="347"/>
      <c r="H153" s="394" t="s">
        <v>1600</v>
      </c>
      <c r="I153" s="394" t="s">
        <v>1571</v>
      </c>
      <c r="J153" s="394"/>
      <c r="K153" s="390"/>
    </row>
    <row r="154" spans="2:11" ht="15" customHeight="1" x14ac:dyDescent="0.3">
      <c r="B154" s="369"/>
      <c r="C154" s="394" t="s">
        <v>1580</v>
      </c>
      <c r="D154" s="347"/>
      <c r="E154" s="347"/>
      <c r="F154" s="395" t="s">
        <v>1567</v>
      </c>
      <c r="G154" s="347"/>
      <c r="H154" s="394" t="s">
        <v>1600</v>
      </c>
      <c r="I154" s="394" t="s">
        <v>1563</v>
      </c>
      <c r="J154" s="394">
        <v>50</v>
      </c>
      <c r="K154" s="390"/>
    </row>
    <row r="155" spans="2:11" ht="15" customHeight="1" x14ac:dyDescent="0.3">
      <c r="B155" s="369"/>
      <c r="C155" s="394" t="s">
        <v>1588</v>
      </c>
      <c r="D155" s="347"/>
      <c r="E155" s="347"/>
      <c r="F155" s="395" t="s">
        <v>1567</v>
      </c>
      <c r="G155" s="347"/>
      <c r="H155" s="394" t="s">
        <v>1600</v>
      </c>
      <c r="I155" s="394" t="s">
        <v>1563</v>
      </c>
      <c r="J155" s="394">
        <v>50</v>
      </c>
      <c r="K155" s="390"/>
    </row>
    <row r="156" spans="2:11" ht="15" customHeight="1" x14ac:dyDescent="0.3">
      <c r="B156" s="369"/>
      <c r="C156" s="394" t="s">
        <v>1586</v>
      </c>
      <c r="D156" s="347"/>
      <c r="E156" s="347"/>
      <c r="F156" s="395" t="s">
        <v>1567</v>
      </c>
      <c r="G156" s="347"/>
      <c r="H156" s="394" t="s">
        <v>1600</v>
      </c>
      <c r="I156" s="394" t="s">
        <v>1563</v>
      </c>
      <c r="J156" s="394">
        <v>50</v>
      </c>
      <c r="K156" s="390"/>
    </row>
    <row r="157" spans="2:11" ht="15" customHeight="1" x14ac:dyDescent="0.3">
      <c r="B157" s="369"/>
      <c r="C157" s="394" t="s">
        <v>106</v>
      </c>
      <c r="D157" s="347"/>
      <c r="E157" s="347"/>
      <c r="F157" s="395" t="s">
        <v>1561</v>
      </c>
      <c r="G157" s="347"/>
      <c r="H157" s="394" t="s">
        <v>1622</v>
      </c>
      <c r="I157" s="394" t="s">
        <v>1563</v>
      </c>
      <c r="J157" s="394" t="s">
        <v>1623</v>
      </c>
      <c r="K157" s="390"/>
    </row>
    <row r="158" spans="2:11" ht="15" customHeight="1" x14ac:dyDescent="0.3">
      <c r="B158" s="369"/>
      <c r="C158" s="394" t="s">
        <v>1624</v>
      </c>
      <c r="D158" s="347"/>
      <c r="E158" s="347"/>
      <c r="F158" s="395" t="s">
        <v>1561</v>
      </c>
      <c r="G158" s="347"/>
      <c r="H158" s="394" t="s">
        <v>1625</v>
      </c>
      <c r="I158" s="394" t="s">
        <v>1595</v>
      </c>
      <c r="J158" s="394"/>
      <c r="K158" s="390"/>
    </row>
    <row r="159" spans="2:11" ht="15" customHeight="1" x14ac:dyDescent="0.3">
      <c r="B159" s="396"/>
      <c r="C159" s="378"/>
      <c r="D159" s="378"/>
      <c r="E159" s="378"/>
      <c r="F159" s="378"/>
      <c r="G159" s="378"/>
      <c r="H159" s="378"/>
      <c r="I159" s="378"/>
      <c r="J159" s="378"/>
      <c r="K159" s="397"/>
    </row>
    <row r="160" spans="2:11" ht="18.75" customHeight="1" x14ac:dyDescent="0.3">
      <c r="B160" s="344"/>
      <c r="C160" s="347"/>
      <c r="D160" s="347"/>
      <c r="E160" s="347"/>
      <c r="F160" s="368"/>
      <c r="G160" s="347"/>
      <c r="H160" s="347"/>
      <c r="I160" s="347"/>
      <c r="J160" s="347"/>
      <c r="K160" s="344"/>
    </row>
    <row r="161" spans="2:11" ht="18.75" customHeight="1" x14ac:dyDescent="0.3">
      <c r="B161" s="354"/>
      <c r="C161" s="354"/>
      <c r="D161" s="354"/>
      <c r="E161" s="354"/>
      <c r="F161" s="354"/>
      <c r="G161" s="354"/>
      <c r="H161" s="354"/>
      <c r="I161" s="354"/>
      <c r="J161" s="354"/>
      <c r="K161" s="354"/>
    </row>
    <row r="162" spans="2:11" ht="7.5" customHeight="1" x14ac:dyDescent="0.3">
      <c r="B162" s="331"/>
      <c r="C162" s="332"/>
      <c r="D162" s="332"/>
      <c r="E162" s="332"/>
      <c r="F162" s="332"/>
      <c r="G162" s="332"/>
      <c r="H162" s="332"/>
      <c r="I162" s="332"/>
      <c r="J162" s="332"/>
      <c r="K162" s="333"/>
    </row>
    <row r="163" spans="2:11" ht="45" customHeight="1" x14ac:dyDescent="0.3">
      <c r="B163" s="334"/>
      <c r="C163" s="335" t="s">
        <v>1626</v>
      </c>
      <c r="D163" s="335"/>
      <c r="E163" s="335"/>
      <c r="F163" s="335"/>
      <c r="G163" s="335"/>
      <c r="H163" s="335"/>
      <c r="I163" s="335"/>
      <c r="J163" s="335"/>
      <c r="K163" s="336"/>
    </row>
    <row r="164" spans="2:11" ht="17.25" customHeight="1" x14ac:dyDescent="0.3">
      <c r="B164" s="334"/>
      <c r="C164" s="361" t="s">
        <v>1555</v>
      </c>
      <c r="D164" s="361"/>
      <c r="E164" s="361"/>
      <c r="F164" s="361" t="s">
        <v>1556</v>
      </c>
      <c r="G164" s="398"/>
      <c r="H164" s="399" t="s">
        <v>120</v>
      </c>
      <c r="I164" s="399" t="s">
        <v>63</v>
      </c>
      <c r="J164" s="361" t="s">
        <v>1557</v>
      </c>
      <c r="K164" s="336"/>
    </row>
    <row r="165" spans="2:11" ht="17.25" customHeight="1" x14ac:dyDescent="0.3">
      <c r="B165" s="338"/>
      <c r="C165" s="363" t="s">
        <v>1558</v>
      </c>
      <c r="D165" s="363"/>
      <c r="E165" s="363"/>
      <c r="F165" s="364" t="s">
        <v>1559</v>
      </c>
      <c r="G165" s="400"/>
      <c r="H165" s="401"/>
      <c r="I165" s="401"/>
      <c r="J165" s="363" t="s">
        <v>1560</v>
      </c>
      <c r="K165" s="340"/>
    </row>
    <row r="166" spans="2:11" ht="5.25" customHeight="1" x14ac:dyDescent="0.3">
      <c r="B166" s="369"/>
      <c r="C166" s="366"/>
      <c r="D166" s="366"/>
      <c r="E166" s="366"/>
      <c r="F166" s="366"/>
      <c r="G166" s="367"/>
      <c r="H166" s="366"/>
      <c r="I166" s="366"/>
      <c r="J166" s="366"/>
      <c r="K166" s="390"/>
    </row>
    <row r="167" spans="2:11" ht="15" customHeight="1" x14ac:dyDescent="0.3">
      <c r="B167" s="369"/>
      <c r="C167" s="347" t="s">
        <v>1564</v>
      </c>
      <c r="D167" s="347"/>
      <c r="E167" s="347"/>
      <c r="F167" s="368" t="s">
        <v>1561</v>
      </c>
      <c r="G167" s="347"/>
      <c r="H167" s="347" t="s">
        <v>1600</v>
      </c>
      <c r="I167" s="347" t="s">
        <v>1563</v>
      </c>
      <c r="J167" s="347">
        <v>120</v>
      </c>
      <c r="K167" s="390"/>
    </row>
    <row r="168" spans="2:11" ht="15" customHeight="1" x14ac:dyDescent="0.3">
      <c r="B168" s="369"/>
      <c r="C168" s="347" t="s">
        <v>1609</v>
      </c>
      <c r="D168" s="347"/>
      <c r="E168" s="347"/>
      <c r="F168" s="368" t="s">
        <v>1561</v>
      </c>
      <c r="G168" s="347"/>
      <c r="H168" s="347" t="s">
        <v>1610</v>
      </c>
      <c r="I168" s="347" t="s">
        <v>1563</v>
      </c>
      <c r="J168" s="347" t="s">
        <v>1611</v>
      </c>
      <c r="K168" s="390"/>
    </row>
    <row r="169" spans="2:11" ht="15" customHeight="1" x14ac:dyDescent="0.3">
      <c r="B169" s="369"/>
      <c r="C169" s="347" t="s">
        <v>88</v>
      </c>
      <c r="D169" s="347"/>
      <c r="E169" s="347"/>
      <c r="F169" s="368" t="s">
        <v>1561</v>
      </c>
      <c r="G169" s="347"/>
      <c r="H169" s="347" t="s">
        <v>1627</v>
      </c>
      <c r="I169" s="347" t="s">
        <v>1563</v>
      </c>
      <c r="J169" s="347" t="s">
        <v>1611</v>
      </c>
      <c r="K169" s="390"/>
    </row>
    <row r="170" spans="2:11" ht="15" customHeight="1" x14ac:dyDescent="0.3">
      <c r="B170" s="369"/>
      <c r="C170" s="347" t="s">
        <v>1566</v>
      </c>
      <c r="D170" s="347"/>
      <c r="E170" s="347"/>
      <c r="F170" s="368" t="s">
        <v>1567</v>
      </c>
      <c r="G170" s="347"/>
      <c r="H170" s="347" t="s">
        <v>1627</v>
      </c>
      <c r="I170" s="347" t="s">
        <v>1563</v>
      </c>
      <c r="J170" s="347">
        <v>50</v>
      </c>
      <c r="K170" s="390"/>
    </row>
    <row r="171" spans="2:11" ht="15" customHeight="1" x14ac:dyDescent="0.3">
      <c r="B171" s="369"/>
      <c r="C171" s="347" t="s">
        <v>1569</v>
      </c>
      <c r="D171" s="347"/>
      <c r="E171" s="347"/>
      <c r="F171" s="368" t="s">
        <v>1561</v>
      </c>
      <c r="G171" s="347"/>
      <c r="H171" s="347" t="s">
        <v>1627</v>
      </c>
      <c r="I171" s="347" t="s">
        <v>1571</v>
      </c>
      <c r="J171" s="347"/>
      <c r="K171" s="390"/>
    </row>
    <row r="172" spans="2:11" ht="15" customHeight="1" x14ac:dyDescent="0.3">
      <c r="B172" s="369"/>
      <c r="C172" s="347" t="s">
        <v>1580</v>
      </c>
      <c r="D172" s="347"/>
      <c r="E172" s="347"/>
      <c r="F172" s="368" t="s">
        <v>1567</v>
      </c>
      <c r="G172" s="347"/>
      <c r="H172" s="347" t="s">
        <v>1627</v>
      </c>
      <c r="I172" s="347" t="s">
        <v>1563</v>
      </c>
      <c r="J172" s="347">
        <v>50</v>
      </c>
      <c r="K172" s="390"/>
    </row>
    <row r="173" spans="2:11" ht="15" customHeight="1" x14ac:dyDescent="0.3">
      <c r="B173" s="369"/>
      <c r="C173" s="347" t="s">
        <v>1588</v>
      </c>
      <c r="D173" s="347"/>
      <c r="E173" s="347"/>
      <c r="F173" s="368" t="s">
        <v>1567</v>
      </c>
      <c r="G173" s="347"/>
      <c r="H173" s="347" t="s">
        <v>1627</v>
      </c>
      <c r="I173" s="347" t="s">
        <v>1563</v>
      </c>
      <c r="J173" s="347">
        <v>50</v>
      </c>
      <c r="K173" s="390"/>
    </row>
    <row r="174" spans="2:11" ht="15" customHeight="1" x14ac:dyDescent="0.3">
      <c r="B174" s="369"/>
      <c r="C174" s="347" t="s">
        <v>1586</v>
      </c>
      <c r="D174" s="347"/>
      <c r="E174" s="347"/>
      <c r="F174" s="368" t="s">
        <v>1567</v>
      </c>
      <c r="G174" s="347"/>
      <c r="H174" s="347" t="s">
        <v>1627</v>
      </c>
      <c r="I174" s="347" t="s">
        <v>1563</v>
      </c>
      <c r="J174" s="347">
        <v>50</v>
      </c>
      <c r="K174" s="390"/>
    </row>
    <row r="175" spans="2:11" ht="15" customHeight="1" x14ac:dyDescent="0.3">
      <c r="B175" s="369"/>
      <c r="C175" s="347" t="s">
        <v>119</v>
      </c>
      <c r="D175" s="347"/>
      <c r="E175" s="347"/>
      <c r="F175" s="368" t="s">
        <v>1561</v>
      </c>
      <c r="G175" s="347"/>
      <c r="H175" s="347" t="s">
        <v>1628</v>
      </c>
      <c r="I175" s="347" t="s">
        <v>1629</v>
      </c>
      <c r="J175" s="347"/>
      <c r="K175" s="390"/>
    </row>
    <row r="176" spans="2:11" ht="15" customHeight="1" x14ac:dyDescent="0.3">
      <c r="B176" s="369"/>
      <c r="C176" s="347" t="s">
        <v>63</v>
      </c>
      <c r="D176" s="347"/>
      <c r="E176" s="347"/>
      <c r="F176" s="368" t="s">
        <v>1561</v>
      </c>
      <c r="G176" s="347"/>
      <c r="H176" s="347" t="s">
        <v>1630</v>
      </c>
      <c r="I176" s="347" t="s">
        <v>1631</v>
      </c>
      <c r="J176" s="347">
        <v>1</v>
      </c>
      <c r="K176" s="390"/>
    </row>
    <row r="177" spans="2:11" ht="15" customHeight="1" x14ac:dyDescent="0.3">
      <c r="B177" s="369"/>
      <c r="C177" s="347" t="s">
        <v>59</v>
      </c>
      <c r="D177" s="347"/>
      <c r="E177" s="347"/>
      <c r="F177" s="368" t="s">
        <v>1561</v>
      </c>
      <c r="G177" s="347"/>
      <c r="H177" s="347" t="s">
        <v>1632</v>
      </c>
      <c r="I177" s="347" t="s">
        <v>1563</v>
      </c>
      <c r="J177" s="347">
        <v>20</v>
      </c>
      <c r="K177" s="390"/>
    </row>
    <row r="178" spans="2:11" ht="15" customHeight="1" x14ac:dyDescent="0.3">
      <c r="B178" s="369"/>
      <c r="C178" s="347" t="s">
        <v>120</v>
      </c>
      <c r="D178" s="347"/>
      <c r="E178" s="347"/>
      <c r="F178" s="368" t="s">
        <v>1561</v>
      </c>
      <c r="G178" s="347"/>
      <c r="H178" s="347" t="s">
        <v>1633</v>
      </c>
      <c r="I178" s="347" t="s">
        <v>1563</v>
      </c>
      <c r="J178" s="347">
        <v>255</v>
      </c>
      <c r="K178" s="390"/>
    </row>
    <row r="179" spans="2:11" ht="15" customHeight="1" x14ac:dyDescent="0.3">
      <c r="B179" s="369"/>
      <c r="C179" s="347" t="s">
        <v>121</v>
      </c>
      <c r="D179" s="347"/>
      <c r="E179" s="347"/>
      <c r="F179" s="368" t="s">
        <v>1561</v>
      </c>
      <c r="G179" s="347"/>
      <c r="H179" s="347" t="s">
        <v>1526</v>
      </c>
      <c r="I179" s="347" t="s">
        <v>1563</v>
      </c>
      <c r="J179" s="347">
        <v>10</v>
      </c>
      <c r="K179" s="390"/>
    </row>
    <row r="180" spans="2:11" ht="15" customHeight="1" x14ac:dyDescent="0.3">
      <c r="B180" s="369"/>
      <c r="C180" s="347" t="s">
        <v>122</v>
      </c>
      <c r="D180" s="347"/>
      <c r="E180" s="347"/>
      <c r="F180" s="368" t="s">
        <v>1561</v>
      </c>
      <c r="G180" s="347"/>
      <c r="H180" s="347" t="s">
        <v>1634</v>
      </c>
      <c r="I180" s="347" t="s">
        <v>1595</v>
      </c>
      <c r="J180" s="347"/>
      <c r="K180" s="390"/>
    </row>
    <row r="181" spans="2:11" ht="15" customHeight="1" x14ac:dyDescent="0.3">
      <c r="B181" s="369"/>
      <c r="C181" s="347" t="s">
        <v>1635</v>
      </c>
      <c r="D181" s="347"/>
      <c r="E181" s="347"/>
      <c r="F181" s="368" t="s">
        <v>1561</v>
      </c>
      <c r="G181" s="347"/>
      <c r="H181" s="347" t="s">
        <v>1636</v>
      </c>
      <c r="I181" s="347" t="s">
        <v>1595</v>
      </c>
      <c r="J181" s="347"/>
      <c r="K181" s="390"/>
    </row>
    <row r="182" spans="2:11" ht="15" customHeight="1" x14ac:dyDescent="0.3">
      <c r="B182" s="369"/>
      <c r="C182" s="347" t="s">
        <v>1624</v>
      </c>
      <c r="D182" s="347"/>
      <c r="E182" s="347"/>
      <c r="F182" s="368" t="s">
        <v>1561</v>
      </c>
      <c r="G182" s="347"/>
      <c r="H182" s="347" t="s">
        <v>1637</v>
      </c>
      <c r="I182" s="347" t="s">
        <v>1595</v>
      </c>
      <c r="J182" s="347"/>
      <c r="K182" s="390"/>
    </row>
    <row r="183" spans="2:11" ht="15" customHeight="1" x14ac:dyDescent="0.3">
      <c r="B183" s="369"/>
      <c r="C183" s="347" t="s">
        <v>124</v>
      </c>
      <c r="D183" s="347"/>
      <c r="E183" s="347"/>
      <c r="F183" s="368" t="s">
        <v>1567</v>
      </c>
      <c r="G183" s="347"/>
      <c r="H183" s="347" t="s">
        <v>1638</v>
      </c>
      <c r="I183" s="347" t="s">
        <v>1563</v>
      </c>
      <c r="J183" s="347">
        <v>50</v>
      </c>
      <c r="K183" s="390"/>
    </row>
    <row r="184" spans="2:11" ht="15" customHeight="1" x14ac:dyDescent="0.3">
      <c r="B184" s="369"/>
      <c r="C184" s="347" t="s">
        <v>1639</v>
      </c>
      <c r="D184" s="347"/>
      <c r="E184" s="347"/>
      <c r="F184" s="368" t="s">
        <v>1567</v>
      </c>
      <c r="G184" s="347"/>
      <c r="H184" s="347" t="s">
        <v>1640</v>
      </c>
      <c r="I184" s="347" t="s">
        <v>1641</v>
      </c>
      <c r="J184" s="347"/>
      <c r="K184" s="390"/>
    </row>
    <row r="185" spans="2:11" ht="15" customHeight="1" x14ac:dyDescent="0.3">
      <c r="B185" s="369"/>
      <c r="C185" s="347" t="s">
        <v>1642</v>
      </c>
      <c r="D185" s="347"/>
      <c r="E185" s="347"/>
      <c r="F185" s="368" t="s">
        <v>1567</v>
      </c>
      <c r="G185" s="347"/>
      <c r="H185" s="347" t="s">
        <v>1643</v>
      </c>
      <c r="I185" s="347" t="s">
        <v>1641</v>
      </c>
      <c r="J185" s="347"/>
      <c r="K185" s="390"/>
    </row>
    <row r="186" spans="2:11" ht="15" customHeight="1" x14ac:dyDescent="0.3">
      <c r="B186" s="369"/>
      <c r="C186" s="347" t="s">
        <v>1644</v>
      </c>
      <c r="D186" s="347"/>
      <c r="E186" s="347"/>
      <c r="F186" s="368" t="s">
        <v>1567</v>
      </c>
      <c r="G186" s="347"/>
      <c r="H186" s="347" t="s">
        <v>1645</v>
      </c>
      <c r="I186" s="347" t="s">
        <v>1641</v>
      </c>
      <c r="J186" s="347"/>
      <c r="K186" s="390"/>
    </row>
    <row r="187" spans="2:11" ht="15" customHeight="1" x14ac:dyDescent="0.3">
      <c r="B187" s="369"/>
      <c r="C187" s="402" t="s">
        <v>1646</v>
      </c>
      <c r="D187" s="347"/>
      <c r="E187" s="347"/>
      <c r="F187" s="368" t="s">
        <v>1567</v>
      </c>
      <c r="G187" s="347"/>
      <c r="H187" s="347" t="s">
        <v>1647</v>
      </c>
      <c r="I187" s="347" t="s">
        <v>1648</v>
      </c>
      <c r="J187" s="403" t="s">
        <v>1649</v>
      </c>
      <c r="K187" s="390"/>
    </row>
    <row r="188" spans="2:11" ht="15" customHeight="1" x14ac:dyDescent="0.3">
      <c r="B188" s="369"/>
      <c r="C188" s="353" t="s">
        <v>48</v>
      </c>
      <c r="D188" s="347"/>
      <c r="E188" s="347"/>
      <c r="F188" s="368" t="s">
        <v>1561</v>
      </c>
      <c r="G188" s="347"/>
      <c r="H188" s="344" t="s">
        <v>1650</v>
      </c>
      <c r="I188" s="347" t="s">
        <v>1651</v>
      </c>
      <c r="J188" s="347"/>
      <c r="K188" s="390"/>
    </row>
    <row r="189" spans="2:11" ht="15" customHeight="1" x14ac:dyDescent="0.3">
      <c r="B189" s="369"/>
      <c r="C189" s="353" t="s">
        <v>1652</v>
      </c>
      <c r="D189" s="347"/>
      <c r="E189" s="347"/>
      <c r="F189" s="368" t="s">
        <v>1561</v>
      </c>
      <c r="G189" s="347"/>
      <c r="H189" s="347" t="s">
        <v>1653</v>
      </c>
      <c r="I189" s="347" t="s">
        <v>1595</v>
      </c>
      <c r="J189" s="347"/>
      <c r="K189" s="390"/>
    </row>
    <row r="190" spans="2:11" ht="15" customHeight="1" x14ac:dyDescent="0.3">
      <c r="B190" s="369"/>
      <c r="C190" s="353" t="s">
        <v>1654</v>
      </c>
      <c r="D190" s="347"/>
      <c r="E190" s="347"/>
      <c r="F190" s="368" t="s">
        <v>1561</v>
      </c>
      <c r="G190" s="347"/>
      <c r="H190" s="347" t="s">
        <v>1655</v>
      </c>
      <c r="I190" s="347" t="s">
        <v>1595</v>
      </c>
      <c r="J190" s="347"/>
      <c r="K190" s="390"/>
    </row>
    <row r="191" spans="2:11" ht="15" customHeight="1" x14ac:dyDescent="0.3">
      <c r="B191" s="369"/>
      <c r="C191" s="353" t="s">
        <v>1656</v>
      </c>
      <c r="D191" s="347"/>
      <c r="E191" s="347"/>
      <c r="F191" s="368" t="s">
        <v>1567</v>
      </c>
      <c r="G191" s="347"/>
      <c r="H191" s="347" t="s">
        <v>1657</v>
      </c>
      <c r="I191" s="347" t="s">
        <v>1595</v>
      </c>
      <c r="J191" s="347"/>
      <c r="K191" s="390"/>
    </row>
    <row r="192" spans="2:11" ht="15" customHeight="1" x14ac:dyDescent="0.3">
      <c r="B192" s="396"/>
      <c r="C192" s="404"/>
      <c r="D192" s="378"/>
      <c r="E192" s="378"/>
      <c r="F192" s="378"/>
      <c r="G192" s="378"/>
      <c r="H192" s="378"/>
      <c r="I192" s="378"/>
      <c r="J192" s="378"/>
      <c r="K192" s="397"/>
    </row>
    <row r="193" spans="2:11" ht="18.75" customHeight="1" x14ac:dyDescent="0.3">
      <c r="B193" s="344"/>
      <c r="C193" s="347"/>
      <c r="D193" s="347"/>
      <c r="E193" s="347"/>
      <c r="F193" s="368"/>
      <c r="G193" s="347"/>
      <c r="H193" s="347"/>
      <c r="I193" s="347"/>
      <c r="J193" s="347"/>
      <c r="K193" s="344"/>
    </row>
    <row r="194" spans="2:11" ht="18.75" customHeight="1" x14ac:dyDescent="0.3">
      <c r="B194" s="344"/>
      <c r="C194" s="347"/>
      <c r="D194" s="347"/>
      <c r="E194" s="347"/>
      <c r="F194" s="368"/>
      <c r="G194" s="347"/>
      <c r="H194" s="347"/>
      <c r="I194" s="347"/>
      <c r="J194" s="347"/>
      <c r="K194" s="344"/>
    </row>
    <row r="195" spans="2:11" ht="18.75" customHeight="1" x14ac:dyDescent="0.3">
      <c r="B195" s="354"/>
      <c r="C195" s="354"/>
      <c r="D195" s="354"/>
      <c r="E195" s="354"/>
      <c r="F195" s="354"/>
      <c r="G195" s="354"/>
      <c r="H195" s="354"/>
      <c r="I195" s="354"/>
      <c r="J195" s="354"/>
      <c r="K195" s="354"/>
    </row>
    <row r="196" spans="2:11" x14ac:dyDescent="0.3">
      <c r="B196" s="331"/>
      <c r="C196" s="332"/>
      <c r="D196" s="332"/>
      <c r="E196" s="332"/>
      <c r="F196" s="332"/>
      <c r="G196" s="332"/>
      <c r="H196" s="332"/>
      <c r="I196" s="332"/>
      <c r="J196" s="332"/>
      <c r="K196" s="333"/>
    </row>
    <row r="197" spans="2:11" ht="21" x14ac:dyDescent="0.3">
      <c r="B197" s="334"/>
      <c r="C197" s="335" t="s">
        <v>1658</v>
      </c>
      <c r="D197" s="335"/>
      <c r="E197" s="335"/>
      <c r="F197" s="335"/>
      <c r="G197" s="335"/>
      <c r="H197" s="335"/>
      <c r="I197" s="335"/>
      <c r="J197" s="335"/>
      <c r="K197" s="336"/>
    </row>
    <row r="198" spans="2:11" ht="25.5" customHeight="1" x14ac:dyDescent="0.3">
      <c r="B198" s="334"/>
      <c r="C198" s="405" t="s">
        <v>1659</v>
      </c>
      <c r="D198" s="405"/>
      <c r="E198" s="405"/>
      <c r="F198" s="405" t="s">
        <v>1660</v>
      </c>
      <c r="G198" s="406"/>
      <c r="H198" s="407" t="s">
        <v>1661</v>
      </c>
      <c r="I198" s="407"/>
      <c r="J198" s="407"/>
      <c r="K198" s="336"/>
    </row>
    <row r="199" spans="2:11" ht="5.25" customHeight="1" x14ac:dyDescent="0.3">
      <c r="B199" s="369"/>
      <c r="C199" s="366"/>
      <c r="D199" s="366"/>
      <c r="E199" s="366"/>
      <c r="F199" s="366"/>
      <c r="G199" s="347"/>
      <c r="H199" s="366"/>
      <c r="I199" s="366"/>
      <c r="J199" s="366"/>
      <c r="K199" s="390"/>
    </row>
    <row r="200" spans="2:11" ht="15" customHeight="1" x14ac:dyDescent="0.3">
      <c r="B200" s="369"/>
      <c r="C200" s="347" t="s">
        <v>1651</v>
      </c>
      <c r="D200" s="347"/>
      <c r="E200" s="347"/>
      <c r="F200" s="368" t="s">
        <v>49</v>
      </c>
      <c r="G200" s="347"/>
      <c r="H200" s="408" t="s">
        <v>1662</v>
      </c>
      <c r="I200" s="408"/>
      <c r="J200" s="408"/>
      <c r="K200" s="390"/>
    </row>
    <row r="201" spans="2:11" ht="15" customHeight="1" x14ac:dyDescent="0.3">
      <c r="B201" s="369"/>
      <c r="C201" s="375"/>
      <c r="D201" s="347"/>
      <c r="E201" s="347"/>
      <c r="F201" s="368" t="s">
        <v>50</v>
      </c>
      <c r="G201" s="347"/>
      <c r="H201" s="408" t="s">
        <v>1663</v>
      </c>
      <c r="I201" s="408"/>
      <c r="J201" s="408"/>
      <c r="K201" s="390"/>
    </row>
    <row r="202" spans="2:11" ht="15" customHeight="1" x14ac:dyDescent="0.3">
      <c r="B202" s="369"/>
      <c r="C202" s="375"/>
      <c r="D202" s="347"/>
      <c r="E202" s="347"/>
      <c r="F202" s="368" t="s">
        <v>53</v>
      </c>
      <c r="G202" s="347"/>
      <c r="H202" s="408" t="s">
        <v>1664</v>
      </c>
      <c r="I202" s="408"/>
      <c r="J202" s="408"/>
      <c r="K202" s="390"/>
    </row>
    <row r="203" spans="2:11" ht="15" customHeight="1" x14ac:dyDescent="0.3">
      <c r="B203" s="369"/>
      <c r="C203" s="347"/>
      <c r="D203" s="347"/>
      <c r="E203" s="347"/>
      <c r="F203" s="368" t="s">
        <v>51</v>
      </c>
      <c r="G203" s="347"/>
      <c r="H203" s="408" t="s">
        <v>1665</v>
      </c>
      <c r="I203" s="408"/>
      <c r="J203" s="408"/>
      <c r="K203" s="390"/>
    </row>
    <row r="204" spans="2:11" ht="15" customHeight="1" x14ac:dyDescent="0.3">
      <c r="B204" s="369"/>
      <c r="C204" s="347"/>
      <c r="D204" s="347"/>
      <c r="E204" s="347"/>
      <c r="F204" s="368" t="s">
        <v>52</v>
      </c>
      <c r="G204" s="347"/>
      <c r="H204" s="408" t="s">
        <v>1666</v>
      </c>
      <c r="I204" s="408"/>
      <c r="J204" s="408"/>
      <c r="K204" s="390"/>
    </row>
    <row r="205" spans="2:11" ht="15" customHeight="1" x14ac:dyDescent="0.3">
      <c r="B205" s="369"/>
      <c r="C205" s="347"/>
      <c r="D205" s="347"/>
      <c r="E205" s="347"/>
      <c r="F205" s="368"/>
      <c r="G205" s="347"/>
      <c r="H205" s="347"/>
      <c r="I205" s="347"/>
      <c r="J205" s="347"/>
      <c r="K205" s="390"/>
    </row>
    <row r="206" spans="2:11" ht="15" customHeight="1" x14ac:dyDescent="0.3">
      <c r="B206" s="369"/>
      <c r="C206" s="347" t="s">
        <v>1607</v>
      </c>
      <c r="D206" s="347"/>
      <c r="E206" s="347"/>
      <c r="F206" s="368" t="s">
        <v>1503</v>
      </c>
      <c r="G206" s="347"/>
      <c r="H206" s="408" t="s">
        <v>1667</v>
      </c>
      <c r="I206" s="408"/>
      <c r="J206" s="408"/>
      <c r="K206" s="390"/>
    </row>
    <row r="207" spans="2:11" ht="15" customHeight="1" x14ac:dyDescent="0.3">
      <c r="B207" s="369"/>
      <c r="C207" s="375"/>
      <c r="D207" s="347"/>
      <c r="E207" s="347"/>
      <c r="F207" s="368" t="s">
        <v>1506</v>
      </c>
      <c r="G207" s="347"/>
      <c r="H207" s="408" t="s">
        <v>1507</v>
      </c>
      <c r="I207" s="408"/>
      <c r="J207" s="408"/>
      <c r="K207" s="390"/>
    </row>
    <row r="208" spans="2:11" ht="15" customHeight="1" x14ac:dyDescent="0.3">
      <c r="B208" s="369"/>
      <c r="C208" s="347"/>
      <c r="D208" s="347"/>
      <c r="E208" s="347"/>
      <c r="F208" s="368" t="s">
        <v>84</v>
      </c>
      <c r="G208" s="347"/>
      <c r="H208" s="408" t="s">
        <v>1668</v>
      </c>
      <c r="I208" s="408"/>
      <c r="J208" s="408"/>
      <c r="K208" s="390"/>
    </row>
    <row r="209" spans="2:11" ht="15" customHeight="1" x14ac:dyDescent="0.3">
      <c r="B209" s="409"/>
      <c r="C209" s="375"/>
      <c r="D209" s="375"/>
      <c r="E209" s="375"/>
      <c r="F209" s="368" t="s">
        <v>97</v>
      </c>
      <c r="G209" s="353"/>
      <c r="H209" s="410" t="s">
        <v>1508</v>
      </c>
      <c r="I209" s="410"/>
      <c r="J209" s="410"/>
      <c r="K209" s="411"/>
    </row>
    <row r="210" spans="2:11" ht="15" customHeight="1" x14ac:dyDescent="0.3">
      <c r="B210" s="409"/>
      <c r="C210" s="375"/>
      <c r="D210" s="375"/>
      <c r="E210" s="375"/>
      <c r="F210" s="368" t="s">
        <v>1509</v>
      </c>
      <c r="G210" s="353"/>
      <c r="H210" s="410" t="s">
        <v>1462</v>
      </c>
      <c r="I210" s="410"/>
      <c r="J210" s="410"/>
      <c r="K210" s="411"/>
    </row>
    <row r="211" spans="2:11" ht="15" customHeight="1" x14ac:dyDescent="0.3">
      <c r="B211" s="409"/>
      <c r="C211" s="375"/>
      <c r="D211" s="375"/>
      <c r="E211" s="375"/>
      <c r="F211" s="412"/>
      <c r="G211" s="353"/>
      <c r="H211" s="413"/>
      <c r="I211" s="413"/>
      <c r="J211" s="413"/>
      <c r="K211" s="411"/>
    </row>
    <row r="212" spans="2:11" ht="15" customHeight="1" x14ac:dyDescent="0.3">
      <c r="B212" s="409"/>
      <c r="C212" s="347" t="s">
        <v>1631</v>
      </c>
      <c r="D212" s="375"/>
      <c r="E212" s="375"/>
      <c r="F212" s="368">
        <v>1</v>
      </c>
      <c r="G212" s="353"/>
      <c r="H212" s="410" t="s">
        <v>1669</v>
      </c>
      <c r="I212" s="410"/>
      <c r="J212" s="410"/>
      <c r="K212" s="411"/>
    </row>
    <row r="213" spans="2:11" ht="15" customHeight="1" x14ac:dyDescent="0.3">
      <c r="B213" s="409"/>
      <c r="C213" s="375"/>
      <c r="D213" s="375"/>
      <c r="E213" s="375"/>
      <c r="F213" s="368">
        <v>2</v>
      </c>
      <c r="G213" s="353"/>
      <c r="H213" s="410" t="s">
        <v>1670</v>
      </c>
      <c r="I213" s="410"/>
      <c r="J213" s="410"/>
      <c r="K213" s="411"/>
    </row>
    <row r="214" spans="2:11" ht="15" customHeight="1" x14ac:dyDescent="0.3">
      <c r="B214" s="409"/>
      <c r="C214" s="375"/>
      <c r="D214" s="375"/>
      <c r="E214" s="375"/>
      <c r="F214" s="368">
        <v>3</v>
      </c>
      <c r="G214" s="353"/>
      <c r="H214" s="410" t="s">
        <v>1671</v>
      </c>
      <c r="I214" s="410"/>
      <c r="J214" s="410"/>
      <c r="K214" s="411"/>
    </row>
    <row r="215" spans="2:11" ht="15" customHeight="1" x14ac:dyDescent="0.3">
      <c r="B215" s="409"/>
      <c r="C215" s="375"/>
      <c r="D215" s="375"/>
      <c r="E215" s="375"/>
      <c r="F215" s="368">
        <v>4</v>
      </c>
      <c r="G215" s="353"/>
      <c r="H215" s="410" t="s">
        <v>1672</v>
      </c>
      <c r="I215" s="410"/>
      <c r="J215" s="410"/>
      <c r="K215" s="411"/>
    </row>
    <row r="216" spans="2:11" ht="12.75" customHeight="1" x14ac:dyDescent="0.3">
      <c r="B216" s="414"/>
      <c r="C216" s="415"/>
      <c r="D216" s="415"/>
      <c r="E216" s="415"/>
      <c r="F216" s="415"/>
      <c r="G216" s="415"/>
      <c r="H216" s="415"/>
      <c r="I216" s="415"/>
      <c r="J216" s="415"/>
      <c r="K216" s="416"/>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IO 01 - Rekonstrukce vodo...</vt:lpstr>
      <vt:lpstr>IO 02 - Rekonstrukce stok...</vt:lpstr>
      <vt:lpstr>VORN - Vedlejší a ostatní...</vt:lpstr>
      <vt:lpstr>Pokyny pro vyplnění</vt:lpstr>
      <vt:lpstr>'IO 01 - Rekonstrukce vodo...'!Názvy_tisku</vt:lpstr>
      <vt:lpstr>'IO 02 - Rekonstrukce stok...'!Názvy_tisku</vt:lpstr>
      <vt:lpstr>'Rekapitulace stavby'!Názvy_tisku</vt:lpstr>
      <vt:lpstr>'VORN - Vedlejší a ostatní...'!Názvy_tisku</vt:lpstr>
      <vt:lpstr>'IO 01 - Rekonstrukce vodo...'!Oblast_tisku</vt:lpstr>
      <vt:lpstr>'IO 02 - Rekonstrukce stok...'!Oblast_tisku</vt:lpstr>
      <vt:lpstr>'Pokyny pro vyplnění'!Oblast_tisku</vt:lpstr>
      <vt:lpstr>'Rekapitulace stavby'!Oblast_tisku</vt:lpstr>
      <vt:lpstr>'VORN - Vedlejší a ostatní...'!Oblast_tisku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DESKTOP-1QC5MEB\Poštulka</dc:creator>
  <cp:lastModifiedBy>Poštulka</cp:lastModifiedBy>
  <dcterms:created xsi:type="dcterms:W3CDTF">2017-02-13T08:30:47Z</dcterms:created>
  <dcterms:modified xsi:type="dcterms:W3CDTF">2017-02-13T08:31:27Z</dcterms:modified>
</cp:coreProperties>
</file>