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12195" windowHeight="12120" firstSheet="6" activeTab="12"/>
  </bookViews>
  <sheets>
    <sheet name="Stavba" sheetId="1" r:id="rId1"/>
    <sheet name="001 001 KL" sheetId="2" r:id="rId2"/>
    <sheet name="001 001 Rek" sheetId="3" r:id="rId3"/>
    <sheet name="001 001 Pol" sheetId="4" r:id="rId4"/>
    <sheet name="SO01 001 KL" sheetId="5" r:id="rId5"/>
    <sheet name="SO01 001 Rek" sheetId="6" r:id="rId6"/>
    <sheet name="SO01 001 Pol" sheetId="7" r:id="rId7"/>
    <sheet name="SO01 002 KL" sheetId="8" r:id="rId8"/>
    <sheet name="SO01 002 Rek" sheetId="9" r:id="rId9"/>
    <sheet name="SO01 002 Pol" sheetId="10" r:id="rId10"/>
    <sheet name="SO02 001 KL" sheetId="11" r:id="rId11"/>
    <sheet name="SO02 001 Rek" sheetId="12" r:id="rId12"/>
    <sheet name="SO02 001 Pol" sheetId="13" r:id="rId13"/>
    <sheet name="SO02 002 KL" sheetId="14" r:id="rId14"/>
    <sheet name="SO02 002 Rek" sheetId="15" r:id="rId15"/>
    <sheet name="SO02 002 Pol" sheetId="16" r:id="rId16"/>
    <sheet name="SO03 001 KL" sheetId="17" r:id="rId17"/>
    <sheet name="SO03 001 Rek" sheetId="18" r:id="rId18"/>
    <sheet name="SO03 001 Pol" sheetId="19" r:id="rId19"/>
    <sheet name="SO03 002 KL" sheetId="20" r:id="rId20"/>
    <sheet name="SO03 002 Rek" sheetId="21" r:id="rId21"/>
    <sheet name="SO03 002 Pol" sheetId="22" r:id="rId22"/>
  </sheets>
  <definedNames>
    <definedName name="CelkemObjekty" localSheetId="0">Stavba!$F$34</definedName>
    <definedName name="CisloStavby" localSheetId="0">Stavba!$D$5</definedName>
    <definedName name="dadresa" localSheetId="0">Stavba!$D$8</definedName>
    <definedName name="DIČ" localSheetId="0">Stavba!$K$8</definedName>
    <definedName name="dmisto" localSheetId="0">Stavba!$D$9</definedName>
    <definedName name="dpsc" localSheetId="0">Stavba!$C$9</definedName>
    <definedName name="IČO" localSheetId="0">Stavba!$K$7</definedName>
    <definedName name="NazevObjektu" localSheetId="0">Stavba!$C$29</definedName>
    <definedName name="NazevStavby" localSheetId="0">Stavba!$E$5</definedName>
    <definedName name="Objednatel" localSheetId="0">Stavba!$D$11</definedName>
    <definedName name="Objekt" localSheetId="0">Stavba!$B$29</definedName>
    <definedName name="odic" localSheetId="0">Stavba!$K$12</definedName>
    <definedName name="oico" localSheetId="0">Stavba!$K$11</definedName>
    <definedName name="omisto" localSheetId="0">Stavba!$D$13</definedName>
    <definedName name="onazev" localSheetId="0">Stavba!$D$12</definedName>
    <definedName name="opsc" localSheetId="0">Stavba!$C$13</definedName>
    <definedName name="_xlnm.Print_Area" localSheetId="1">'001 001 KL'!$A$1:$G$45</definedName>
    <definedName name="_xlnm.Print_Area" localSheetId="3">'001 001 Pol'!$A$1:$K$16</definedName>
    <definedName name="_xlnm.Print_Area" localSheetId="2">'001 001 Rek'!$A$1:$I$22</definedName>
    <definedName name="_xlnm.Print_Area" localSheetId="4">'SO01 001 KL'!$A$1:$G$45</definedName>
    <definedName name="_xlnm.Print_Area" localSheetId="6">'SO01 001 Pol'!$A$1:$K$65</definedName>
    <definedName name="_xlnm.Print_Area" localSheetId="5">'SO01 001 Rek'!$A$1:$I$25</definedName>
    <definedName name="_xlnm.Print_Area" localSheetId="7">'SO01 002 KL'!$A$1:$G$45</definedName>
    <definedName name="_xlnm.Print_Area" localSheetId="9">'SO01 002 Pol'!$A$1:$K$26</definedName>
    <definedName name="_xlnm.Print_Area" localSheetId="8">'SO01 002 Rek'!$A$1:$I$24</definedName>
    <definedName name="_xlnm.Print_Area" localSheetId="10">'SO02 001 KL'!$A$1:$G$45</definedName>
    <definedName name="_xlnm.Print_Area" localSheetId="12">'SO02 001 Pol'!$A$1:$K$65</definedName>
    <definedName name="_xlnm.Print_Area" localSheetId="11">'SO02 001 Rek'!$A$1:$I$25</definedName>
    <definedName name="_xlnm.Print_Area" localSheetId="13">'SO02 002 KL'!$A$1:$G$45</definedName>
    <definedName name="_xlnm.Print_Area" localSheetId="15">'SO02 002 Pol'!$A$1:$K$26</definedName>
    <definedName name="_xlnm.Print_Area" localSheetId="14">'SO02 002 Rek'!$A$1:$I$24</definedName>
    <definedName name="_xlnm.Print_Area" localSheetId="16">'SO03 001 KL'!$A$1:$G$45</definedName>
    <definedName name="_xlnm.Print_Area" localSheetId="18">'SO03 001 Pol'!$A$1:$K$62</definedName>
    <definedName name="_xlnm.Print_Area" localSheetId="17">'SO03 001 Rek'!$A$1:$I$24</definedName>
    <definedName name="_xlnm.Print_Area" localSheetId="19">'SO03 002 KL'!$A$1:$G$45</definedName>
    <definedName name="_xlnm.Print_Area" localSheetId="21">'SO03 002 Pol'!$A$1:$K$26</definedName>
    <definedName name="_xlnm.Print_Area" localSheetId="20">'SO03 002 Rek'!$A$1:$I$24</definedName>
    <definedName name="_xlnm.Print_Area" localSheetId="0">Stavba!$B$1:$J$80</definedName>
    <definedName name="_xlnm.Print_Titles" localSheetId="3">'001 001 Pol'!$1:$6</definedName>
    <definedName name="_xlnm.Print_Titles" localSheetId="2">'001 001 Rek'!$1:$6</definedName>
    <definedName name="_xlnm.Print_Titles" localSheetId="6">'SO01 001 Pol'!$1:$6</definedName>
    <definedName name="_xlnm.Print_Titles" localSheetId="5">'SO01 001 Rek'!$1:$6</definedName>
    <definedName name="_xlnm.Print_Titles" localSheetId="9">'SO01 002 Pol'!$1:$6</definedName>
    <definedName name="_xlnm.Print_Titles" localSheetId="8">'SO01 002 Rek'!$1:$6</definedName>
    <definedName name="_xlnm.Print_Titles" localSheetId="12">'SO02 001 Pol'!$1:$6</definedName>
    <definedName name="_xlnm.Print_Titles" localSheetId="11">'SO02 001 Rek'!$1:$6</definedName>
    <definedName name="_xlnm.Print_Titles" localSheetId="15">'SO02 002 Pol'!$1:$6</definedName>
    <definedName name="_xlnm.Print_Titles" localSheetId="14">'SO02 002 Rek'!$1:$6</definedName>
    <definedName name="_xlnm.Print_Titles" localSheetId="18">'SO03 001 Pol'!$1:$6</definedName>
    <definedName name="_xlnm.Print_Titles" localSheetId="17">'SO03 001 Rek'!$1:$6</definedName>
    <definedName name="_xlnm.Print_Titles" localSheetId="21">'SO03 002 Pol'!$1:$6</definedName>
    <definedName name="_xlnm.Print_Titles" localSheetId="20">'SO03 002 Rek'!$1:$6</definedName>
    <definedName name="SazbaDPH1" localSheetId="0">Stavba!$D$19</definedName>
    <definedName name="SazbaDPH2" localSheetId="0">Stavba!$D$21</definedName>
    <definedName name="solver_lin" localSheetId="3" hidden="1">0</definedName>
    <definedName name="solver_lin" localSheetId="6" hidden="1">0</definedName>
    <definedName name="solver_lin" localSheetId="9" hidden="1">0</definedName>
    <definedName name="solver_lin" localSheetId="12" hidden="1">0</definedName>
    <definedName name="solver_lin" localSheetId="15" hidden="1">0</definedName>
    <definedName name="solver_lin" localSheetId="18" hidden="1">0</definedName>
    <definedName name="solver_lin" localSheetId="21" hidden="1">0</definedName>
    <definedName name="solver_num" localSheetId="3" hidden="1">0</definedName>
    <definedName name="solver_num" localSheetId="6" hidden="1">0</definedName>
    <definedName name="solver_num" localSheetId="9" hidden="1">0</definedName>
    <definedName name="solver_num" localSheetId="12" hidden="1">0</definedName>
    <definedName name="solver_num" localSheetId="15" hidden="1">0</definedName>
    <definedName name="solver_num" localSheetId="18" hidden="1">0</definedName>
    <definedName name="solver_num" localSheetId="21" hidden="1">0</definedName>
    <definedName name="solver_opt" localSheetId="3" hidden="1">'001 001 Pol'!#REF!</definedName>
    <definedName name="solver_opt" localSheetId="6" hidden="1">'SO01 001 Pol'!#REF!</definedName>
    <definedName name="solver_opt" localSheetId="9" hidden="1">'SO01 002 Pol'!#REF!</definedName>
    <definedName name="solver_opt" localSheetId="12" hidden="1">'SO02 001 Pol'!#REF!</definedName>
    <definedName name="solver_opt" localSheetId="15" hidden="1">'SO02 002 Pol'!#REF!</definedName>
    <definedName name="solver_opt" localSheetId="18" hidden="1">'SO03 001 Pol'!#REF!</definedName>
    <definedName name="solver_opt" localSheetId="21" hidden="1">'SO03 002 Pol'!#REF!</definedName>
    <definedName name="solver_typ" localSheetId="3" hidden="1">1</definedName>
    <definedName name="solver_typ" localSheetId="6" hidden="1">1</definedName>
    <definedName name="solver_typ" localSheetId="9" hidden="1">1</definedName>
    <definedName name="solver_typ" localSheetId="12" hidden="1">1</definedName>
    <definedName name="solver_typ" localSheetId="15" hidden="1">1</definedName>
    <definedName name="solver_typ" localSheetId="18" hidden="1">1</definedName>
    <definedName name="solver_typ" localSheetId="21" hidden="1">1</definedName>
    <definedName name="solver_val" localSheetId="3" hidden="1">0</definedName>
    <definedName name="solver_val" localSheetId="6" hidden="1">0</definedName>
    <definedName name="solver_val" localSheetId="9" hidden="1">0</definedName>
    <definedName name="solver_val" localSheetId="12" hidden="1">0</definedName>
    <definedName name="solver_val" localSheetId="15" hidden="1">0</definedName>
    <definedName name="solver_val" localSheetId="18" hidden="1">0</definedName>
    <definedName name="solver_val" localSheetId="21" hidden="1">0</definedName>
    <definedName name="SoucetDilu" localSheetId="0">Stavba!$F$61:$J$61</definedName>
    <definedName name="StavbaCelkem" localSheetId="0">Stavba!$H$34</definedName>
    <definedName name="Zhotovitel" localSheetId="0">Stavba!$D$7</definedName>
  </definedNames>
  <calcPr calcId="114210" fullCalcOnLoad="1"/>
</workbook>
</file>

<file path=xl/calcChain.xml><?xml version="1.0" encoding="utf-8"?>
<calcChain xmlns="http://schemas.openxmlformats.org/spreadsheetml/2006/main">
  <c r="I22" i="21"/>
  <c r="D21" i="20"/>
  <c r="I21" i="21"/>
  <c r="G21" i="20"/>
  <c r="D20"/>
  <c r="I20" i="21"/>
  <c r="G20" i="20"/>
  <c r="G19"/>
  <c r="D19"/>
  <c r="I19" i="21"/>
  <c r="D18" i="20"/>
  <c r="I18" i="21"/>
  <c r="G18" i="20"/>
  <c r="D17"/>
  <c r="I17" i="21"/>
  <c r="G17" i="20"/>
  <c r="D16"/>
  <c r="I16" i="21"/>
  <c r="G16" i="20"/>
  <c r="G15"/>
  <c r="D15"/>
  <c r="I15" i="21"/>
  <c r="BE25" i="22"/>
  <c r="BE26"/>
  <c r="I9" i="21"/>
  <c r="BD25" i="22"/>
  <c r="BD26"/>
  <c r="H9" i="21"/>
  <c r="BC25" i="22"/>
  <c r="BC26"/>
  <c r="G9" i="21"/>
  <c r="BB25" i="22"/>
  <c r="BB26"/>
  <c r="F9" i="21"/>
  <c r="K25" i="22"/>
  <c r="I25"/>
  <c r="I26"/>
  <c r="G25"/>
  <c r="BA25"/>
  <c r="BA26"/>
  <c r="E9" i="21"/>
  <c r="B9"/>
  <c r="A9"/>
  <c r="K26" i="22"/>
  <c r="G26"/>
  <c r="BE22"/>
  <c r="BD22"/>
  <c r="BC22"/>
  <c r="BB22"/>
  <c r="K22"/>
  <c r="I22"/>
  <c r="G22"/>
  <c r="BA22"/>
  <c r="BE20"/>
  <c r="BD20"/>
  <c r="BC20"/>
  <c r="BB20"/>
  <c r="K20"/>
  <c r="I20"/>
  <c r="G20"/>
  <c r="BA20"/>
  <c r="BE18"/>
  <c r="BD18"/>
  <c r="BC18"/>
  <c r="BB18"/>
  <c r="K18"/>
  <c r="I18"/>
  <c r="G18"/>
  <c r="BA18"/>
  <c r="BE16"/>
  <c r="BD16"/>
  <c r="BC16"/>
  <c r="BB16"/>
  <c r="K16"/>
  <c r="I16"/>
  <c r="G16"/>
  <c r="BA16"/>
  <c r="BE14"/>
  <c r="BE23"/>
  <c r="I8" i="21"/>
  <c r="BD14" i="22"/>
  <c r="BC14"/>
  <c r="BB14"/>
  <c r="K14"/>
  <c r="I14"/>
  <c r="G14"/>
  <c r="BA14"/>
  <c r="BE13"/>
  <c r="BD13"/>
  <c r="BC13"/>
  <c r="BB13"/>
  <c r="K13"/>
  <c r="I13"/>
  <c r="G13"/>
  <c r="BA13"/>
  <c r="BE12"/>
  <c r="BD12"/>
  <c r="BC12"/>
  <c r="BB12"/>
  <c r="K12"/>
  <c r="K23"/>
  <c r="I12"/>
  <c r="I23"/>
  <c r="G12"/>
  <c r="BA12"/>
  <c r="B8" i="21"/>
  <c r="A8"/>
  <c r="BE8" i="22"/>
  <c r="BE10"/>
  <c r="I7" i="21"/>
  <c r="BD8" i="22"/>
  <c r="BD10"/>
  <c r="H7" i="21"/>
  <c r="BC8" i="22"/>
  <c r="BC10"/>
  <c r="G7" i="21"/>
  <c r="BB8" i="22"/>
  <c r="BB10"/>
  <c r="F7" i="21"/>
  <c r="K8" i="22"/>
  <c r="I8"/>
  <c r="I10"/>
  <c r="G8"/>
  <c r="BA8"/>
  <c r="BA10"/>
  <c r="E7" i="21"/>
  <c r="B7"/>
  <c r="A7"/>
  <c r="K10" i="22"/>
  <c r="E4"/>
  <c r="F3"/>
  <c r="C33" i="20"/>
  <c r="F33"/>
  <c r="C31"/>
  <c r="G7"/>
  <c r="I22" i="18"/>
  <c r="D21" i="17"/>
  <c r="I21" i="18"/>
  <c r="G21" i="17"/>
  <c r="D20"/>
  <c r="I20" i="18"/>
  <c r="G20" i="17"/>
  <c r="G19"/>
  <c r="D19"/>
  <c r="I19" i="18"/>
  <c r="D18" i="17"/>
  <c r="I18" i="18"/>
  <c r="G18" i="17"/>
  <c r="D17"/>
  <c r="I17" i="18"/>
  <c r="G17" i="17"/>
  <c r="D16"/>
  <c r="I16" i="18"/>
  <c r="G16" i="17"/>
  <c r="D15"/>
  <c r="I15" i="18"/>
  <c r="G15" i="17"/>
  <c r="BE61" i="19"/>
  <c r="BE62"/>
  <c r="I9" i="18"/>
  <c r="BD61" i="19"/>
  <c r="BD62"/>
  <c r="H9" i="18"/>
  <c r="BC61" i="19"/>
  <c r="BC62"/>
  <c r="G9" i="18"/>
  <c r="BB61" i="19"/>
  <c r="BB62"/>
  <c r="F9" i="18"/>
  <c r="K61" i="19"/>
  <c r="I61"/>
  <c r="I62"/>
  <c r="G61"/>
  <c r="BA61"/>
  <c r="BA62"/>
  <c r="E9" i="18"/>
  <c r="B9"/>
  <c r="A9"/>
  <c r="K62" i="19"/>
  <c r="G62"/>
  <c r="BE57"/>
  <c r="BD57"/>
  <c r="BC57"/>
  <c r="BB57"/>
  <c r="K57"/>
  <c r="I57"/>
  <c r="G57"/>
  <c r="BA57"/>
  <c r="BE55"/>
  <c r="BE59"/>
  <c r="I8" i="18"/>
  <c r="BD55" i="19"/>
  <c r="BC55"/>
  <c r="BC59"/>
  <c r="G8" i="18"/>
  <c r="BB55" i="19"/>
  <c r="BB59"/>
  <c r="F8" i="18"/>
  <c r="K55" i="19"/>
  <c r="I55"/>
  <c r="I59"/>
  <c r="G55"/>
  <c r="BA55"/>
  <c r="B8" i="18"/>
  <c r="A8"/>
  <c r="K59" i="19"/>
  <c r="BE51"/>
  <c r="BD51"/>
  <c r="BC51"/>
  <c r="BB51"/>
  <c r="BA51"/>
  <c r="K51"/>
  <c r="I51"/>
  <c r="G51"/>
  <c r="BE49"/>
  <c r="BD49"/>
  <c r="BC49"/>
  <c r="BB49"/>
  <c r="BA49"/>
  <c r="K49"/>
  <c r="I49"/>
  <c r="G49"/>
  <c r="BE47"/>
  <c r="BD47"/>
  <c r="BC47"/>
  <c r="BB47"/>
  <c r="BA47"/>
  <c r="K47"/>
  <c r="I47"/>
  <c r="G47"/>
  <c r="BE45"/>
  <c r="BD45"/>
  <c r="BC45"/>
  <c r="BB45"/>
  <c r="BA45"/>
  <c r="K45"/>
  <c r="I45"/>
  <c r="G45"/>
  <c r="BE43"/>
  <c r="BD43"/>
  <c r="BC43"/>
  <c r="BB43"/>
  <c r="BA43"/>
  <c r="K43"/>
  <c r="I43"/>
  <c r="G43"/>
  <c r="BE41"/>
  <c r="BD41"/>
  <c r="BC41"/>
  <c r="BB41"/>
  <c r="BA41"/>
  <c r="K41"/>
  <c r="I41"/>
  <c r="G41"/>
  <c r="BE39"/>
  <c r="BD39"/>
  <c r="BC39"/>
  <c r="BB39"/>
  <c r="BA39"/>
  <c r="K39"/>
  <c r="I39"/>
  <c r="G39"/>
  <c r="BE38"/>
  <c r="BD38"/>
  <c r="BC38"/>
  <c r="BB38"/>
  <c r="BA38"/>
  <c r="K38"/>
  <c r="I38"/>
  <c r="G38"/>
  <c r="BE34"/>
  <c r="BD34"/>
  <c r="BC34"/>
  <c r="BB34"/>
  <c r="BA34"/>
  <c r="K34"/>
  <c r="I34"/>
  <c r="G34"/>
  <c r="BE28"/>
  <c r="BD28"/>
  <c r="BC28"/>
  <c r="BB28"/>
  <c r="BA28"/>
  <c r="K28"/>
  <c r="I28"/>
  <c r="G28"/>
  <c r="BE26"/>
  <c r="BD26"/>
  <c r="BC26"/>
  <c r="BB26"/>
  <c r="BA26"/>
  <c r="K26"/>
  <c r="I26"/>
  <c r="G26"/>
  <c r="BE24"/>
  <c r="BD24"/>
  <c r="BC24"/>
  <c r="BB24"/>
  <c r="BA24"/>
  <c r="K24"/>
  <c r="I24"/>
  <c r="G24"/>
  <c r="BE23"/>
  <c r="BD23"/>
  <c r="BC23"/>
  <c r="BB23"/>
  <c r="BA23"/>
  <c r="K23"/>
  <c r="I23"/>
  <c r="G23"/>
  <c r="BE21"/>
  <c r="BD21"/>
  <c r="BC21"/>
  <c r="BB21"/>
  <c r="BA21"/>
  <c r="K21"/>
  <c r="I21"/>
  <c r="G21"/>
  <c r="BE19"/>
  <c r="BD19"/>
  <c r="BC19"/>
  <c r="BB19"/>
  <c r="BA19"/>
  <c r="K19"/>
  <c r="I19"/>
  <c r="G19"/>
  <c r="BE17"/>
  <c r="BD17"/>
  <c r="BC17"/>
  <c r="BB17"/>
  <c r="BA17"/>
  <c r="K17"/>
  <c r="I17"/>
  <c r="G17"/>
  <c r="BE15"/>
  <c r="BD15"/>
  <c r="BC15"/>
  <c r="BB15"/>
  <c r="BA15"/>
  <c r="K15"/>
  <c r="I15"/>
  <c r="G15"/>
  <c r="BE13"/>
  <c r="BD13"/>
  <c r="BC13"/>
  <c r="BB13"/>
  <c r="BA13"/>
  <c r="K13"/>
  <c r="I13"/>
  <c r="G13"/>
  <c r="BE11"/>
  <c r="BD11"/>
  <c r="BC11"/>
  <c r="BB11"/>
  <c r="BA11"/>
  <c r="K11"/>
  <c r="I11"/>
  <c r="G11"/>
  <c r="BE10"/>
  <c r="BD10"/>
  <c r="BC10"/>
  <c r="BB10"/>
  <c r="BA10"/>
  <c r="K10"/>
  <c r="I10"/>
  <c r="G10"/>
  <c r="BE8"/>
  <c r="BE53"/>
  <c r="I7" i="18"/>
  <c r="BD8" i="19"/>
  <c r="BC8"/>
  <c r="BC53"/>
  <c r="G7" i="18"/>
  <c r="BB8" i="19"/>
  <c r="BB53"/>
  <c r="F7" i="18"/>
  <c r="BA8" i="19"/>
  <c r="BA53"/>
  <c r="E7" i="18"/>
  <c r="K8" i="19"/>
  <c r="I8"/>
  <c r="G8"/>
  <c r="B7" i="18"/>
  <c r="A7"/>
  <c r="BD53" i="19"/>
  <c r="H7" i="18"/>
  <c r="K53" i="19"/>
  <c r="I53"/>
  <c r="G53"/>
  <c r="E4"/>
  <c r="F3"/>
  <c r="C33" i="17"/>
  <c r="F33"/>
  <c r="C31"/>
  <c r="G7"/>
  <c r="H23" i="15"/>
  <c r="G23" i="14"/>
  <c r="I22" i="15"/>
  <c r="D21" i="14"/>
  <c r="I21" i="15"/>
  <c r="G21" i="14"/>
  <c r="D20"/>
  <c r="I20" i="15"/>
  <c r="G20" i="14"/>
  <c r="G19"/>
  <c r="D19"/>
  <c r="I19" i="15"/>
  <c r="D18" i="14"/>
  <c r="I18" i="15"/>
  <c r="G18" i="14"/>
  <c r="D17"/>
  <c r="I17" i="15"/>
  <c r="G17" i="14"/>
  <c r="D16"/>
  <c r="I16" i="15"/>
  <c r="G16" i="14"/>
  <c r="G15"/>
  <c r="D15"/>
  <c r="I15" i="15"/>
  <c r="BE25" i="16"/>
  <c r="BD25"/>
  <c r="BC25"/>
  <c r="BC26"/>
  <c r="G9" i="15"/>
  <c r="BB25" i="16"/>
  <c r="K25"/>
  <c r="K26"/>
  <c r="I25"/>
  <c r="I26"/>
  <c r="G25"/>
  <c r="BA25"/>
  <c r="BA26"/>
  <c r="E9" i="15"/>
  <c r="B9"/>
  <c r="A9"/>
  <c r="BE26" i="16"/>
  <c r="I9" i="15"/>
  <c r="BD26" i="16"/>
  <c r="H9" i="15"/>
  <c r="BB26" i="16"/>
  <c r="F9" i="15"/>
  <c r="BE22" i="16"/>
  <c r="BD22"/>
  <c r="BC22"/>
  <c r="BB22"/>
  <c r="K22"/>
  <c r="I22"/>
  <c r="G22"/>
  <c r="BA22"/>
  <c r="BE20"/>
  <c r="BD20"/>
  <c r="BC20"/>
  <c r="BB20"/>
  <c r="K20"/>
  <c r="I20"/>
  <c r="G20"/>
  <c r="BA20"/>
  <c r="BE18"/>
  <c r="BD18"/>
  <c r="BC18"/>
  <c r="BB18"/>
  <c r="K18"/>
  <c r="I18"/>
  <c r="G18"/>
  <c r="BA18"/>
  <c r="BE16"/>
  <c r="BD16"/>
  <c r="BC16"/>
  <c r="BB16"/>
  <c r="K16"/>
  <c r="I16"/>
  <c r="G16"/>
  <c r="BA16"/>
  <c r="BE14"/>
  <c r="BD14"/>
  <c r="BC14"/>
  <c r="BB14"/>
  <c r="K14"/>
  <c r="I14"/>
  <c r="G14"/>
  <c r="BA14"/>
  <c r="BE13"/>
  <c r="BD13"/>
  <c r="BD23"/>
  <c r="H8" i="15"/>
  <c r="BC13" i="16"/>
  <c r="BC23"/>
  <c r="G8" i="15"/>
  <c r="BB13" i="16"/>
  <c r="K13"/>
  <c r="I13"/>
  <c r="G13"/>
  <c r="BA13"/>
  <c r="BE12"/>
  <c r="BD12"/>
  <c r="BC12"/>
  <c r="BB12"/>
  <c r="K12"/>
  <c r="I12"/>
  <c r="I23"/>
  <c r="G12"/>
  <c r="BA12"/>
  <c r="B8" i="15"/>
  <c r="A8"/>
  <c r="BE8" i="16"/>
  <c r="BE10"/>
  <c r="I7" i="15"/>
  <c r="BD8" i="16"/>
  <c r="BD10"/>
  <c r="H7" i="15"/>
  <c r="BC8" i="16"/>
  <c r="BC10"/>
  <c r="G7" i="15"/>
  <c r="BB8" i="16"/>
  <c r="BA8"/>
  <c r="BA10"/>
  <c r="E7" i="15"/>
  <c r="K8" i="16"/>
  <c r="I8"/>
  <c r="I10"/>
  <c r="G8"/>
  <c r="G10"/>
  <c r="B7" i="15"/>
  <c r="A7"/>
  <c r="BB10" i="16"/>
  <c r="F7" i="15"/>
  <c r="K10" i="16"/>
  <c r="E4"/>
  <c r="F3"/>
  <c r="C33" i="14"/>
  <c r="F33"/>
  <c r="C31"/>
  <c r="G7"/>
  <c r="I23" i="12"/>
  <c r="D21" i="11"/>
  <c r="I22" i="12"/>
  <c r="G21" i="11"/>
  <c r="D20"/>
  <c r="I21" i="12"/>
  <c r="G20" i="11"/>
  <c r="G19"/>
  <c r="D19"/>
  <c r="I20" i="12"/>
  <c r="D18" i="11"/>
  <c r="I19" i="12"/>
  <c r="G18" i="11"/>
  <c r="D17"/>
  <c r="I18" i="12"/>
  <c r="G17" i="11"/>
  <c r="D16"/>
  <c r="I17" i="12"/>
  <c r="G16" i="11"/>
  <c r="D15"/>
  <c r="I16" i="12"/>
  <c r="G15" i="11"/>
  <c r="BE64" i="13"/>
  <c r="BD64"/>
  <c r="BD65"/>
  <c r="H10" i="12"/>
  <c r="BC64" i="13"/>
  <c r="BC65"/>
  <c r="G10" i="12"/>
  <c r="BB64" i="13"/>
  <c r="BB65"/>
  <c r="F10" i="12"/>
  <c r="K64" i="13"/>
  <c r="K65"/>
  <c r="I64"/>
  <c r="I65"/>
  <c r="G64"/>
  <c r="BA64"/>
  <c r="BA65"/>
  <c r="E10" i="12"/>
  <c r="B10"/>
  <c r="A10"/>
  <c r="BE65" i="13"/>
  <c r="I10" i="12"/>
  <c r="BE60" i="13"/>
  <c r="BD60"/>
  <c r="BD62"/>
  <c r="H9" i="12"/>
  <c r="BC60" i="13"/>
  <c r="BB60"/>
  <c r="K60"/>
  <c r="I60"/>
  <c r="G60"/>
  <c r="BA60"/>
  <c r="BE58"/>
  <c r="BD58"/>
  <c r="BC58"/>
  <c r="BB58"/>
  <c r="BB62"/>
  <c r="F9" i="12"/>
  <c r="K58" i="13"/>
  <c r="I58"/>
  <c r="I62"/>
  <c r="G58"/>
  <c r="BA58"/>
  <c r="B9" i="12"/>
  <c r="A9"/>
  <c r="K62" i="13"/>
  <c r="BE54"/>
  <c r="BD54"/>
  <c r="BC54"/>
  <c r="BB54"/>
  <c r="K54"/>
  <c r="I54"/>
  <c r="G54"/>
  <c r="BA54"/>
  <c r="BE52"/>
  <c r="BD52"/>
  <c r="BC52"/>
  <c r="BB52"/>
  <c r="K52"/>
  <c r="I52"/>
  <c r="G52"/>
  <c r="BA52"/>
  <c r="BE50"/>
  <c r="BD50"/>
  <c r="BC50"/>
  <c r="BB50"/>
  <c r="K50"/>
  <c r="I50"/>
  <c r="G50"/>
  <c r="BA50"/>
  <c r="BE48"/>
  <c r="BD48"/>
  <c r="BC48"/>
  <c r="BB48"/>
  <c r="K48"/>
  <c r="I48"/>
  <c r="G48"/>
  <c r="BA48"/>
  <c r="BE46"/>
  <c r="BD46"/>
  <c r="BC46"/>
  <c r="BB46"/>
  <c r="K46"/>
  <c r="I46"/>
  <c r="G46"/>
  <c r="BA46"/>
  <c r="BE44"/>
  <c r="BD44"/>
  <c r="BC44"/>
  <c r="BB44"/>
  <c r="K44"/>
  <c r="I44"/>
  <c r="G44"/>
  <c r="BA44"/>
  <c r="BE42"/>
  <c r="BD42"/>
  <c r="BC42"/>
  <c r="BB42"/>
  <c r="K42"/>
  <c r="I42"/>
  <c r="G42"/>
  <c r="BA42"/>
  <c r="BE41"/>
  <c r="BD41"/>
  <c r="BC41"/>
  <c r="BB41"/>
  <c r="K41"/>
  <c r="I41"/>
  <c r="G41"/>
  <c r="BA41"/>
  <c r="BE37"/>
  <c r="BD37"/>
  <c r="BC37"/>
  <c r="BB37"/>
  <c r="K37"/>
  <c r="I37"/>
  <c r="G37"/>
  <c r="BA37"/>
  <c r="BE33"/>
  <c r="BD33"/>
  <c r="BC33"/>
  <c r="BB33"/>
  <c r="K33"/>
  <c r="I33"/>
  <c r="G33"/>
  <c r="BA33"/>
  <c r="BE31"/>
  <c r="BD31"/>
  <c r="BC31"/>
  <c r="BB31"/>
  <c r="K31"/>
  <c r="I31"/>
  <c r="G31"/>
  <c r="BA31"/>
  <c r="BE29"/>
  <c r="BD29"/>
  <c r="BC29"/>
  <c r="BB29"/>
  <c r="K29"/>
  <c r="I29"/>
  <c r="G29"/>
  <c r="BA29"/>
  <c r="BE27"/>
  <c r="BD27"/>
  <c r="BC27"/>
  <c r="BB27"/>
  <c r="K27"/>
  <c r="I27"/>
  <c r="G27"/>
  <c r="BA27"/>
  <c r="BE25"/>
  <c r="BD25"/>
  <c r="BC25"/>
  <c r="BB25"/>
  <c r="K25"/>
  <c r="I25"/>
  <c r="G25"/>
  <c r="BA25"/>
  <c r="BE23"/>
  <c r="BD23"/>
  <c r="BC23"/>
  <c r="BB23"/>
  <c r="K23"/>
  <c r="I23"/>
  <c r="G23"/>
  <c r="BA23"/>
  <c r="BE21"/>
  <c r="BD21"/>
  <c r="BC21"/>
  <c r="BB21"/>
  <c r="K21"/>
  <c r="I21"/>
  <c r="G21"/>
  <c r="BA21"/>
  <c r="BE19"/>
  <c r="BD19"/>
  <c r="BC19"/>
  <c r="BB19"/>
  <c r="K19"/>
  <c r="I19"/>
  <c r="G19"/>
  <c r="BA19"/>
  <c r="BE17"/>
  <c r="BD17"/>
  <c r="BC17"/>
  <c r="BB17"/>
  <c r="K17"/>
  <c r="I17"/>
  <c r="G17"/>
  <c r="BA17"/>
  <c r="BE15"/>
  <c r="BD15"/>
  <c r="BC15"/>
  <c r="BB15"/>
  <c r="K15"/>
  <c r="I15"/>
  <c r="G15"/>
  <c r="BA15"/>
  <c r="BE13"/>
  <c r="BD13"/>
  <c r="BC13"/>
  <c r="BB13"/>
  <c r="K13"/>
  <c r="I13"/>
  <c r="G13"/>
  <c r="BA13"/>
  <c r="BE11"/>
  <c r="BE56"/>
  <c r="I8" i="12"/>
  <c r="BD11" i="13"/>
  <c r="BD56"/>
  <c r="H8" i="12"/>
  <c r="BC11" i="13"/>
  <c r="BB11"/>
  <c r="BB56"/>
  <c r="F8" i="12"/>
  <c r="K11" i="13"/>
  <c r="K56"/>
  <c r="I11"/>
  <c r="I56"/>
  <c r="G11"/>
  <c r="G56"/>
  <c r="B8" i="12"/>
  <c r="A8"/>
  <c r="BC56" i="13"/>
  <c r="G8" i="12"/>
  <c r="BE8" i="13"/>
  <c r="BE9"/>
  <c r="I7" i="12"/>
  <c r="BD8" i="13"/>
  <c r="BD9"/>
  <c r="H7" i="12"/>
  <c r="BC8" i="13"/>
  <c r="BC9"/>
  <c r="G7" i="12"/>
  <c r="BB8" i="13"/>
  <c r="BB9"/>
  <c r="F7" i="12"/>
  <c r="BA8" i="13"/>
  <c r="BA9"/>
  <c r="E7" i="12"/>
  <c r="K8" i="13"/>
  <c r="K9"/>
  <c r="I8"/>
  <c r="G8"/>
  <c r="B7" i="12"/>
  <c r="A7"/>
  <c r="I9" i="13"/>
  <c r="G9"/>
  <c r="E4"/>
  <c r="F3"/>
  <c r="C33" i="11"/>
  <c r="F33"/>
  <c r="C31"/>
  <c r="G7"/>
  <c r="I22" i="9"/>
  <c r="D21" i="8"/>
  <c r="I21" i="9"/>
  <c r="G21" i="8"/>
  <c r="D20"/>
  <c r="I20" i="9"/>
  <c r="G20" i="8"/>
  <c r="D19"/>
  <c r="I19" i="9"/>
  <c r="G19" i="8"/>
  <c r="D18"/>
  <c r="I18" i="9"/>
  <c r="G18" i="8"/>
  <c r="D17"/>
  <c r="I17" i="9"/>
  <c r="G17" i="8"/>
  <c r="D16"/>
  <c r="I16" i="9"/>
  <c r="G16" i="8"/>
  <c r="D15"/>
  <c r="I15" i="9"/>
  <c r="G15" i="8"/>
  <c r="BE25" i="10"/>
  <c r="BD25"/>
  <c r="BD26"/>
  <c r="H9" i="9"/>
  <c r="BC25" i="10"/>
  <c r="BC26"/>
  <c r="G9" i="9"/>
  <c r="BB25" i="10"/>
  <c r="K25"/>
  <c r="K26"/>
  <c r="I25"/>
  <c r="I26"/>
  <c r="G25"/>
  <c r="G26"/>
  <c r="B9" i="9"/>
  <c r="A9"/>
  <c r="BE26" i="10"/>
  <c r="I9" i="9"/>
  <c r="BB26" i="10"/>
  <c r="F9" i="9"/>
  <c r="BE22" i="10"/>
  <c r="BD22"/>
  <c r="BC22"/>
  <c r="BB22"/>
  <c r="K22"/>
  <c r="I22"/>
  <c r="G22"/>
  <c r="BA22"/>
  <c r="BE20"/>
  <c r="BD20"/>
  <c r="BC20"/>
  <c r="BB20"/>
  <c r="K20"/>
  <c r="I20"/>
  <c r="G20"/>
  <c r="BA20"/>
  <c r="BE18"/>
  <c r="BD18"/>
  <c r="BC18"/>
  <c r="BB18"/>
  <c r="K18"/>
  <c r="I18"/>
  <c r="G18"/>
  <c r="BA18"/>
  <c r="BE16"/>
  <c r="BD16"/>
  <c r="BC16"/>
  <c r="BB16"/>
  <c r="K16"/>
  <c r="I16"/>
  <c r="G16"/>
  <c r="BA16"/>
  <c r="BE14"/>
  <c r="BD14"/>
  <c r="BC14"/>
  <c r="BB14"/>
  <c r="K14"/>
  <c r="K23"/>
  <c r="I14"/>
  <c r="I23"/>
  <c r="G14"/>
  <c r="BA14"/>
  <c r="BE13"/>
  <c r="BD13"/>
  <c r="BC13"/>
  <c r="BB13"/>
  <c r="K13"/>
  <c r="I13"/>
  <c r="G13"/>
  <c r="BA13"/>
  <c r="BE12"/>
  <c r="BD12"/>
  <c r="BD23"/>
  <c r="H8" i="9"/>
  <c r="BC12" i="10"/>
  <c r="BB12"/>
  <c r="K12"/>
  <c r="I12"/>
  <c r="G12"/>
  <c r="BA12"/>
  <c r="B8" i="9"/>
  <c r="A8"/>
  <c r="BE8" i="10"/>
  <c r="BE10"/>
  <c r="I7" i="9"/>
  <c r="BD8" i="10"/>
  <c r="BD10"/>
  <c r="H7" i="9"/>
  <c r="BC8" i="10"/>
  <c r="BB8"/>
  <c r="BB10"/>
  <c r="F7" i="9"/>
  <c r="BA8" i="10"/>
  <c r="BA10"/>
  <c r="E7" i="9"/>
  <c r="K8" i="10"/>
  <c r="K10"/>
  <c r="I8"/>
  <c r="G8"/>
  <c r="B7" i="9"/>
  <c r="A7"/>
  <c r="BC10" i="10"/>
  <c r="G7" i="9"/>
  <c r="I10" i="10"/>
  <c r="G10"/>
  <c r="E4"/>
  <c r="F3"/>
  <c r="C33" i="8"/>
  <c r="F33"/>
  <c r="C31"/>
  <c r="G7"/>
  <c r="H24" i="6"/>
  <c r="G23" i="5"/>
  <c r="I23" i="6"/>
  <c r="D21" i="5"/>
  <c r="I22" i="6"/>
  <c r="G21" i="5"/>
  <c r="D20"/>
  <c r="I21" i="6"/>
  <c r="G20" i="5"/>
  <c r="G19"/>
  <c r="D19"/>
  <c r="I20" i="6"/>
  <c r="D18" i="5"/>
  <c r="I19" i="6"/>
  <c r="G18" i="5"/>
  <c r="D17"/>
  <c r="I18" i="6"/>
  <c r="G17" i="5"/>
  <c r="D16"/>
  <c r="I17" i="6"/>
  <c r="G16" i="5"/>
  <c r="G15"/>
  <c r="D15"/>
  <c r="I16" i="6"/>
  <c r="BE64" i="7"/>
  <c r="BD64"/>
  <c r="BD65"/>
  <c r="H10" i="6"/>
  <c r="BC64" i="7"/>
  <c r="BC65"/>
  <c r="G10" i="6"/>
  <c r="BB64" i="7"/>
  <c r="BB65"/>
  <c r="F10" i="6"/>
  <c r="K64" i="7"/>
  <c r="K65"/>
  <c r="I64"/>
  <c r="I65"/>
  <c r="G64"/>
  <c r="BA64"/>
  <c r="BA65"/>
  <c r="E10" i="6"/>
  <c r="B10"/>
  <c r="A10"/>
  <c r="BE65" i="7"/>
  <c r="I10" i="6"/>
  <c r="BE60" i="7"/>
  <c r="BD60"/>
  <c r="BC60"/>
  <c r="BB60"/>
  <c r="K60"/>
  <c r="I60"/>
  <c r="G60"/>
  <c r="BA60"/>
  <c r="BE58"/>
  <c r="BD58"/>
  <c r="BD62"/>
  <c r="H9" i="6"/>
  <c r="BC58" i="7"/>
  <c r="BB58"/>
  <c r="BB62"/>
  <c r="F9" i="6"/>
  <c r="K58" i="7"/>
  <c r="I58"/>
  <c r="I62"/>
  <c r="G58"/>
  <c r="BA58"/>
  <c r="B9" i="6"/>
  <c r="A9"/>
  <c r="K62" i="7"/>
  <c r="BE54"/>
  <c r="BD54"/>
  <c r="BC54"/>
  <c r="BB54"/>
  <c r="K54"/>
  <c r="I54"/>
  <c r="G54"/>
  <c r="BA54"/>
  <c r="BE52"/>
  <c r="BD52"/>
  <c r="BC52"/>
  <c r="BB52"/>
  <c r="K52"/>
  <c r="I52"/>
  <c r="G52"/>
  <c r="BA52"/>
  <c r="BE50"/>
  <c r="BD50"/>
  <c r="BC50"/>
  <c r="BB50"/>
  <c r="K50"/>
  <c r="I50"/>
  <c r="G50"/>
  <c r="BA50"/>
  <c r="BE48"/>
  <c r="BD48"/>
  <c r="BC48"/>
  <c r="BB48"/>
  <c r="K48"/>
  <c r="I48"/>
  <c r="G48"/>
  <c r="BA48"/>
  <c r="BE47"/>
  <c r="BD47"/>
  <c r="BC47"/>
  <c r="BB47"/>
  <c r="K47"/>
  <c r="I47"/>
  <c r="G47"/>
  <c r="BA47"/>
  <c r="BE45"/>
  <c r="BD45"/>
  <c r="BC45"/>
  <c r="BB45"/>
  <c r="K45"/>
  <c r="I45"/>
  <c r="G45"/>
  <c r="BA45"/>
  <c r="BE43"/>
  <c r="BD43"/>
  <c r="BC43"/>
  <c r="BB43"/>
  <c r="K43"/>
  <c r="I43"/>
  <c r="G43"/>
  <c r="BA43"/>
  <c r="BE42"/>
  <c r="BD42"/>
  <c r="BC42"/>
  <c r="BB42"/>
  <c r="K42"/>
  <c r="I42"/>
  <c r="G42"/>
  <c r="BA42"/>
  <c r="BE38"/>
  <c r="BD38"/>
  <c r="BC38"/>
  <c r="BB38"/>
  <c r="K38"/>
  <c r="I38"/>
  <c r="G38"/>
  <c r="BA38"/>
  <c r="BE33"/>
  <c r="BD33"/>
  <c r="BC33"/>
  <c r="BB33"/>
  <c r="K33"/>
  <c r="I33"/>
  <c r="G33"/>
  <c r="BA33"/>
  <c r="BE31"/>
  <c r="BD31"/>
  <c r="BC31"/>
  <c r="BB31"/>
  <c r="K31"/>
  <c r="I31"/>
  <c r="G31"/>
  <c r="BA31"/>
  <c r="BE29"/>
  <c r="BD29"/>
  <c r="BC29"/>
  <c r="BB29"/>
  <c r="K29"/>
  <c r="I29"/>
  <c r="G29"/>
  <c r="BA29"/>
  <c r="BE27"/>
  <c r="BD27"/>
  <c r="BC27"/>
  <c r="BB27"/>
  <c r="K27"/>
  <c r="I27"/>
  <c r="G27"/>
  <c r="BA27"/>
  <c r="BE25"/>
  <c r="BD25"/>
  <c r="BC25"/>
  <c r="BB25"/>
  <c r="K25"/>
  <c r="I25"/>
  <c r="G25"/>
  <c r="BA25"/>
  <c r="BE23"/>
  <c r="BD23"/>
  <c r="BC23"/>
  <c r="BB23"/>
  <c r="K23"/>
  <c r="I23"/>
  <c r="G23"/>
  <c r="BA23"/>
  <c r="BE21"/>
  <c r="BD21"/>
  <c r="BC21"/>
  <c r="BB21"/>
  <c r="K21"/>
  <c r="I21"/>
  <c r="G21"/>
  <c r="BA21"/>
  <c r="BE19"/>
  <c r="BD19"/>
  <c r="BC19"/>
  <c r="BB19"/>
  <c r="K19"/>
  <c r="I19"/>
  <c r="G19"/>
  <c r="BA19"/>
  <c r="BE17"/>
  <c r="BD17"/>
  <c r="BC17"/>
  <c r="BB17"/>
  <c r="K17"/>
  <c r="I17"/>
  <c r="G17"/>
  <c r="BA17"/>
  <c r="BE15"/>
  <c r="BD15"/>
  <c r="BC15"/>
  <c r="BB15"/>
  <c r="K15"/>
  <c r="I15"/>
  <c r="G15"/>
  <c r="BA15"/>
  <c r="BE13"/>
  <c r="BD13"/>
  <c r="BC13"/>
  <c r="BB13"/>
  <c r="K13"/>
  <c r="I13"/>
  <c r="G13"/>
  <c r="BA13"/>
  <c r="BE11"/>
  <c r="BE56"/>
  <c r="I8" i="6"/>
  <c r="BD11" i="7"/>
  <c r="BD56"/>
  <c r="H8" i="6"/>
  <c r="BC11" i="7"/>
  <c r="BB11"/>
  <c r="BB56"/>
  <c r="F8" i="6"/>
  <c r="K11" i="7"/>
  <c r="K56"/>
  <c r="I11"/>
  <c r="I56"/>
  <c r="G11"/>
  <c r="G56"/>
  <c r="B8" i="6"/>
  <c r="A8"/>
  <c r="BC56" i="7"/>
  <c r="G8" i="6"/>
  <c r="BE8" i="7"/>
  <c r="BE9"/>
  <c r="I7" i="6"/>
  <c r="BD8" i="7"/>
  <c r="BD9"/>
  <c r="H7" i="6"/>
  <c r="BC8" i="7"/>
  <c r="BC9"/>
  <c r="G7" i="6"/>
  <c r="BB8" i="7"/>
  <c r="BB9"/>
  <c r="F7" i="6"/>
  <c r="BA8" i="7"/>
  <c r="BA9"/>
  <c r="E7" i="6"/>
  <c r="K8" i="7"/>
  <c r="K9"/>
  <c r="I8"/>
  <c r="G8"/>
  <c r="B7" i="6"/>
  <c r="A7"/>
  <c r="I9" i="7"/>
  <c r="G9"/>
  <c r="E4"/>
  <c r="F3"/>
  <c r="C33" i="5"/>
  <c r="F33"/>
  <c r="C31"/>
  <c r="G7"/>
  <c r="I20" i="3"/>
  <c r="D21" i="2"/>
  <c r="I19" i="3"/>
  <c r="G21" i="2"/>
  <c r="D20"/>
  <c r="I18" i="3"/>
  <c r="G20" i="2"/>
  <c r="D19"/>
  <c r="I17" i="3"/>
  <c r="G19" i="2"/>
  <c r="D18"/>
  <c r="I16" i="3"/>
  <c r="G18" i="2"/>
  <c r="D17"/>
  <c r="I15" i="3"/>
  <c r="G17" i="2"/>
  <c r="D16"/>
  <c r="I14" i="3"/>
  <c r="G16" i="2"/>
  <c r="D15"/>
  <c r="I13" i="3"/>
  <c r="G15" i="2"/>
  <c r="BE11" i="4"/>
  <c r="BD11"/>
  <c r="BC11"/>
  <c r="BB11"/>
  <c r="K11"/>
  <c r="K16"/>
  <c r="I11"/>
  <c r="G11"/>
  <c r="BA11"/>
  <c r="BE8"/>
  <c r="BE16"/>
  <c r="I7" i="3"/>
  <c r="I8"/>
  <c r="C21" i="2"/>
  <c r="BD8" i="4"/>
  <c r="BC8"/>
  <c r="BC16"/>
  <c r="G7" i="3"/>
  <c r="G8"/>
  <c r="C18" i="2"/>
  <c r="BB8" i="4"/>
  <c r="K8"/>
  <c r="I8"/>
  <c r="G8"/>
  <c r="B7" i="3"/>
  <c r="A7"/>
  <c r="BB16" i="4"/>
  <c r="F7" i="3"/>
  <c r="F8"/>
  <c r="C16" i="2"/>
  <c r="E4" i="4"/>
  <c r="F3"/>
  <c r="C33" i="2"/>
  <c r="F33"/>
  <c r="C31"/>
  <c r="G7"/>
  <c r="H79" i="1"/>
  <c r="J61"/>
  <c r="I61"/>
  <c r="H61"/>
  <c r="G61"/>
  <c r="F61"/>
  <c r="H48"/>
  <c r="G48"/>
  <c r="I47"/>
  <c r="F47"/>
  <c r="I46"/>
  <c r="F46"/>
  <c r="I45"/>
  <c r="F45"/>
  <c r="I44"/>
  <c r="F44"/>
  <c r="I43"/>
  <c r="F43"/>
  <c r="I42"/>
  <c r="F42"/>
  <c r="I41"/>
  <c r="F41"/>
  <c r="H40"/>
  <c r="G40"/>
  <c r="H34"/>
  <c r="I21"/>
  <c r="I22"/>
  <c r="G34"/>
  <c r="I33"/>
  <c r="F33"/>
  <c r="I32"/>
  <c r="F32"/>
  <c r="I31"/>
  <c r="F31"/>
  <c r="I30"/>
  <c r="H29"/>
  <c r="G29"/>
  <c r="D22"/>
  <c r="D20"/>
  <c r="I19"/>
  <c r="I2"/>
  <c r="BC62" i="13"/>
  <c r="G9" i="12"/>
  <c r="BB23" i="10"/>
  <c r="F8" i="9"/>
  <c r="H24" i="12"/>
  <c r="G23" i="11"/>
  <c r="BE23" i="16"/>
  <c r="I8" i="15"/>
  <c r="H23" i="21"/>
  <c r="G23" i="20"/>
  <c r="G22"/>
  <c r="BC23" i="10"/>
  <c r="G8" i="9"/>
  <c r="G10"/>
  <c r="C18" i="8"/>
  <c r="BD59" i="19"/>
  <c r="H8" i="18"/>
  <c r="H21" i="3"/>
  <c r="G23" i="2"/>
  <c r="H23" i="9"/>
  <c r="G23" i="8"/>
  <c r="BC62" i="7"/>
  <c r="G9" i="6"/>
  <c r="BE23" i="10"/>
  <c r="I8" i="9"/>
  <c r="BB23" i="22"/>
  <c r="F8" i="21"/>
  <c r="BE62" i="7"/>
  <c r="I9" i="6"/>
  <c r="I11"/>
  <c r="C21" i="5"/>
  <c r="BE62" i="13"/>
  <c r="I9" i="12"/>
  <c r="I11"/>
  <c r="C21" i="11"/>
  <c r="BB23" i="16"/>
  <c r="F8" i="15"/>
  <c r="F10"/>
  <c r="C16" i="14"/>
  <c r="BA11" i="7"/>
  <c r="BA56"/>
  <c r="E8" i="6"/>
  <c r="BA11" i="13"/>
  <c r="BA56"/>
  <c r="E8" i="12"/>
  <c r="G10" i="22"/>
  <c r="BD23"/>
  <c r="H8" i="21"/>
  <c r="K23" i="16"/>
  <c r="BA59" i="19"/>
  <c r="E8" i="18"/>
  <c r="E10"/>
  <c r="C15" i="17"/>
  <c r="I16" i="4"/>
  <c r="BC23" i="22"/>
  <c r="G8" i="21"/>
  <c r="G10"/>
  <c r="C18" i="20"/>
  <c r="BA62" i="13"/>
  <c r="E9" i="12"/>
  <c r="H23" i="18"/>
  <c r="G23" i="17"/>
  <c r="G22"/>
  <c r="I20" i="1"/>
  <c r="F10" i="21"/>
  <c r="C16" i="20"/>
  <c r="H10" i="21"/>
  <c r="C17" i="20"/>
  <c r="BA23" i="22"/>
  <c r="E8" i="21"/>
  <c r="E10"/>
  <c r="C15" i="20"/>
  <c r="I10" i="21"/>
  <c r="C21" i="20"/>
  <c r="G23" i="22"/>
  <c r="G10" i="18"/>
  <c r="C18" i="17"/>
  <c r="I10" i="18"/>
  <c r="C21" i="17"/>
  <c r="F10" i="18"/>
  <c r="C16" i="17"/>
  <c r="H10" i="18"/>
  <c r="C17" i="17"/>
  <c r="G59" i="19"/>
  <c r="G22" i="14"/>
  <c r="H10" i="15"/>
  <c r="C17" i="14"/>
  <c r="G10" i="15"/>
  <c r="C18" i="14"/>
  <c r="BA23" i="16"/>
  <c r="E8" i="15"/>
  <c r="E10"/>
  <c r="C15" i="14"/>
  <c r="I10" i="15"/>
  <c r="C21" i="14"/>
  <c r="G26" i="16"/>
  <c r="G23"/>
  <c r="G22" i="11"/>
  <c r="F11" i="12"/>
  <c r="C16" i="11"/>
  <c r="H11" i="12"/>
  <c r="C17" i="11"/>
  <c r="E11" i="12"/>
  <c r="C15" i="11"/>
  <c r="G11" i="12"/>
  <c r="C18" i="11"/>
  <c r="G65" i="13"/>
  <c r="G62"/>
  <c r="G22" i="8"/>
  <c r="F10" i="9"/>
  <c r="C16" i="8"/>
  <c r="I10" i="9"/>
  <c r="C21" i="8"/>
  <c r="H10" i="9"/>
  <c r="C17" i="8"/>
  <c r="BA23" i="10"/>
  <c r="E8" i="9"/>
  <c r="G23" i="10"/>
  <c r="BA25"/>
  <c r="BA26"/>
  <c r="E9" i="9"/>
  <c r="G22" i="5"/>
  <c r="F11" i="6"/>
  <c r="C16" i="5"/>
  <c r="H11" i="6"/>
  <c r="C17" i="5"/>
  <c r="G11" i="6"/>
  <c r="C18" i="5"/>
  <c r="BA62" i="7"/>
  <c r="E9" i="6"/>
  <c r="E11"/>
  <c r="C15" i="5"/>
  <c r="G62" i="7"/>
  <c r="G65"/>
  <c r="E61" i="1"/>
  <c r="E57"/>
  <c r="I34"/>
  <c r="G22" i="2"/>
  <c r="I23" i="1"/>
  <c r="F30"/>
  <c r="F34"/>
  <c r="F48"/>
  <c r="I48"/>
  <c r="E60"/>
  <c r="E59"/>
  <c r="E56"/>
  <c r="E58"/>
  <c r="BA8" i="4"/>
  <c r="BA16"/>
  <c r="E7" i="3"/>
  <c r="E8"/>
  <c r="C15" i="2"/>
  <c r="G16" i="4"/>
  <c r="BD16"/>
  <c r="H7" i="3"/>
  <c r="H8"/>
  <c r="C17" i="2"/>
  <c r="C19" i="20"/>
  <c r="C22"/>
  <c r="C23"/>
  <c r="F30"/>
  <c r="F31"/>
  <c r="F34"/>
  <c r="C19" i="17"/>
  <c r="C22"/>
  <c r="C23"/>
  <c r="F30"/>
  <c r="F31"/>
  <c r="F34"/>
  <c r="C19" i="14"/>
  <c r="C22"/>
  <c r="C23"/>
  <c r="F30"/>
  <c r="F31"/>
  <c r="F34"/>
  <c r="C19" i="11"/>
  <c r="C22"/>
  <c r="C23"/>
  <c r="F30"/>
  <c r="F31"/>
  <c r="E10" i="9"/>
  <c r="C15" i="8"/>
  <c r="C19"/>
  <c r="C22"/>
  <c r="C23"/>
  <c r="F30"/>
  <c r="F31"/>
  <c r="F34"/>
  <c r="C19" i="5"/>
  <c r="C22"/>
  <c r="C23"/>
  <c r="F30"/>
  <c r="F31"/>
  <c r="F34"/>
  <c r="J44" i="1"/>
  <c r="J41"/>
  <c r="J46"/>
  <c r="J45"/>
  <c r="J43"/>
  <c r="J34"/>
  <c r="J47"/>
  <c r="J42"/>
  <c r="J31"/>
  <c r="J48"/>
  <c r="J30"/>
  <c r="J32"/>
  <c r="J33"/>
  <c r="C19" i="2"/>
  <c r="C22"/>
  <c r="C23"/>
  <c r="F30"/>
  <c r="F34" i="11"/>
  <c r="F31" i="2"/>
  <c r="F34"/>
</calcChain>
</file>

<file path=xl/sharedStrings.xml><?xml version="1.0" encoding="utf-8"?>
<sst xmlns="http://schemas.openxmlformats.org/spreadsheetml/2006/main" count="1527" uniqueCount="308">
  <si>
    <t xml:space="preserve">Datum: </t>
  </si>
  <si>
    <t xml:space="preserve"> </t>
  </si>
  <si>
    <t>Stavba :</t>
  </si>
  <si>
    <t xml:space="preserve">Objednatel : </t>
  </si>
  <si>
    <t>IČO :</t>
  </si>
  <si>
    <t>DIČ :</t>
  </si>
  <si>
    <t xml:space="preserve">Zhotovitel : </t>
  </si>
  <si>
    <t>Za zhotovitele :</t>
  </si>
  <si>
    <t>Za objednatele :</t>
  </si>
  <si>
    <t>_______________</t>
  </si>
  <si>
    <t>Rozpočtové náklady</t>
  </si>
  <si>
    <t>Základ pro DPH</t>
  </si>
  <si>
    <t>%</t>
  </si>
  <si>
    <t xml:space="preserve">DPH </t>
  </si>
  <si>
    <t>Cena celkem za stavbu</t>
  </si>
  <si>
    <t>Rekapitulace stavebních objektů a provozních souborů</t>
  </si>
  <si>
    <t>Číslo a název objektu / provozního souboru</t>
  </si>
  <si>
    <t>Cena celkem</t>
  </si>
  <si>
    <t>DPH celkem</t>
  </si>
  <si>
    <t>Celkem za stavbu</t>
  </si>
  <si>
    <t>Rekapitulace stavebních rozpočtů</t>
  </si>
  <si>
    <t>Číslo objektu</t>
  </si>
  <si>
    <t>Číslo a název rozpočtu</t>
  </si>
  <si>
    <t>Rekapitulace stavebních dílů</t>
  </si>
  <si>
    <t>Číslo a název dílu</t>
  </si>
  <si>
    <t>HSV</t>
  </si>
  <si>
    <t>PSV</t>
  </si>
  <si>
    <t>Dodávka</t>
  </si>
  <si>
    <t>Montáž</t>
  </si>
  <si>
    <t>HZS</t>
  </si>
  <si>
    <t>Rekapitulace vedlejších rozpočtových nákladů</t>
  </si>
  <si>
    <t>Název vedlejšího nákladu</t>
  </si>
  <si>
    <t>Rozpočet</t>
  </si>
  <si>
    <t xml:space="preserve">JKSO </t>
  </si>
  <si>
    <t>Objekt</t>
  </si>
  <si>
    <t xml:space="preserve">SKP </t>
  </si>
  <si>
    <t>Měrná jednotka</t>
  </si>
  <si>
    <t>Stavba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</si>
  <si>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</si>
  <si>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</si>
  <si>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</si>
  <si>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</si>
  <si>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</si>
  <si>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</si>
  <si>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</si>
  <si>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</si>
  <si>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</si>
  <si>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</si>
  <si>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</si>
  <si>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</si>
  <si>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</si>
  <si>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</si>
  <si>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</si>
  <si>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</si>
  <si>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</si>
  <si>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</si>
  <si>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</si>
  <si>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</si>
  <si>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</si>
  <si>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</si>
  <si>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</si>
  <si>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</si>
  <si>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</si>
  <si>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</si>
  <si>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</si>
  <si>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</si>
  <si>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</si>
  <si>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</si>
  <si>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</si>
  <si>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</si>
  <si>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 xml:space="preserve">%  </t>
  </si>
  <si>
    <t>DPH</t>
  </si>
  <si>
    <t xml:space="preserve">% </t>
  </si>
  <si>
    <t>CENA ZA OBJEKT CELKEM</t>
  </si>
  <si>
    <t>Poznámka :</t>
  </si>
  <si>
    <t>Rozpočet :</t>
  </si>
  <si>
    <t>Objekt :</t>
  </si>
  <si>
    <t>REKAPITULACE  STAVEBNÍCH  DÍLŮ</t>
  </si>
  <si>
    <t>Stavební díl</t>
  </si>
  <si>
    <t>CELKEM  OBJEKT</t>
  </si>
  <si>
    <t>VEDLEJŠÍ ROZPOČTOVÉ  NÁKLADY</t>
  </si>
  <si>
    <t>Název VRN</t>
  </si>
  <si>
    <t>Kč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</si>
  <si>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</si>
  <si>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</si>
  <si>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</si>
  <si>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</si>
  <si>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</si>
  <si>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</si>
  <si>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</si>
  <si>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</si>
  <si>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</si>
  <si>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</si>
  <si>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Jednotková hmotnost</t>
  </si>
  <si>
    <t>Celková hmotnost</t>
  </si>
  <si>
    <t>Jednotková dem.hmot.</t>
  </si>
  <si>
    <t>Celková dem.hmot.</t>
  </si>
  <si>
    <t>Díl:</t>
  </si>
  <si>
    <t>Celkem za</t>
  </si>
  <si>
    <t>SLEPÝ ROZPOČET</t>
  </si>
  <si>
    <t>Slepý rozpočet</t>
  </si>
  <si>
    <t>001</t>
  </si>
  <si>
    <t>Nenkovice - Biokoridor LBK1, LBK3, LBK5</t>
  </si>
  <si>
    <t>001 Nenkovice - Biokoridor LBK1, LBK3, LBK5</t>
  </si>
  <si>
    <t>Publicita</t>
  </si>
  <si>
    <t>001 Publicita</t>
  </si>
  <si>
    <t>0</t>
  </si>
  <si>
    <t>Přípravné a pomocné práce</t>
  </si>
  <si>
    <t>0 Přípravné a pomocné práce</t>
  </si>
  <si>
    <t>0-R-1</t>
  </si>
  <si>
    <t>Velkoplošný informační panel dodávka + montáž</t>
  </si>
  <si>
    <t>kus</t>
  </si>
  <si>
    <t>Jedná se o plastový panel rozměrů 2,4*1,2m vsazený do ocelocvého rámu. Rám bude spojen s dvěma ocelovými sloupky. Sloupky budou kotveny do země betonovými patkami. Výška spodní hrany panelu bude cca 2,00m nad zemí. Grafická úprava a velikost písma bude v souladu s podmínkami poskytovatele finanční dotace.</t>
  </si>
  <si>
    <t>0-R-2</t>
  </si>
  <si>
    <t xml:space="preserve">Pamětní deska </t>
  </si>
  <si>
    <t xml:space="preserve">Vzhled, zpracování a rozměry se řídí pravidly daného dotačního titulu. Minimální rozměr pro pamětní desku je 30 x 40 cm.  </t>
  </si>
  <si>
    <t>Z důvodu vysokých nároků na životnost pamětnídesky bude pro výrobu použita leštěná mosaz.</t>
  </si>
  <si>
    <t xml:space="preserve">Síla plechu je 1,5 mm. </t>
  </si>
  <si>
    <t>Deska bude osazena na upravený balvan z lomového kamnene.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</si>
  <si>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</si>
  <si>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</si>
  <si>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</si>
  <si>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</si>
  <si>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</si>
  <si>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</si>
  <si>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</si>
  <si>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</si>
  <si>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SO01</t>
  </si>
  <si>
    <t>LBK 1</t>
  </si>
  <si>
    <t>SO01 LBK 1</t>
  </si>
  <si>
    <t>Realizace výsadeb</t>
  </si>
  <si>
    <t>11</t>
  </si>
  <si>
    <t>Přípravné a přidružené práce</t>
  </si>
  <si>
    <t>11 Přípravné a přidružené práce</t>
  </si>
  <si>
    <t>111101111R00</t>
  </si>
  <si>
    <t xml:space="preserve">Odstranění ruderálního porostu v rovině </t>
  </si>
  <si>
    <t>m2</t>
  </si>
  <si>
    <t>18</t>
  </si>
  <si>
    <t>Povrchové úpravy terénu</t>
  </si>
  <si>
    <t>18 Povrchové úpravy terénu</t>
  </si>
  <si>
    <t>111104311R00</t>
  </si>
  <si>
    <t xml:space="preserve">Pokosení trávníku lučního svah do 1:5, odvoz 20 km </t>
  </si>
  <si>
    <t>7384-2521</t>
  </si>
  <si>
    <t>180401211R00</t>
  </si>
  <si>
    <t xml:space="preserve">Založení trávníku lučního výsevem v rovině </t>
  </si>
  <si>
    <t>2865+2912+1607</t>
  </si>
  <si>
    <t>183101113R00</t>
  </si>
  <si>
    <t xml:space="preserve">Hloub. jamek bez výměny půdy do 0,05 m3, svah 1:5 </t>
  </si>
  <si>
    <t>50+500+365+45+500+520+80+900+1070+30+350+480</t>
  </si>
  <si>
    <t>183101114R00</t>
  </si>
  <si>
    <t xml:space="preserve">Hloub. jamek bez výměny půdy do 0,125 m3, sv.1:5 </t>
  </si>
  <si>
    <t>10+40+10+45+20+80+10+30</t>
  </si>
  <si>
    <t>183403114R00</t>
  </si>
  <si>
    <t xml:space="preserve">Obdělání půdy kultivátorováním v rovině </t>
  </si>
  <si>
    <t>184004211R00</t>
  </si>
  <si>
    <t>Výsadba sazenic stromů do 60 cm, jamka D 35/hl. 35 včetně zapravení 5 dkg min. hnojiva</t>
  </si>
  <si>
    <t>keře. stromové keře:50+500+365+45+500+520+80+900+1070+30+350+480</t>
  </si>
  <si>
    <t>184102113R00</t>
  </si>
  <si>
    <t>Výsadba dřevin s balem D do 40 cm, v rovině včetně zapravení 5 dkg min. hnojiva</t>
  </si>
  <si>
    <t>strom s balem:10+10+20+10</t>
  </si>
  <si>
    <t>184201111R00</t>
  </si>
  <si>
    <t>Výsadba stromu při výšce kmene do 1,8 m, v rovině včetně zapravení 5 dkg min. hnojiva</t>
  </si>
  <si>
    <t>stromy bez balu:40+45+80+30</t>
  </si>
  <si>
    <t>184804112R00</t>
  </si>
  <si>
    <t xml:space="preserve">Ochrana dřevin před okusem z drát.pletiva v rovině </t>
  </si>
  <si>
    <t>195+50</t>
  </si>
  <si>
    <t>184808211R00</t>
  </si>
  <si>
    <t xml:space="preserve">Ochrana sazenic proti zvěři, nátěr nebo postřik </t>
  </si>
  <si>
    <t>keře a stromovité keře do skupim AC, ARO, PM:50+45+80+30</t>
  </si>
  <si>
    <t>184901112R00</t>
  </si>
  <si>
    <t xml:space="preserve">Osazení kůlů k dřevině s uvázáním, dl. kůlů do 3 m </t>
  </si>
  <si>
    <t>245*2</t>
  </si>
  <si>
    <t>184921093R00</t>
  </si>
  <si>
    <t xml:space="preserve">Mulčování rostlin tl. do 0,1 m rovina </t>
  </si>
  <si>
    <t>(166+193+35+82+70)*1,5+76</t>
  </si>
  <si>
    <t>17+(173+192)*1,5+191</t>
  </si>
  <si>
    <t>(71+78)*1,5+74</t>
  </si>
  <si>
    <t>(65+103+109+105)*1,5</t>
  </si>
  <si>
    <t>185804311R00</t>
  </si>
  <si>
    <t xml:space="preserve">Zalití rostlin vodou plochy do 20 m2 </t>
  </si>
  <si>
    <t>m3</t>
  </si>
  <si>
    <t>stromy:(10+40+10+45+20+80+10+30)*0,01</t>
  </si>
  <si>
    <t>keře a stromovité keře do skupin:(50+45+80+30)*0,01</t>
  </si>
  <si>
    <t>keře:(500+365+500+520+900+1070+350+480)*0,005</t>
  </si>
  <si>
    <t>185851111R00</t>
  </si>
  <si>
    <t xml:space="preserve">Dovoz vody pro zálivku rostlin do 6 km </t>
  </si>
  <si>
    <t>00572460</t>
  </si>
  <si>
    <t>kg</t>
  </si>
  <si>
    <t>7384*0,0025</t>
  </si>
  <si>
    <t>10391100</t>
  </si>
  <si>
    <t>Kůra mulčovací VL</t>
  </si>
  <si>
    <t>2521*0,1</t>
  </si>
  <si>
    <t>60850016</t>
  </si>
  <si>
    <t>Kůl vyvazovací impregnovaný 250 x 8 cm</t>
  </si>
  <si>
    <t>026R1</t>
  </si>
  <si>
    <t>Listnaté strpmy s balem (výška kmene min. 1,80m, obvod min. 10-12cm)</t>
  </si>
  <si>
    <t>10+10+20+10</t>
  </si>
  <si>
    <t>026R2</t>
  </si>
  <si>
    <t>Stromy listnaté bez balu A, T, S, F (výška kmene min. 1,80m, obvod min. 10-12cm)</t>
  </si>
  <si>
    <t>40+45+80+30</t>
  </si>
  <si>
    <t>026R3</t>
  </si>
  <si>
    <t>Keře a stromovité keře (bez balu) AC, PP, RF</t>
  </si>
  <si>
    <t>50+45+80+30</t>
  </si>
  <si>
    <t>026R4</t>
  </si>
  <si>
    <t xml:space="preserve">Keře podsadbové a výplňové </t>
  </si>
  <si>
    <t>500+365+500+520+900+1070+350+480</t>
  </si>
  <si>
    <t>34</t>
  </si>
  <si>
    <t>Stěny a příčky</t>
  </si>
  <si>
    <t>34 Stěny a příčky</t>
  </si>
  <si>
    <t>348951240R00</t>
  </si>
  <si>
    <t xml:space="preserve">Oplocení lesních kultur výšky 1,5 m, 5-7 řad drátu </t>
  </si>
  <si>
    <t>m</t>
  </si>
  <si>
    <t>402+394+251+412+173+259</t>
  </si>
  <si>
    <t>348952262R00</t>
  </si>
  <si>
    <t xml:space="preserve">Vrata z plotových tyček výšky do 1,5m, pl. do 10m2 </t>
  </si>
  <si>
    <t>6*3</t>
  </si>
  <si>
    <t>99</t>
  </si>
  <si>
    <t>Staveništní přesun hmot</t>
  </si>
  <si>
    <t>99 Staveništní přesun hmot</t>
  </si>
  <si>
    <t>998231311R00</t>
  </si>
  <si>
    <t xml:space="preserve">Přesun hmot pro sadovnické a krajin. úpravy do 5km </t>
  </si>
  <si>
    <t>t</t>
  </si>
  <si>
    <t>001 Realizace výsadeb</t>
  </si>
  <si>
    <t>002</t>
  </si>
  <si>
    <t>Následná pěstební péče</t>
  </si>
  <si>
    <t>kosení 2* ročnš po dobu tří let:4863*2*3</t>
  </si>
  <si>
    <t>184806111R00</t>
  </si>
  <si>
    <t xml:space="preserve">Řez průklestem netrnitých stromů D koruny do 2 m </t>
  </si>
  <si>
    <t>184806151R00</t>
  </si>
  <si>
    <t xml:space="preserve">Řez průklestem netrnitých keřů D koruny do 1,5 m </t>
  </si>
  <si>
    <t>1* ročně po dobu tří let:205*3</t>
  </si>
  <si>
    <t>184911111R00</t>
  </si>
  <si>
    <t xml:space="preserve">Znovuuvázání dřeviny ke stávajícímu kůlu </t>
  </si>
  <si>
    <t>1* ročně po dobu tří let:245*3</t>
  </si>
  <si>
    <t>2* ročnš po dobu dvou let (první a druhý rok):27,925*2*2</t>
  </si>
  <si>
    <t>185804514R00</t>
  </si>
  <si>
    <t xml:space="preserve">Odplevelení keřových skupin v rovině </t>
  </si>
  <si>
    <t>1/4 plochy 1*ročnš po dobu třílet:2521*0,25*3</t>
  </si>
  <si>
    <t>002 Následná pěstební péče</t>
  </si>
  <si>
    <t>SO02</t>
  </si>
  <si>
    <t>LBK 3</t>
  </si>
  <si>
    <t>SO02 LBK 3</t>
  </si>
  <si>
    <t>8461-2187,5</t>
  </si>
  <si>
    <t>5447+3014</t>
  </si>
  <si>
    <t>keře a stromovité keře, keře podsadbové a výplNové:50+550+1100+70+850+1380+55+550+725</t>
  </si>
  <si>
    <t>stromy a balem, stromy bez balu:10+50+30+70+15+40</t>
  </si>
  <si>
    <t>keře. stromové keře:50+550+1100+70+850+1380+55+550+725</t>
  </si>
  <si>
    <t>strom s balem:10+30+15</t>
  </si>
  <si>
    <t>stromy bez balu:50+70+40</t>
  </si>
  <si>
    <t>55+160</t>
  </si>
  <si>
    <t>keře a stromovité keře do skupim AC, ARO, PM:50+70+55</t>
  </si>
  <si>
    <t>215*2</t>
  </si>
  <si>
    <t>(290+292+294+374)*1,5</t>
  </si>
  <si>
    <t>75*1,5+75+77</t>
  </si>
  <si>
    <t>32*1,5</t>
  </si>
  <si>
    <t>stromy:(10+50+30+70+15+40)*0,01</t>
  </si>
  <si>
    <t>keře a stromovité keře do skupin:(50+70+55)*0,01</t>
  </si>
  <si>
    <t>keře:(550+1100+850+1380+550+725)*0,005</t>
  </si>
  <si>
    <t>8461*0,0025</t>
  </si>
  <si>
    <t>2187,5*0,1</t>
  </si>
  <si>
    <t>Listnaté stromy s balem (výška kmene min. 1,80m, obvod min. 10-12cm)</t>
  </si>
  <si>
    <t>10+30+15</t>
  </si>
  <si>
    <t>Stramy listnaté bez balu A, C, S, T (výška kmene min. 1,80m, obvod min. 10-12cm)</t>
  </si>
  <si>
    <t>50+70+40</t>
  </si>
  <si>
    <t>Keře a stromovité keře (bez obalu) AC, CRO, PM</t>
  </si>
  <si>
    <t>50+70+55</t>
  </si>
  <si>
    <t>550+1100+850+1380+550+725</t>
  </si>
  <si>
    <t>416+374+207+338+88</t>
  </si>
  <si>
    <t>5*3</t>
  </si>
  <si>
    <t>kosení 2* ročnš po dobu tří let:6273,5*2*3</t>
  </si>
  <si>
    <t>1* ročně po dobu tří let:175*3</t>
  </si>
  <si>
    <t>1* ročně po dobu tří let:215*3</t>
  </si>
  <si>
    <t>2* ročnš po dobu dvou let (první a druhý rok):29,675*2*2</t>
  </si>
  <si>
    <t>1/4 plochy 1*ročnš po dobu třílet:2187,5*0,25*3</t>
  </si>
  <si>
    <t>SO03</t>
  </si>
  <si>
    <t>LBK 5</t>
  </si>
  <si>
    <t>SO03 LBK 5</t>
  </si>
  <si>
    <t>13738-5195</t>
  </si>
  <si>
    <t>keře a stromovité keře, keře podsadbové a výplNové:100+1200+2100+90+900+1320+90+950+1530</t>
  </si>
  <si>
    <t>stromy a balem, stromy bez balu:30+110+10+80+30+70</t>
  </si>
  <si>
    <t>5816+617+7305</t>
  </si>
  <si>
    <t>keře, stromové keře:100+1200+2100+90+900+1320+90+950+1530</t>
  </si>
  <si>
    <t>strom s balem:30+10+30</t>
  </si>
  <si>
    <t>stromy bez balu:110+80+70</t>
  </si>
  <si>
    <t>keře a stromovité keře do skupim AC, ARO, PM:100+90+90</t>
  </si>
  <si>
    <t>330*2</t>
  </si>
  <si>
    <t>(184+187+188+188)*1,5</t>
  </si>
  <si>
    <t>(190+188+186+128)*1,5+46*0,5+11*1,5</t>
  </si>
  <si>
    <t>(53+52)*1,5+(82+60)*1,5</t>
  </si>
  <si>
    <t>(436+440+319+121+314+121)*1,5</t>
  </si>
  <si>
    <t>stromy:(30+110+10+80+30+70)*0,01</t>
  </si>
  <si>
    <t>keře a stromovité keře do skupin:(100+90+90)*0,01</t>
  </si>
  <si>
    <t>keře:(1200+2100+900+1320+950+1530)*0,005</t>
  </si>
  <si>
    <t>13738*0,0025</t>
  </si>
  <si>
    <t>5195*0,1</t>
  </si>
  <si>
    <t>30+10+30</t>
  </si>
  <si>
    <t>Stromy listnaté bez balu A, C, S, T (výška kmene min. 1,80m, obvod min. 10-12cm)</t>
  </si>
  <si>
    <t>110+80+70</t>
  </si>
  <si>
    <t>100+90+90</t>
  </si>
  <si>
    <t>1200+2100+900+1320+950+1530</t>
  </si>
  <si>
    <t>409+408+180+442+630</t>
  </si>
  <si>
    <t>kosení 2* ročnš po dobu tří let:8543*2*3</t>
  </si>
  <si>
    <t>1* ročně po dobu tří let:280*3</t>
  </si>
  <si>
    <t>1* ročně po dobu tří let:330*3</t>
  </si>
  <si>
    <t>2* ročnš po dobu dvou let (první a druhý rok):46,1*2*2</t>
  </si>
  <si>
    <t>1/4 plochy 1*ročnš po dobu třílet:5195*0,25*3</t>
  </si>
  <si>
    <t>Slepý rozpočet stavby</t>
  </si>
  <si>
    <t xml:space="preserve">Směs travní technická balení 25 kg </t>
  </si>
</sst>
</file>

<file path=xl/styles.xml><?xml version="1.0" encoding="utf-8"?>
<styleSheet xmlns="http://schemas.openxmlformats.org/spreadsheetml/2006/main">
  <numFmts count="5">
    <numFmt numFmtId="164" formatCode="0.0%"/>
    <numFmt numFmtId="165" formatCode="0.0"/>
    <numFmt numFmtId="166" formatCode="dd/mm/yy"/>
    <numFmt numFmtId="167" formatCode="#,##0\ &quot;Kč&quot;"/>
    <numFmt numFmtId="168" formatCode="0.00000"/>
  </numFmts>
  <fonts count="22"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40"/>
      </patternFill>
    </fill>
    <fill>
      <patternFill patternType="solid">
        <fgColor indexed="4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3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1" fillId="0" borderId="0" xfId="0" applyNumberFormat="1" applyFont="1"/>
    <xf numFmtId="0" fontId="5" fillId="0" borderId="0" xfId="0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1" fillId="2" borderId="2" xfId="0" applyFont="1" applyFill="1" applyBorder="1" applyAlignment="1"/>
    <xf numFmtId="0" fontId="4" fillId="2" borderId="2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wrapText="1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" fontId="1" fillId="0" borderId="6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3" borderId="0" xfId="0" applyNumberFormat="1" applyFont="1" applyFill="1" applyBorder="1" applyAlignment="1">
      <alignment vertical="center"/>
    </xf>
    <xf numFmtId="4" fontId="1" fillId="0" borderId="4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4" fontId="6" fillId="4" borderId="10" xfId="0" applyNumberFormat="1" applyFont="1" applyFill="1" applyBorder="1" applyAlignment="1">
      <alignment horizontal="right" vertical="center"/>
    </xf>
    <xf numFmtId="4" fontId="6" fillId="4" borderId="11" xfId="0" applyNumberFormat="1" applyFont="1" applyFill="1" applyBorder="1" applyAlignment="1">
      <alignment horizontal="right" vertical="center"/>
    </xf>
    <xf numFmtId="4" fontId="7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4" fontId="1" fillId="0" borderId="0" xfId="0" applyNumberFormat="1" applyFont="1"/>
    <xf numFmtId="0" fontId="4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164" fontId="3" fillId="0" borderId="13" xfId="0" applyNumberFormat="1" applyFont="1" applyBorder="1"/>
    <xf numFmtId="3" fontId="4" fillId="0" borderId="14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right"/>
    </xf>
    <xf numFmtId="165" fontId="1" fillId="0" borderId="15" xfId="0" applyNumberFormat="1" applyFont="1" applyBorder="1"/>
    <xf numFmtId="49" fontId="3" fillId="0" borderId="4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64" fontId="3" fillId="0" borderId="5" xfId="0" applyNumberFormat="1" applyFont="1" applyBorder="1"/>
    <xf numFmtId="3" fontId="4" fillId="0" borderId="15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9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164" fontId="3" fillId="4" borderId="3" xfId="0" applyNumberFormat="1" applyFont="1" applyFill="1" applyBorder="1"/>
    <xf numFmtId="3" fontId="4" fillId="4" borderId="12" xfId="0" applyNumberFormat="1" applyFont="1" applyFill="1" applyBorder="1" applyAlignment="1">
      <alignment horizontal="right" vertical="center"/>
    </xf>
    <xf numFmtId="165" fontId="4" fillId="4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4" fillId="2" borderId="1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9" fontId="3" fillId="0" borderId="14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3" fontId="4" fillId="4" borderId="3" xfId="0" applyNumberFormat="1" applyFont="1" applyFill="1" applyBorder="1" applyAlignment="1">
      <alignment horizontal="right" vertical="center"/>
    </xf>
    <xf numFmtId="4" fontId="7" fillId="2" borderId="12" xfId="0" applyNumberFormat="1" applyFont="1" applyFill="1" applyBorder="1" applyAlignment="1">
      <alignment horizontal="center" vertical="center"/>
    </xf>
    <xf numFmtId="165" fontId="3" fillId="0" borderId="14" xfId="0" applyNumberFormat="1" applyFont="1" applyBorder="1"/>
    <xf numFmtId="165" fontId="3" fillId="0" borderId="15" xfId="0" applyNumberFormat="1" applyFont="1" applyBorder="1"/>
    <xf numFmtId="165" fontId="3" fillId="4" borderId="12" xfId="0" applyNumberFormat="1" applyFont="1" applyFill="1" applyBorder="1"/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3" fillId="0" borderId="7" xfId="0" applyNumberFormat="1" applyFont="1" applyBorder="1"/>
    <xf numFmtId="3" fontId="4" fillId="0" borderId="7" xfId="0" applyNumberFormat="1" applyFont="1" applyBorder="1" applyAlignment="1">
      <alignment horizontal="right"/>
    </xf>
    <xf numFmtId="164" fontId="3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164" fontId="3" fillId="4" borderId="2" xfId="0" applyNumberFormat="1" applyFont="1" applyFill="1" applyBorder="1"/>
    <xf numFmtId="3" fontId="4" fillId="4" borderId="2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Continuous" vertical="top"/>
    </xf>
    <xf numFmtId="0" fontId="1" fillId="0" borderId="9" xfId="0" applyFont="1" applyBorder="1" applyAlignment="1">
      <alignment horizontal="centerContinuous"/>
    </xf>
    <xf numFmtId="0" fontId="7" fillId="2" borderId="1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centerContinuous"/>
    </xf>
    <xf numFmtId="49" fontId="4" fillId="2" borderId="18" xfId="0" applyNumberFormat="1" applyFont="1" applyFill="1" applyBorder="1" applyAlignment="1">
      <alignment horizontal="left"/>
    </xf>
    <xf numFmtId="49" fontId="3" fillId="2" borderId="17" xfId="0" applyNumberFormat="1" applyFont="1" applyFill="1" applyBorder="1" applyAlignment="1">
      <alignment horizontal="centerContinuous"/>
    </xf>
    <xf numFmtId="0" fontId="3" fillId="0" borderId="19" xfId="0" applyFont="1" applyBorder="1"/>
    <xf numFmtId="49" fontId="3" fillId="0" borderId="20" xfId="0" applyNumberFormat="1" applyFont="1" applyBorder="1" applyAlignment="1">
      <alignment horizontal="left"/>
    </xf>
    <xf numFmtId="0" fontId="1" fillId="0" borderId="21" xfId="0" applyFont="1" applyBorder="1"/>
    <xf numFmtId="0" fontId="3" fillId="0" borderId="3" xfId="0" applyFont="1" applyBorder="1"/>
    <xf numFmtId="49" fontId="3" fillId="0" borderId="2" xfId="0" applyNumberFormat="1" applyFont="1" applyBorder="1"/>
    <xf numFmtId="49" fontId="3" fillId="0" borderId="3" xfId="0" applyNumberFormat="1" applyFont="1" applyBorder="1"/>
    <xf numFmtId="0" fontId="3" fillId="0" borderId="12" xfId="0" applyFont="1" applyBorder="1"/>
    <xf numFmtId="0" fontId="3" fillId="0" borderId="22" xfId="0" applyFont="1" applyBorder="1" applyAlignment="1">
      <alignment horizontal="left"/>
    </xf>
    <xf numFmtId="0" fontId="7" fillId="0" borderId="21" xfId="0" applyFont="1" applyBorder="1"/>
    <xf numFmtId="49" fontId="3" fillId="0" borderId="22" xfId="0" applyNumberFormat="1" applyFont="1" applyBorder="1" applyAlignment="1">
      <alignment horizontal="left"/>
    </xf>
    <xf numFmtId="49" fontId="7" fillId="2" borderId="21" xfId="0" applyNumberFormat="1" applyFont="1" applyFill="1" applyBorder="1"/>
    <xf numFmtId="49" fontId="1" fillId="2" borderId="3" xfId="0" applyNumberFormat="1" applyFont="1" applyFill="1" applyBorder="1"/>
    <xf numFmtId="49" fontId="7" fillId="2" borderId="2" xfId="0" applyNumberFormat="1" applyFont="1" applyFill="1" applyBorder="1"/>
    <xf numFmtId="49" fontId="1" fillId="2" borderId="2" xfId="0" applyNumberFormat="1" applyFont="1" applyFill="1" applyBorder="1"/>
    <xf numFmtId="0" fontId="3" fillId="0" borderId="12" xfId="0" applyFont="1" applyFill="1" applyBorder="1"/>
    <xf numFmtId="3" fontId="3" fillId="0" borderId="22" xfId="0" applyNumberFormat="1" applyFont="1" applyBorder="1" applyAlignment="1">
      <alignment horizontal="left"/>
    </xf>
    <xf numFmtId="0" fontId="1" fillId="0" borderId="0" xfId="0" applyFont="1" applyFill="1"/>
    <xf numFmtId="49" fontId="7" fillId="2" borderId="23" xfId="0" applyNumberFormat="1" applyFont="1" applyFill="1" applyBorder="1"/>
    <xf numFmtId="49" fontId="1" fillId="2" borderId="5" xfId="0" applyNumberFormat="1" applyFont="1" applyFill="1" applyBorder="1"/>
    <xf numFmtId="49" fontId="7" fillId="2" borderId="0" xfId="0" applyNumberFormat="1" applyFont="1" applyFill="1" applyBorder="1"/>
    <xf numFmtId="49" fontId="1" fillId="2" borderId="0" xfId="0" applyNumberFormat="1" applyFont="1" applyFill="1" applyBorder="1"/>
    <xf numFmtId="49" fontId="3" fillId="0" borderId="12" xfId="0" applyNumberFormat="1" applyFont="1" applyBorder="1" applyAlignment="1">
      <alignment horizontal="left"/>
    </xf>
    <xf numFmtId="0" fontId="3" fillId="0" borderId="24" xfId="0" applyFont="1" applyBorder="1"/>
    <xf numFmtId="0" fontId="3" fillId="0" borderId="12" xfId="0" applyNumberFormat="1" applyFont="1" applyBorder="1"/>
    <xf numFmtId="0" fontId="3" fillId="0" borderId="25" xfId="0" applyNumberFormat="1" applyFont="1" applyBorder="1" applyAlignment="1">
      <alignment horizontal="left"/>
    </xf>
    <xf numFmtId="0" fontId="1" fillId="0" borderId="0" xfId="0" applyNumberFormat="1" applyFont="1" applyBorder="1"/>
    <xf numFmtId="0" fontId="1" fillId="0" borderId="0" xfId="0" applyNumberFormat="1" applyFont="1"/>
    <xf numFmtId="0" fontId="3" fillId="0" borderId="25" xfId="0" applyFont="1" applyBorder="1" applyAlignment="1">
      <alignment horizontal="left"/>
    </xf>
    <xf numFmtId="0" fontId="1" fillId="0" borderId="0" xfId="0" applyFont="1" applyBorder="1"/>
    <xf numFmtId="0" fontId="3" fillId="0" borderId="12" xfId="0" applyFont="1" applyFill="1" applyBorder="1" applyAlignment="1"/>
    <xf numFmtId="0" fontId="3" fillId="0" borderId="25" xfId="0" applyFont="1" applyFill="1" applyBorder="1" applyAlignment="1"/>
    <xf numFmtId="0" fontId="1" fillId="0" borderId="0" xfId="0" applyFont="1" applyFill="1" applyBorder="1" applyAlignment="1"/>
    <xf numFmtId="0" fontId="3" fillId="0" borderId="12" xfId="0" applyFont="1" applyBorder="1" applyAlignment="1"/>
    <xf numFmtId="0" fontId="3" fillId="0" borderId="25" xfId="0" applyFont="1" applyBorder="1" applyAlignment="1"/>
    <xf numFmtId="3" fontId="1" fillId="0" borderId="0" xfId="0" applyNumberFormat="1" applyFont="1"/>
    <xf numFmtId="0" fontId="3" fillId="0" borderId="21" xfId="0" applyFont="1" applyBorder="1"/>
    <xf numFmtId="0" fontId="3" fillId="0" borderId="19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2" fillId="0" borderId="27" xfId="0" applyFont="1" applyBorder="1" applyAlignment="1">
      <alignment horizontal="centerContinuous" vertical="center"/>
    </xf>
    <xf numFmtId="0" fontId="6" fillId="0" borderId="28" xfId="0" applyFont="1" applyBorder="1" applyAlignment="1">
      <alignment horizontal="centerContinuous" vertical="center"/>
    </xf>
    <xf numFmtId="0" fontId="1" fillId="0" borderId="28" xfId="0" applyFont="1" applyBorder="1" applyAlignment="1">
      <alignment horizontal="centerContinuous" vertical="center"/>
    </xf>
    <xf numFmtId="0" fontId="1" fillId="0" borderId="29" xfId="0" applyFont="1" applyBorder="1" applyAlignment="1">
      <alignment horizontal="centerContinuous" vertical="center"/>
    </xf>
    <xf numFmtId="0" fontId="7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centerContinuous"/>
    </xf>
    <xf numFmtId="0" fontId="7" fillId="2" borderId="11" xfId="0" applyFont="1" applyFill="1" applyBorder="1" applyAlignment="1">
      <alignment horizontal="centerContinuous"/>
    </xf>
    <xf numFmtId="0" fontId="1" fillId="2" borderId="11" xfId="0" applyFont="1" applyFill="1" applyBorder="1" applyAlignment="1">
      <alignment horizontal="centerContinuous"/>
    </xf>
    <xf numFmtId="0" fontId="1" fillId="0" borderId="31" xfId="0" applyFont="1" applyBorder="1"/>
    <xf numFmtId="0" fontId="1" fillId="0" borderId="32" xfId="0" applyFont="1" applyBorder="1"/>
    <xf numFmtId="3" fontId="1" fillId="0" borderId="20" xfId="0" applyNumberFormat="1" applyFont="1" applyBorder="1"/>
    <xf numFmtId="0" fontId="1" fillId="0" borderId="16" xfId="0" applyFont="1" applyBorder="1"/>
    <xf numFmtId="3" fontId="1" fillId="0" borderId="18" xfId="0" applyNumberFormat="1" applyFont="1" applyBorder="1"/>
    <xf numFmtId="0" fontId="1" fillId="0" borderId="17" xfId="0" applyFont="1" applyBorder="1"/>
    <xf numFmtId="3" fontId="1" fillId="0" borderId="2" xfId="0" applyNumberFormat="1" applyFont="1" applyBorder="1"/>
    <xf numFmtId="0" fontId="1" fillId="0" borderId="3" xfId="0" applyFont="1" applyBorder="1"/>
    <xf numFmtId="0" fontId="1" fillId="0" borderId="33" xfId="0" applyFont="1" applyBorder="1"/>
    <xf numFmtId="0" fontId="1" fillId="0" borderId="32" xfId="0" applyFont="1" applyBorder="1" applyAlignment="1">
      <alignment shrinkToFit="1"/>
    </xf>
    <xf numFmtId="0" fontId="1" fillId="0" borderId="34" xfId="0" applyFont="1" applyBorder="1"/>
    <xf numFmtId="0" fontId="1" fillId="0" borderId="23" xfId="0" applyFont="1" applyBorder="1"/>
    <xf numFmtId="3" fontId="1" fillId="0" borderId="35" xfId="0" applyNumberFormat="1" applyFont="1" applyBorder="1"/>
    <xf numFmtId="0" fontId="1" fillId="0" borderId="36" xfId="0" applyFont="1" applyBorder="1"/>
    <xf numFmtId="3" fontId="1" fillId="0" borderId="37" xfId="0" applyNumberFormat="1" applyFont="1" applyBorder="1"/>
    <xf numFmtId="0" fontId="1" fillId="0" borderId="38" xfId="0" applyFont="1" applyBorder="1"/>
    <xf numFmtId="0" fontId="7" fillId="2" borderId="16" xfId="0" applyFont="1" applyFill="1" applyBorder="1"/>
    <xf numFmtId="0" fontId="7" fillId="2" borderId="18" xfId="0" applyFont="1" applyFill="1" applyBorder="1"/>
    <xf numFmtId="0" fontId="7" fillId="2" borderId="17" xfId="0" applyFont="1" applyFill="1" applyBorder="1"/>
    <xf numFmtId="0" fontId="7" fillId="2" borderId="39" xfId="0" applyFont="1" applyFill="1" applyBorder="1"/>
    <xf numFmtId="0" fontId="7" fillId="2" borderId="40" xfId="0" applyFont="1" applyFill="1" applyBorder="1"/>
    <xf numFmtId="0" fontId="1" fillId="0" borderId="5" xfId="0" applyFont="1" applyBorder="1"/>
    <xf numFmtId="0" fontId="1" fillId="0" borderId="4" xfId="0" applyFont="1" applyBorder="1"/>
    <xf numFmtId="0" fontId="1" fillId="0" borderId="41" xfId="0" applyFont="1" applyBorder="1"/>
    <xf numFmtId="0" fontId="1" fillId="0" borderId="0" xfId="0" applyFont="1" applyBorder="1" applyAlignment="1">
      <alignment horizontal="right"/>
    </xf>
    <xf numFmtId="166" fontId="1" fillId="0" borderId="0" xfId="0" applyNumberFormat="1" applyFont="1" applyBorder="1"/>
    <xf numFmtId="0" fontId="1" fillId="0" borderId="0" xfId="0" applyFont="1" applyFill="1" applyBorder="1"/>
    <xf numFmtId="0" fontId="1" fillId="0" borderId="42" xfId="0" applyFont="1" applyBorder="1"/>
    <xf numFmtId="0" fontId="1" fillId="0" borderId="43" xfId="0" applyFont="1" applyBorder="1"/>
    <xf numFmtId="0" fontId="1" fillId="0" borderId="44" xfId="0" applyFont="1" applyBorder="1"/>
    <xf numFmtId="0" fontId="1" fillId="0" borderId="7" xfId="0" applyFont="1" applyBorder="1"/>
    <xf numFmtId="165" fontId="1" fillId="0" borderId="13" xfId="0" applyNumberFormat="1" applyFont="1" applyBorder="1" applyAlignment="1">
      <alignment horizontal="right"/>
    </xf>
    <xf numFmtId="0" fontId="1" fillId="0" borderId="13" xfId="0" applyFont="1" applyBorder="1"/>
    <xf numFmtId="0" fontId="1" fillId="0" borderId="2" xfId="0" applyFont="1" applyBorder="1"/>
    <xf numFmtId="165" fontId="1" fillId="0" borderId="3" xfId="0" applyNumberFormat="1" applyFont="1" applyBorder="1" applyAlignment="1">
      <alignment horizontal="right"/>
    </xf>
    <xf numFmtId="0" fontId="6" fillId="2" borderId="36" xfId="0" applyFont="1" applyFill="1" applyBorder="1"/>
    <xf numFmtId="0" fontId="6" fillId="2" borderId="37" xfId="0" applyFont="1" applyFill="1" applyBorder="1"/>
    <xf numFmtId="0" fontId="6" fillId="2" borderId="38" xfId="0" applyFont="1" applyFill="1" applyBorder="1"/>
    <xf numFmtId="0" fontId="6" fillId="0" borderId="0" xfId="0" applyFont="1"/>
    <xf numFmtId="0" fontId="1" fillId="0" borderId="0" xfId="0" applyFont="1" applyAlignment="1">
      <alignment vertical="justify"/>
    </xf>
    <xf numFmtId="49" fontId="7" fillId="0" borderId="45" xfId="1" applyNumberFormat="1" applyFont="1" applyBorder="1"/>
    <xf numFmtId="49" fontId="1" fillId="0" borderId="45" xfId="1" applyNumberFormat="1" applyFont="1" applyBorder="1"/>
    <xf numFmtId="49" fontId="1" fillId="0" borderId="45" xfId="1" applyNumberFormat="1" applyFont="1" applyBorder="1" applyAlignment="1">
      <alignment horizontal="right"/>
    </xf>
    <xf numFmtId="0" fontId="1" fillId="0" borderId="46" xfId="1" applyFont="1" applyBorder="1"/>
    <xf numFmtId="49" fontId="1" fillId="0" borderId="45" xfId="0" applyNumberFormat="1" applyFont="1" applyBorder="1" applyAlignment="1">
      <alignment horizontal="left"/>
    </xf>
    <xf numFmtId="0" fontId="1" fillId="0" borderId="47" xfId="0" applyNumberFormat="1" applyFont="1" applyBorder="1"/>
    <xf numFmtId="49" fontId="7" fillId="0" borderId="48" xfId="1" applyNumberFormat="1" applyFont="1" applyBorder="1"/>
    <xf numFmtId="49" fontId="1" fillId="0" borderId="48" xfId="1" applyNumberFormat="1" applyFont="1" applyBorder="1"/>
    <xf numFmtId="49" fontId="1" fillId="0" borderId="48" xfId="1" applyNumberFormat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7" fillId="2" borderId="10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7" fillId="2" borderId="49" xfId="0" applyFont="1" applyFill="1" applyBorder="1" applyAlignment="1">
      <alignment horizontal="center"/>
    </xf>
    <xf numFmtId="0" fontId="7" fillId="2" borderId="50" xfId="0" applyFont="1" applyFill="1" applyBorder="1" applyAlignment="1">
      <alignment horizontal="center"/>
    </xf>
    <xf numFmtId="0" fontId="7" fillId="2" borderId="51" xfId="0" applyFont="1" applyFill="1" applyBorder="1" applyAlignment="1">
      <alignment horizontal="center"/>
    </xf>
    <xf numFmtId="3" fontId="1" fillId="0" borderId="41" xfId="0" applyNumberFormat="1" applyFont="1" applyBorder="1"/>
    <xf numFmtId="0" fontId="7" fillId="2" borderId="10" xfId="0" applyFont="1" applyFill="1" applyBorder="1"/>
    <xf numFmtId="0" fontId="7" fillId="2" borderId="11" xfId="0" applyFont="1" applyFill="1" applyBorder="1"/>
    <xf numFmtId="3" fontId="7" fillId="2" borderId="30" xfId="0" applyNumberFormat="1" applyFont="1" applyFill="1" applyBorder="1"/>
    <xf numFmtId="3" fontId="7" fillId="2" borderId="49" xfId="0" applyNumberFormat="1" applyFont="1" applyFill="1" applyBorder="1"/>
    <xf numFmtId="3" fontId="7" fillId="2" borderId="50" xfId="0" applyNumberFormat="1" applyFont="1" applyFill="1" applyBorder="1"/>
    <xf numFmtId="3" fontId="7" fillId="2" borderId="51" xfId="0" applyNumberFormat="1" applyFont="1" applyFill="1" applyBorder="1"/>
    <xf numFmtId="3" fontId="2" fillId="0" borderId="0" xfId="0" applyNumberFormat="1" applyFont="1" applyAlignment="1">
      <alignment horizontal="centerContinuous"/>
    </xf>
    <xf numFmtId="0" fontId="1" fillId="2" borderId="40" xfId="0" applyFont="1" applyFill="1" applyBorder="1"/>
    <xf numFmtId="0" fontId="7" fillId="2" borderId="52" xfId="0" applyFont="1" applyFill="1" applyBorder="1" applyAlignment="1">
      <alignment horizontal="right"/>
    </xf>
    <xf numFmtId="0" fontId="7" fillId="2" borderId="18" xfId="0" applyFont="1" applyFill="1" applyBorder="1" applyAlignment="1">
      <alignment horizontal="right"/>
    </xf>
    <xf numFmtId="0" fontId="7" fillId="2" borderId="17" xfId="0" applyFont="1" applyFill="1" applyBorder="1" applyAlignment="1">
      <alignment horizontal="center"/>
    </xf>
    <xf numFmtId="4" fontId="4" fillId="2" borderId="18" xfId="0" applyNumberFormat="1" applyFont="1" applyFill="1" applyBorder="1" applyAlignment="1">
      <alignment horizontal="right"/>
    </xf>
    <xf numFmtId="4" fontId="4" fillId="2" borderId="40" xfId="0" applyNumberFormat="1" applyFont="1" applyFill="1" applyBorder="1" applyAlignment="1">
      <alignment horizontal="right"/>
    </xf>
    <xf numFmtId="0" fontId="1" fillId="0" borderId="26" xfId="0" applyFont="1" applyBorder="1"/>
    <xf numFmtId="3" fontId="1" fillId="0" borderId="33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3" fontId="1" fillId="0" borderId="42" xfId="0" applyNumberFormat="1" applyFont="1" applyBorder="1" applyAlignment="1">
      <alignment horizontal="right"/>
    </xf>
    <xf numFmtId="4" fontId="1" fillId="0" borderId="32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0" fontId="1" fillId="2" borderId="36" xfId="0" applyFont="1" applyFill="1" applyBorder="1"/>
    <xf numFmtId="0" fontId="7" fillId="2" borderId="37" xfId="0" applyFont="1" applyFill="1" applyBorder="1"/>
    <xf numFmtId="0" fontId="1" fillId="2" borderId="37" xfId="0" applyFont="1" applyFill="1" applyBorder="1"/>
    <xf numFmtId="4" fontId="1" fillId="2" borderId="53" xfId="0" applyNumberFormat="1" applyFont="1" applyFill="1" applyBorder="1"/>
    <xf numFmtId="4" fontId="1" fillId="2" borderId="36" xfId="0" applyNumberFormat="1" applyFont="1" applyFill="1" applyBorder="1"/>
    <xf numFmtId="4" fontId="1" fillId="2" borderId="37" xfId="0" applyNumberFormat="1" applyFont="1" applyFill="1" applyBorder="1"/>
    <xf numFmtId="3" fontId="3" fillId="0" borderId="0" xfId="0" applyNumberFormat="1" applyFont="1"/>
    <xf numFmtId="4" fontId="3" fillId="0" borderId="0" xfId="0" applyNumberFormat="1" applyFont="1"/>
    <xf numFmtId="0" fontId="1" fillId="0" borderId="0" xfId="1" applyFont="1"/>
    <xf numFmtId="0" fontId="11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2" fillId="0" borderId="0" xfId="1" applyFont="1" applyAlignment="1">
      <alignment horizontal="right"/>
    </xf>
    <xf numFmtId="0" fontId="1" fillId="0" borderId="45" xfId="1" applyFont="1" applyBorder="1"/>
    <xf numFmtId="0" fontId="3" fillId="0" borderId="46" xfId="1" applyFont="1" applyBorder="1" applyAlignment="1">
      <alignment horizontal="right"/>
    </xf>
    <xf numFmtId="49" fontId="1" fillId="0" borderId="45" xfId="1" applyNumberFormat="1" applyFont="1" applyBorder="1" applyAlignment="1">
      <alignment horizontal="left"/>
    </xf>
    <xf numFmtId="0" fontId="1" fillId="0" borderId="47" xfId="1" applyFont="1" applyBorder="1"/>
    <xf numFmtId="0" fontId="1" fillId="0" borderId="48" xfId="1" applyFont="1" applyBorder="1"/>
    <xf numFmtId="0" fontId="3" fillId="0" borderId="0" xfId="1" applyFont="1"/>
    <xf numFmtId="0" fontId="1" fillId="0" borderId="0" xfId="1" applyFont="1" applyAlignment="1">
      <alignment horizontal="right"/>
    </xf>
    <xf numFmtId="0" fontId="1" fillId="0" borderId="0" xfId="1" applyFont="1" applyAlignment="1"/>
    <xf numFmtId="49" fontId="3" fillId="2" borderId="12" xfId="1" applyNumberFormat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NumberFormat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 wrapText="1"/>
    </xf>
    <xf numFmtId="0" fontId="7" fillId="0" borderId="15" xfId="1" applyFont="1" applyBorder="1" applyAlignment="1">
      <alignment horizontal="center"/>
    </xf>
    <xf numFmtId="49" fontId="7" fillId="0" borderId="15" xfId="1" applyNumberFormat="1" applyFont="1" applyBorder="1" applyAlignment="1">
      <alignment horizontal="left"/>
    </xf>
    <xf numFmtId="0" fontId="7" fillId="0" borderId="1" xfId="1" applyFont="1" applyBorder="1"/>
    <xf numFmtId="0" fontId="1" fillId="0" borderId="2" xfId="1" applyFont="1" applyBorder="1" applyAlignment="1">
      <alignment horizontal="center"/>
    </xf>
    <xf numFmtId="0" fontId="1" fillId="0" borderId="2" xfId="1" applyNumberFormat="1" applyFont="1" applyBorder="1" applyAlignment="1">
      <alignment horizontal="right"/>
    </xf>
    <xf numFmtId="0" fontId="1" fillId="0" borderId="3" xfId="1" applyNumberFormat="1" applyFont="1" applyBorder="1"/>
    <xf numFmtId="0" fontId="1" fillId="0" borderId="6" xfId="1" applyNumberFormat="1" applyFont="1" applyFill="1" applyBorder="1"/>
    <xf numFmtId="0" fontId="1" fillId="0" borderId="13" xfId="1" applyNumberFormat="1" applyFont="1" applyFill="1" applyBorder="1"/>
    <xf numFmtId="0" fontId="1" fillId="0" borderId="6" xfId="1" applyFont="1" applyFill="1" applyBorder="1"/>
    <xf numFmtId="0" fontId="1" fillId="0" borderId="13" xfId="1" applyFont="1" applyFill="1" applyBorder="1"/>
    <xf numFmtId="0" fontId="13" fillId="0" borderId="0" xfId="1" applyFont="1"/>
    <xf numFmtId="0" fontId="8" fillId="0" borderId="14" xfId="1" applyFont="1" applyBorder="1" applyAlignment="1">
      <alignment horizontal="center" vertical="top"/>
    </xf>
    <xf numFmtId="49" fontId="8" fillId="0" borderId="14" xfId="1" applyNumberFormat="1" applyFont="1" applyBorder="1" applyAlignment="1">
      <alignment horizontal="left" vertical="top"/>
    </xf>
    <xf numFmtId="0" fontId="8" fillId="0" borderId="14" xfId="1" applyFont="1" applyBorder="1" applyAlignment="1">
      <alignment vertical="top" wrapText="1"/>
    </xf>
    <xf numFmtId="49" fontId="8" fillId="0" borderId="14" xfId="1" applyNumberFormat="1" applyFont="1" applyBorder="1" applyAlignment="1">
      <alignment horizontal="center" shrinkToFit="1"/>
    </xf>
    <xf numFmtId="4" fontId="8" fillId="0" borderId="14" xfId="1" applyNumberFormat="1" applyFont="1" applyBorder="1" applyAlignment="1">
      <alignment horizontal="right"/>
    </xf>
    <xf numFmtId="4" fontId="8" fillId="0" borderId="14" xfId="1" applyNumberFormat="1" applyFont="1" applyBorder="1"/>
    <xf numFmtId="168" fontId="8" fillId="0" borderId="14" xfId="1" applyNumberFormat="1" applyFont="1" applyBorder="1"/>
    <xf numFmtId="4" fontId="8" fillId="0" borderId="13" xfId="1" applyNumberFormat="1" applyFont="1" applyBorder="1"/>
    <xf numFmtId="0" fontId="3" fillId="0" borderId="15" xfId="1" applyFont="1" applyBorder="1" applyAlignment="1">
      <alignment horizontal="center"/>
    </xf>
    <xf numFmtId="49" fontId="3" fillId="0" borderId="15" xfId="1" applyNumberFormat="1" applyFont="1" applyBorder="1" applyAlignment="1">
      <alignment horizontal="left"/>
    </xf>
    <xf numFmtId="4" fontId="1" fillId="0" borderId="5" xfId="1" applyNumberFormat="1" applyFont="1" applyBorder="1"/>
    <xf numFmtId="0" fontId="16" fillId="0" borderId="0" xfId="1" applyFont="1" applyAlignment="1">
      <alignment wrapText="1"/>
    </xf>
    <xf numFmtId="49" fontId="3" fillId="0" borderId="15" xfId="1" applyNumberFormat="1" applyFont="1" applyBorder="1" applyAlignment="1">
      <alignment horizontal="right"/>
    </xf>
    <xf numFmtId="4" fontId="17" fillId="5" borderId="54" xfId="1" applyNumberFormat="1" applyFont="1" applyFill="1" applyBorder="1" applyAlignment="1">
      <alignment horizontal="right" wrapText="1"/>
    </xf>
    <xf numFmtId="0" fontId="17" fillId="5" borderId="4" xfId="1" applyFont="1" applyFill="1" applyBorder="1" applyAlignment="1">
      <alignment horizontal="left" wrapText="1"/>
    </xf>
    <xf numFmtId="0" fontId="17" fillId="0" borderId="5" xfId="0" applyFont="1" applyBorder="1" applyAlignment="1">
      <alignment horizontal="right"/>
    </xf>
    <xf numFmtId="0" fontId="1" fillId="0" borderId="4" xfId="1" applyFont="1" applyBorder="1"/>
    <xf numFmtId="0" fontId="1" fillId="0" borderId="0" xfId="1" applyFont="1" applyBorder="1"/>
    <xf numFmtId="0" fontId="1" fillId="2" borderId="12" xfId="1" applyFont="1" applyFill="1" applyBorder="1" applyAlignment="1">
      <alignment horizontal="center"/>
    </xf>
    <xf numFmtId="49" fontId="19" fillId="2" borderId="12" xfId="1" applyNumberFormat="1" applyFont="1" applyFill="1" applyBorder="1" applyAlignment="1">
      <alignment horizontal="left"/>
    </xf>
    <xf numFmtId="0" fontId="19" fillId="2" borderId="1" xfId="1" applyFont="1" applyFill="1" applyBorder="1"/>
    <xf numFmtId="0" fontId="1" fillId="2" borderId="2" xfId="1" applyFont="1" applyFill="1" applyBorder="1" applyAlignment="1">
      <alignment horizontal="center"/>
    </xf>
    <xf numFmtId="4" fontId="1" fillId="2" borderId="2" xfId="1" applyNumberFormat="1" applyFont="1" applyFill="1" applyBorder="1" applyAlignment="1">
      <alignment horizontal="right"/>
    </xf>
    <xf numFmtId="4" fontId="1" fillId="2" borderId="3" xfId="1" applyNumberFormat="1" applyFont="1" applyFill="1" applyBorder="1" applyAlignment="1">
      <alignment horizontal="right"/>
    </xf>
    <xf numFmtId="4" fontId="7" fillId="2" borderId="12" xfId="1" applyNumberFormat="1" applyFont="1" applyFill="1" applyBorder="1"/>
    <xf numFmtId="0" fontId="1" fillId="2" borderId="2" xfId="1" applyFont="1" applyFill="1" applyBorder="1"/>
    <xf numFmtId="4" fontId="7" fillId="2" borderId="3" xfId="1" applyNumberFormat="1" applyFont="1" applyFill="1" applyBorder="1"/>
    <xf numFmtId="3" fontId="1" fillId="0" borderId="0" xfId="1" applyNumberFormat="1" applyFont="1"/>
    <xf numFmtId="0" fontId="20" fillId="0" borderId="0" xfId="1" applyFont="1" applyAlignment="1"/>
    <xf numFmtId="0" fontId="21" fillId="0" borderId="0" xfId="1" applyFont="1" applyBorder="1"/>
    <xf numFmtId="3" fontId="21" fillId="0" borderId="0" xfId="1" applyNumberFormat="1" applyFont="1" applyBorder="1" applyAlignment="1">
      <alignment horizontal="right"/>
    </xf>
    <xf numFmtId="4" fontId="21" fillId="0" borderId="0" xfId="1" applyNumberFormat="1" applyFont="1" applyBorder="1"/>
    <xf numFmtId="0" fontId="20" fillId="0" borderId="0" xfId="1" applyFont="1" applyBorder="1" applyAlignment="1"/>
    <xf numFmtId="0" fontId="1" fillId="0" borderId="0" xfId="1" applyFont="1" applyBorder="1" applyAlignment="1">
      <alignment horizontal="right"/>
    </xf>
    <xf numFmtId="49" fontId="3" fillId="0" borderId="23" xfId="0" applyNumberFormat="1" applyFont="1" applyBorder="1"/>
    <xf numFmtId="3" fontId="1" fillId="0" borderId="5" xfId="0" applyNumberFormat="1" applyFont="1" applyBorder="1"/>
    <xf numFmtId="3" fontId="1" fillId="0" borderId="15" xfId="0" applyNumberFormat="1" applyFont="1" applyBorder="1"/>
    <xf numFmtId="3" fontId="1" fillId="0" borderId="55" xfId="0" applyNumberFormat="1" applyFont="1" applyBorder="1"/>
    <xf numFmtId="3" fontId="6" fillId="6" borderId="11" xfId="0" applyNumberFormat="1" applyFont="1" applyFill="1" applyBorder="1" applyAlignment="1">
      <alignment horizontal="right" vertical="center"/>
    </xf>
    <xf numFmtId="3" fontId="6" fillId="6" borderId="49" xfId="0" applyNumberFormat="1" applyFont="1" applyFill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13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58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0" fontId="1" fillId="0" borderId="36" xfId="0" applyFont="1" applyBorder="1" applyAlignment="1">
      <alignment horizontal="center" shrinkToFit="1"/>
    </xf>
    <xf numFmtId="0" fontId="1" fillId="0" borderId="38" xfId="0" applyFont="1" applyBorder="1" applyAlignment="1">
      <alignment horizontal="center" shrinkToFit="1"/>
    </xf>
    <xf numFmtId="0" fontId="3" fillId="0" borderId="1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167" fontId="1" fillId="0" borderId="1" xfId="0" applyNumberFormat="1" applyFont="1" applyBorder="1" applyAlignment="1">
      <alignment horizontal="right" indent="2"/>
    </xf>
    <xf numFmtId="167" fontId="1" fillId="0" borderId="25" xfId="0" applyNumberFormat="1" applyFont="1" applyBorder="1" applyAlignment="1">
      <alignment horizontal="right" indent="2"/>
    </xf>
    <xf numFmtId="167" fontId="6" fillId="2" borderId="59" xfId="0" applyNumberFormat="1" applyFont="1" applyFill="1" applyBorder="1" applyAlignment="1">
      <alignment horizontal="right" indent="2"/>
    </xf>
    <xf numFmtId="167" fontId="6" fillId="2" borderId="53" xfId="0" applyNumberFormat="1" applyFont="1" applyFill="1" applyBorder="1" applyAlignment="1">
      <alignment horizontal="right" indent="2"/>
    </xf>
    <xf numFmtId="0" fontId="8" fillId="0" borderId="0" xfId="0" applyFont="1" applyAlignment="1">
      <alignment horizontal="left" vertical="top" wrapText="1"/>
    </xf>
    <xf numFmtId="0" fontId="1" fillId="0" borderId="56" xfId="1" applyFont="1" applyBorder="1" applyAlignment="1">
      <alignment horizontal="center"/>
    </xf>
    <xf numFmtId="0" fontId="1" fillId="0" borderId="57" xfId="1" applyFont="1" applyBorder="1" applyAlignment="1">
      <alignment horizontal="center"/>
    </xf>
    <xf numFmtId="0" fontId="1" fillId="0" borderId="60" xfId="1" applyFont="1" applyBorder="1" applyAlignment="1">
      <alignment horizontal="center"/>
    </xf>
    <xf numFmtId="0" fontId="1" fillId="0" borderId="61" xfId="1" applyFont="1" applyBorder="1" applyAlignment="1">
      <alignment horizontal="center"/>
    </xf>
    <xf numFmtId="0" fontId="1" fillId="0" borderId="62" xfId="1" applyFont="1" applyBorder="1" applyAlignment="1">
      <alignment horizontal="left"/>
    </xf>
    <xf numFmtId="0" fontId="1" fillId="0" borderId="48" xfId="1" applyFont="1" applyBorder="1" applyAlignment="1">
      <alignment horizontal="left"/>
    </xf>
    <xf numFmtId="0" fontId="1" fillId="0" borderId="63" xfId="1" applyFont="1" applyBorder="1" applyAlignment="1">
      <alignment horizontal="left"/>
    </xf>
    <xf numFmtId="3" fontId="7" fillId="2" borderId="37" xfId="0" applyNumberFormat="1" applyFont="1" applyFill="1" applyBorder="1" applyAlignment="1">
      <alignment horizontal="right"/>
    </xf>
    <xf numFmtId="3" fontId="7" fillId="2" borderId="53" xfId="0" applyNumberFormat="1" applyFont="1" applyFill="1" applyBorder="1" applyAlignment="1">
      <alignment horizontal="right"/>
    </xf>
    <xf numFmtId="0" fontId="14" fillId="5" borderId="4" xfId="1" applyNumberFormat="1" applyFont="1" applyFill="1" applyBorder="1" applyAlignment="1">
      <alignment horizontal="left" wrapText="1" indent="1"/>
    </xf>
    <xf numFmtId="0" fontId="15" fillId="0" borderId="0" xfId="0" applyNumberFormat="1" applyFont="1"/>
    <xf numFmtId="0" fontId="15" fillId="0" borderId="5" xfId="0" applyNumberFormat="1" applyFont="1" applyBorder="1"/>
    <xf numFmtId="0" fontId="10" fillId="0" borderId="0" xfId="1" applyFont="1" applyAlignment="1">
      <alignment horizontal="center"/>
    </xf>
    <xf numFmtId="49" fontId="1" fillId="0" borderId="60" xfId="1" applyNumberFormat="1" applyFont="1" applyBorder="1" applyAlignment="1">
      <alignment horizontal="center"/>
    </xf>
    <xf numFmtId="0" fontId="1" fillId="0" borderId="62" xfId="1" applyFont="1" applyBorder="1" applyAlignment="1">
      <alignment horizontal="center" shrinkToFit="1"/>
    </xf>
    <xf numFmtId="0" fontId="1" fillId="0" borderId="48" xfId="1" applyFont="1" applyBorder="1" applyAlignment="1">
      <alignment horizontal="center" shrinkToFit="1"/>
    </xf>
    <xf numFmtId="0" fontId="1" fillId="0" borderId="63" xfId="1" applyFont="1" applyBorder="1" applyAlignment="1">
      <alignment horizontal="center" shrinkToFit="1"/>
    </xf>
    <xf numFmtId="49" fontId="17" fillId="5" borderId="64" xfId="1" applyNumberFormat="1" applyFont="1" applyFill="1" applyBorder="1" applyAlignment="1">
      <alignment horizontal="left" wrapText="1"/>
    </xf>
    <xf numFmtId="49" fontId="18" fillId="0" borderId="65" xfId="0" applyNumberFormat="1" applyFont="1" applyBorder="1" applyAlignment="1">
      <alignment horizontal="left" wrapText="1"/>
    </xf>
  </cellXfs>
  <cellStyles count="2">
    <cellStyle name="Normal" xfId="0" builtinId="0"/>
    <cellStyle name="normální_POL.XLS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5112">
    <pageSetUpPr fitToPage="1"/>
  </sheetPr>
  <dimension ref="A1:O80"/>
  <sheetViews>
    <sheetView showGridLines="0" topLeftCell="B55" zoomScaleNormal="100" zoomScaleSheetLayoutView="75" workbookViewId="0"/>
  </sheetViews>
  <sheetFormatPr defaultRowHeight="12.75"/>
  <cols>
    <col min="1" max="1" width="0.5703125" style="1" hidden="1" customWidth="1"/>
    <col min="2" max="2" width="7.140625" style="1" customWidth="1"/>
    <col min="3" max="3" width="9.140625" style="1"/>
    <col min="4" max="4" width="19.7109375" style="1" customWidth="1"/>
    <col min="5" max="5" width="6.85546875" style="1" customWidth="1"/>
    <col min="6" max="6" width="13.140625" style="1" customWidth="1"/>
    <col min="7" max="7" width="12.42578125" style="2" customWidth="1"/>
    <col min="8" max="8" width="13.5703125" style="1" customWidth="1"/>
    <col min="9" max="9" width="11.42578125" style="2" customWidth="1"/>
    <col min="10" max="10" width="7" style="2" customWidth="1"/>
    <col min="11" max="15" width="10.7109375" style="1" customWidth="1"/>
    <col min="16" max="16384" width="9.140625" style="1"/>
  </cols>
  <sheetData>
    <row r="1" spans="2:15" ht="12" customHeight="1"/>
    <row r="2" spans="2:15" ht="17.25" customHeight="1">
      <c r="B2" s="3"/>
      <c r="C2" s="4" t="s">
        <v>306</v>
      </c>
      <c r="E2" s="5"/>
      <c r="F2" s="4"/>
      <c r="G2" s="6"/>
      <c r="H2" s="7" t="s">
        <v>0</v>
      </c>
      <c r="I2" s="8">
        <f ca="1">TODAY()</f>
        <v>41417</v>
      </c>
      <c r="K2" s="3"/>
    </row>
    <row r="3" spans="2:15" ht="6" customHeight="1">
      <c r="C3" s="9"/>
      <c r="D3" s="10" t="s">
        <v>1</v>
      </c>
    </row>
    <row r="4" spans="2:15" ht="4.5" customHeight="1"/>
    <row r="5" spans="2:15" ht="13.5" customHeight="1">
      <c r="C5" s="11" t="s">
        <v>2</v>
      </c>
      <c r="D5" s="12" t="s">
        <v>101</v>
      </c>
      <c r="E5" s="13" t="s">
        <v>102</v>
      </c>
      <c r="F5" s="14"/>
      <c r="G5" s="15"/>
      <c r="H5" s="14"/>
      <c r="I5" s="15"/>
      <c r="O5" s="8"/>
    </row>
    <row r="7" spans="2:15">
      <c r="C7" s="16" t="s">
        <v>3</v>
      </c>
      <c r="D7" s="17"/>
      <c r="H7" s="18" t="s">
        <v>4</v>
      </c>
      <c r="J7" s="17"/>
      <c r="K7" s="17"/>
    </row>
    <row r="8" spans="2:15">
      <c r="D8" s="17"/>
      <c r="H8" s="18" t="s">
        <v>5</v>
      </c>
      <c r="J8" s="17"/>
      <c r="K8" s="17"/>
    </row>
    <row r="9" spans="2:15">
      <c r="C9" s="18"/>
      <c r="D9" s="17"/>
      <c r="H9" s="18"/>
      <c r="J9" s="17"/>
    </row>
    <row r="10" spans="2:15">
      <c r="H10" s="18"/>
      <c r="J10" s="17"/>
    </row>
    <row r="11" spans="2:15">
      <c r="C11" s="16" t="s">
        <v>6</v>
      </c>
      <c r="D11" s="17"/>
      <c r="H11" s="18" t="s">
        <v>4</v>
      </c>
      <c r="J11" s="17"/>
      <c r="K11" s="17"/>
    </row>
    <row r="12" spans="2:15">
      <c r="D12" s="17"/>
      <c r="H12" s="18" t="s">
        <v>5</v>
      </c>
      <c r="J12" s="17"/>
      <c r="K12" s="17"/>
    </row>
    <row r="13" spans="2:15" ht="12" customHeight="1">
      <c r="C13" s="18"/>
      <c r="D13" s="17"/>
      <c r="J13" s="18"/>
    </row>
    <row r="14" spans="2:15" ht="24.75" customHeight="1">
      <c r="C14" s="19" t="s">
        <v>7</v>
      </c>
      <c r="H14" s="19" t="s">
        <v>8</v>
      </c>
      <c r="J14" s="18"/>
    </row>
    <row r="15" spans="2:15" ht="12.75" customHeight="1">
      <c r="J15" s="18"/>
    </row>
    <row r="16" spans="2:15" ht="28.5" customHeight="1">
      <c r="C16" s="19" t="s">
        <v>9</v>
      </c>
      <c r="H16" s="19" t="s">
        <v>9</v>
      </c>
    </row>
    <row r="17" spans="2:12" ht="25.5" customHeight="1"/>
    <row r="18" spans="2:12" ht="13.5" customHeight="1">
      <c r="B18" s="20"/>
      <c r="C18" s="21"/>
      <c r="D18" s="21"/>
      <c r="E18" s="22"/>
      <c r="F18" s="23"/>
      <c r="G18" s="24"/>
      <c r="H18" s="25"/>
      <c r="I18" s="24"/>
      <c r="J18" s="26" t="s">
        <v>10</v>
      </c>
      <c r="K18" s="27"/>
    </row>
    <row r="19" spans="2:12" ht="15" customHeight="1">
      <c r="B19" s="28" t="s">
        <v>11</v>
      </c>
      <c r="C19" s="29"/>
      <c r="D19" s="30">
        <v>15</v>
      </c>
      <c r="E19" s="31" t="s">
        <v>12</v>
      </c>
      <c r="F19" s="32"/>
      <c r="G19" s="33"/>
      <c r="H19" s="33"/>
      <c r="I19" s="300">
        <f>ROUND(G34,0)</f>
        <v>0</v>
      </c>
      <c r="J19" s="301"/>
      <c r="K19" s="34"/>
    </row>
    <row r="20" spans="2:12">
      <c r="B20" s="28" t="s">
        <v>13</v>
      </c>
      <c r="C20" s="29"/>
      <c r="D20" s="30">
        <f ca="1">SazbaDPH1</f>
        <v>15</v>
      </c>
      <c r="E20" s="31" t="s">
        <v>12</v>
      </c>
      <c r="F20" s="35"/>
      <c r="G20" s="36"/>
      <c r="H20" s="36"/>
      <c r="I20" s="302">
        <f>ROUND(I19*D20/100,0)</f>
        <v>0</v>
      </c>
      <c r="J20" s="303"/>
      <c r="K20" s="34"/>
    </row>
    <row r="21" spans="2:12">
      <c r="B21" s="28" t="s">
        <v>11</v>
      </c>
      <c r="C21" s="29"/>
      <c r="D21" s="30">
        <v>21</v>
      </c>
      <c r="E21" s="31" t="s">
        <v>12</v>
      </c>
      <c r="F21" s="35"/>
      <c r="G21" s="36"/>
      <c r="H21" s="36"/>
      <c r="I21" s="302">
        <f>ROUND(H34,0)</f>
        <v>0</v>
      </c>
      <c r="J21" s="303"/>
      <c r="K21" s="34"/>
    </row>
    <row r="22" spans="2:12" ht="13.5" thickBot="1">
      <c r="B22" s="28" t="s">
        <v>13</v>
      </c>
      <c r="C22" s="29"/>
      <c r="D22" s="30">
        <f ca="1">SazbaDPH2</f>
        <v>21</v>
      </c>
      <c r="E22" s="31" t="s">
        <v>12</v>
      </c>
      <c r="F22" s="37"/>
      <c r="G22" s="38"/>
      <c r="H22" s="38"/>
      <c r="I22" s="304">
        <f>ROUND(I21*D21/100,0)</f>
        <v>0</v>
      </c>
      <c r="J22" s="305"/>
      <c r="K22" s="34"/>
    </row>
    <row r="23" spans="2:12" ht="16.5" thickBot="1">
      <c r="B23" s="39" t="s">
        <v>14</v>
      </c>
      <c r="C23" s="40"/>
      <c r="D23" s="40"/>
      <c r="E23" s="41"/>
      <c r="F23" s="42"/>
      <c r="G23" s="43"/>
      <c r="H23" s="43"/>
      <c r="I23" s="298">
        <f>SUM(I19:I22)</f>
        <v>0</v>
      </c>
      <c r="J23" s="299"/>
      <c r="K23" s="44"/>
    </row>
    <row r="26" spans="2:12" ht="1.5" customHeight="1"/>
    <row r="27" spans="2:12" ht="15.75" customHeight="1">
      <c r="B27" s="13" t="s">
        <v>15</v>
      </c>
      <c r="C27" s="45"/>
      <c r="D27" s="45"/>
      <c r="E27" s="45"/>
      <c r="F27" s="45"/>
      <c r="G27" s="45"/>
      <c r="H27" s="45"/>
      <c r="I27" s="45"/>
      <c r="J27" s="45"/>
      <c r="K27" s="45"/>
      <c r="L27" s="46"/>
    </row>
    <row r="28" spans="2:12" ht="5.25" customHeight="1">
      <c r="L28" s="46"/>
    </row>
    <row r="29" spans="2:12" ht="24" customHeight="1">
      <c r="B29" s="47" t="s">
        <v>16</v>
      </c>
      <c r="C29" s="48"/>
      <c r="D29" s="48"/>
      <c r="E29" s="49"/>
      <c r="F29" s="50" t="s">
        <v>17</v>
      </c>
      <c r="G29" s="51" t="str">
        <f ca="1">CONCATENATE("Základ DPH ",SazbaDPH1," %")</f>
        <v>Základ DPH 15 %</v>
      </c>
      <c r="H29" s="50" t="str">
        <f ca="1">CONCATENATE("Základ DPH ",SazbaDPH2," %")</f>
        <v>Základ DPH 21 %</v>
      </c>
      <c r="I29" s="50" t="s">
        <v>18</v>
      </c>
      <c r="J29" s="50" t="s">
        <v>12</v>
      </c>
    </row>
    <row r="30" spans="2:12">
      <c r="B30" s="52" t="s">
        <v>101</v>
      </c>
      <c r="C30" s="53" t="s">
        <v>104</v>
      </c>
      <c r="D30" s="54"/>
      <c r="E30" s="55"/>
      <c r="F30" s="56">
        <f>G30+H30+I30</f>
        <v>0</v>
      </c>
      <c r="G30" s="57">
        <v>0</v>
      </c>
      <c r="H30" s="58">
        <v>0</v>
      </c>
      <c r="I30" s="58">
        <f ca="1">(G30*SazbaDPH1)/100+(H30*SazbaDPH2)/100</f>
        <v>0</v>
      </c>
      <c r="J30" s="59" t="str">
        <f ca="1">IF(CelkemObjekty=0,"",F30/CelkemObjekty*100)</f>
        <v/>
      </c>
    </row>
    <row r="31" spans="2:12">
      <c r="B31" s="60" t="s">
        <v>127</v>
      </c>
      <c r="C31" s="61" t="s">
        <v>128</v>
      </c>
      <c r="D31" s="62"/>
      <c r="E31" s="63"/>
      <c r="F31" s="64">
        <f>G31+H31+I31</f>
        <v>0</v>
      </c>
      <c r="G31" s="65">
        <v>0</v>
      </c>
      <c r="H31" s="66">
        <v>0</v>
      </c>
      <c r="I31" s="66">
        <f ca="1">(G31*SazbaDPH1)/100+(H31*SazbaDPH2)/100</f>
        <v>0</v>
      </c>
      <c r="J31" s="59" t="str">
        <f ca="1">IF(CelkemObjekty=0,"",F31/CelkemObjekty*100)</f>
        <v/>
      </c>
    </row>
    <row r="32" spans="2:12">
      <c r="B32" s="60" t="s">
        <v>239</v>
      </c>
      <c r="C32" s="61" t="s">
        <v>240</v>
      </c>
      <c r="D32" s="62"/>
      <c r="E32" s="63"/>
      <c r="F32" s="64">
        <f>G32+H32+I32</f>
        <v>0</v>
      </c>
      <c r="G32" s="65">
        <v>0</v>
      </c>
      <c r="H32" s="66">
        <v>0</v>
      </c>
      <c r="I32" s="66">
        <f ca="1">(G32*SazbaDPH1)/100+(H32*SazbaDPH2)/100</f>
        <v>0</v>
      </c>
      <c r="J32" s="59" t="str">
        <f ca="1">IF(CelkemObjekty=0,"",F32/CelkemObjekty*100)</f>
        <v/>
      </c>
    </row>
    <row r="33" spans="2:11">
      <c r="B33" s="60" t="s">
        <v>274</v>
      </c>
      <c r="C33" s="61" t="s">
        <v>275</v>
      </c>
      <c r="D33" s="62"/>
      <c r="E33" s="63"/>
      <c r="F33" s="64">
        <f>G33+H33+I33</f>
        <v>0</v>
      </c>
      <c r="G33" s="65">
        <v>0</v>
      </c>
      <c r="H33" s="66">
        <v>0</v>
      </c>
      <c r="I33" s="66">
        <f ca="1">(G33*SazbaDPH1)/100+(H33*SazbaDPH2)/100</f>
        <v>0</v>
      </c>
      <c r="J33" s="59" t="str">
        <f ca="1">IF(CelkemObjekty=0,"",F33/CelkemObjekty*100)</f>
        <v/>
      </c>
    </row>
    <row r="34" spans="2:11" ht="17.25" customHeight="1">
      <c r="B34" s="67" t="s">
        <v>19</v>
      </c>
      <c r="C34" s="68"/>
      <c r="D34" s="69"/>
      <c r="E34" s="70"/>
      <c r="F34" s="71">
        <f>SUM(F30:F33)</f>
        <v>0</v>
      </c>
      <c r="G34" s="71">
        <f>SUM(G30:G33)</f>
        <v>0</v>
      </c>
      <c r="H34" s="71">
        <f>SUM(H30:H33)</f>
        <v>0</v>
      </c>
      <c r="I34" s="71">
        <f>SUM(I30:I33)</f>
        <v>0</v>
      </c>
      <c r="J34" s="72" t="str">
        <f ca="1">IF(CelkemObjekty=0,"",F34/CelkemObjekty*100)</f>
        <v/>
      </c>
    </row>
    <row r="35" spans="2:11"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2:11" ht="9.75" customHeight="1">
      <c r="B36" s="73"/>
      <c r="C36" s="73"/>
      <c r="D36" s="73"/>
      <c r="E36" s="73"/>
      <c r="F36" s="73"/>
      <c r="G36" s="73"/>
      <c r="H36" s="73"/>
      <c r="I36" s="73"/>
      <c r="J36" s="73"/>
      <c r="K36" s="73"/>
    </row>
    <row r="37" spans="2:11" ht="7.5" customHeight="1">
      <c r="B37" s="73"/>
      <c r="C37" s="73"/>
      <c r="D37" s="73"/>
      <c r="E37" s="73"/>
      <c r="F37" s="73"/>
      <c r="G37" s="73"/>
      <c r="H37" s="73"/>
      <c r="I37" s="73"/>
      <c r="J37" s="73"/>
      <c r="K37" s="73"/>
    </row>
    <row r="38" spans="2:11" ht="18">
      <c r="B38" s="13" t="s">
        <v>20</v>
      </c>
      <c r="C38" s="45"/>
      <c r="D38" s="45"/>
      <c r="E38" s="45"/>
      <c r="F38" s="45"/>
      <c r="G38" s="45"/>
      <c r="H38" s="45"/>
      <c r="I38" s="45"/>
      <c r="J38" s="45"/>
      <c r="K38" s="73"/>
    </row>
    <row r="39" spans="2:11">
      <c r="K39" s="73"/>
    </row>
    <row r="40" spans="2:11" ht="25.5">
      <c r="B40" s="74" t="s">
        <v>21</v>
      </c>
      <c r="C40" s="75" t="s">
        <v>22</v>
      </c>
      <c r="D40" s="48"/>
      <c r="E40" s="49"/>
      <c r="F40" s="50" t="s">
        <v>17</v>
      </c>
      <c r="G40" s="51" t="str">
        <f ca="1">CONCATENATE("Základ DPH ",SazbaDPH1," %")</f>
        <v>Základ DPH 15 %</v>
      </c>
      <c r="H40" s="50" t="str">
        <f ca="1">CONCATENATE("Základ DPH ",SazbaDPH2," %")</f>
        <v>Základ DPH 21 %</v>
      </c>
      <c r="I40" s="51" t="s">
        <v>18</v>
      </c>
      <c r="J40" s="50" t="s">
        <v>12</v>
      </c>
    </row>
    <row r="41" spans="2:11">
      <c r="B41" s="76" t="s">
        <v>101</v>
      </c>
      <c r="C41" s="77" t="s">
        <v>105</v>
      </c>
      <c r="D41" s="54"/>
      <c r="E41" s="55"/>
      <c r="F41" s="56">
        <f>G41+H41+I41</f>
        <v>0</v>
      </c>
      <c r="G41" s="57">
        <v>0</v>
      </c>
      <c r="H41" s="58">
        <v>0</v>
      </c>
      <c r="I41" s="65">
        <f t="shared" ref="I41:I47" ca="1" si="0">(G41*SazbaDPH1)/100+(H41*SazbaDPH2)/100</f>
        <v>0</v>
      </c>
      <c r="J41" s="59" t="str">
        <f t="shared" ref="J41:J47" ca="1" si="1">IF(CelkemObjekty=0,"",F41/CelkemObjekty*100)</f>
        <v/>
      </c>
    </row>
    <row r="42" spans="2:11">
      <c r="B42" s="78" t="s">
        <v>127</v>
      </c>
      <c r="C42" s="79" t="s">
        <v>222</v>
      </c>
      <c r="D42" s="62"/>
      <c r="E42" s="63"/>
      <c r="F42" s="64">
        <f t="shared" ref="F42:F47" si="2">G42+H42+I42</f>
        <v>0</v>
      </c>
      <c r="G42" s="65">
        <v>0</v>
      </c>
      <c r="H42" s="66">
        <v>0</v>
      </c>
      <c r="I42" s="65">
        <f t="shared" ca="1" si="0"/>
        <v>0</v>
      </c>
      <c r="J42" s="59" t="str">
        <f t="shared" ca="1" si="1"/>
        <v/>
      </c>
    </row>
    <row r="43" spans="2:11">
      <c r="B43" s="78" t="s">
        <v>127</v>
      </c>
      <c r="C43" s="79" t="s">
        <v>238</v>
      </c>
      <c r="D43" s="62"/>
      <c r="E43" s="63"/>
      <c r="F43" s="64">
        <f t="shared" si="2"/>
        <v>0</v>
      </c>
      <c r="G43" s="65">
        <v>0</v>
      </c>
      <c r="H43" s="66">
        <v>0</v>
      </c>
      <c r="I43" s="65">
        <f t="shared" ca="1" si="0"/>
        <v>0</v>
      </c>
      <c r="J43" s="59" t="str">
        <f t="shared" ca="1" si="1"/>
        <v/>
      </c>
    </row>
    <row r="44" spans="2:11">
      <c r="B44" s="78" t="s">
        <v>239</v>
      </c>
      <c r="C44" s="79" t="s">
        <v>222</v>
      </c>
      <c r="D44" s="62"/>
      <c r="E44" s="63"/>
      <c r="F44" s="64">
        <f t="shared" si="2"/>
        <v>0</v>
      </c>
      <c r="G44" s="65">
        <v>0</v>
      </c>
      <c r="H44" s="66">
        <v>0</v>
      </c>
      <c r="I44" s="65">
        <f t="shared" ca="1" si="0"/>
        <v>0</v>
      </c>
      <c r="J44" s="59" t="str">
        <f t="shared" ca="1" si="1"/>
        <v/>
      </c>
    </row>
    <row r="45" spans="2:11">
      <c r="B45" s="78" t="s">
        <v>239</v>
      </c>
      <c r="C45" s="79" t="s">
        <v>238</v>
      </c>
      <c r="D45" s="62"/>
      <c r="E45" s="63"/>
      <c r="F45" s="64">
        <f t="shared" si="2"/>
        <v>0</v>
      </c>
      <c r="G45" s="65">
        <v>0</v>
      </c>
      <c r="H45" s="66">
        <v>0</v>
      </c>
      <c r="I45" s="65">
        <f t="shared" ca="1" si="0"/>
        <v>0</v>
      </c>
      <c r="J45" s="59" t="str">
        <f t="shared" ca="1" si="1"/>
        <v/>
      </c>
    </row>
    <row r="46" spans="2:11">
      <c r="B46" s="78" t="s">
        <v>274</v>
      </c>
      <c r="C46" s="79" t="s">
        <v>222</v>
      </c>
      <c r="D46" s="62"/>
      <c r="E46" s="63"/>
      <c r="F46" s="64">
        <f t="shared" si="2"/>
        <v>0</v>
      </c>
      <c r="G46" s="65">
        <v>0</v>
      </c>
      <c r="H46" s="66">
        <v>0</v>
      </c>
      <c r="I46" s="65">
        <f t="shared" ca="1" si="0"/>
        <v>0</v>
      </c>
      <c r="J46" s="59" t="str">
        <f t="shared" ca="1" si="1"/>
        <v/>
      </c>
    </row>
    <row r="47" spans="2:11">
      <c r="B47" s="78" t="s">
        <v>274</v>
      </c>
      <c r="C47" s="79" t="s">
        <v>238</v>
      </c>
      <c r="D47" s="62"/>
      <c r="E47" s="63"/>
      <c r="F47" s="64">
        <f t="shared" si="2"/>
        <v>0</v>
      </c>
      <c r="G47" s="65">
        <v>0</v>
      </c>
      <c r="H47" s="66">
        <v>0</v>
      </c>
      <c r="I47" s="65">
        <f t="shared" ca="1" si="0"/>
        <v>0</v>
      </c>
      <c r="J47" s="59" t="str">
        <f t="shared" ca="1" si="1"/>
        <v/>
      </c>
    </row>
    <row r="48" spans="2:11">
      <c r="B48" s="67" t="s">
        <v>19</v>
      </c>
      <c r="C48" s="68"/>
      <c r="D48" s="69"/>
      <c r="E48" s="70"/>
      <c r="F48" s="71">
        <f>SUM(F41:F47)</f>
        <v>0</v>
      </c>
      <c r="G48" s="80">
        <f>SUM(G41:G47)</f>
        <v>0</v>
      </c>
      <c r="H48" s="71">
        <f>SUM(H41:H47)</f>
        <v>0</v>
      </c>
      <c r="I48" s="80">
        <f>SUM(I41:I47)</f>
        <v>0</v>
      </c>
      <c r="J48" s="72" t="str">
        <f ca="1">IF(CelkemObjekty=0,"",F48/CelkemObjekty*100)</f>
        <v/>
      </c>
    </row>
    <row r="49" spans="2:10" ht="9" customHeight="1"/>
    <row r="50" spans="2:10" ht="6" customHeight="1"/>
    <row r="51" spans="2:10" ht="3" customHeight="1"/>
    <row r="52" spans="2:10" ht="6.75" customHeight="1"/>
    <row r="53" spans="2:10" ht="20.25" customHeight="1">
      <c r="B53" s="13" t="s">
        <v>23</v>
      </c>
      <c r="C53" s="45"/>
      <c r="D53" s="45"/>
      <c r="E53" s="45"/>
      <c r="F53" s="45"/>
      <c r="G53" s="45"/>
      <c r="H53" s="45"/>
      <c r="I53" s="45"/>
      <c r="J53" s="45"/>
    </row>
    <row r="54" spans="2:10" ht="9" customHeight="1"/>
    <row r="55" spans="2:10">
      <c r="B55" s="47" t="s">
        <v>24</v>
      </c>
      <c r="C55" s="48"/>
      <c r="D55" s="48"/>
      <c r="E55" s="50" t="s">
        <v>12</v>
      </c>
      <c r="F55" s="50" t="s">
        <v>25</v>
      </c>
      <c r="G55" s="51" t="s">
        <v>26</v>
      </c>
      <c r="H55" s="50" t="s">
        <v>27</v>
      </c>
      <c r="I55" s="51" t="s">
        <v>28</v>
      </c>
      <c r="J55" s="81" t="s">
        <v>29</v>
      </c>
    </row>
    <row r="56" spans="2:10">
      <c r="B56" s="52" t="s">
        <v>106</v>
      </c>
      <c r="C56" s="53" t="s">
        <v>107</v>
      </c>
      <c r="D56" s="54"/>
      <c r="E56" s="82" t="str">
        <f t="shared" ref="E56:E61" ca="1" si="3">IF(SUM(SoucetDilu)=0,"",SUM(F56:J56)/SUM(SoucetDilu)*100)</f>
        <v/>
      </c>
      <c r="F56" s="58">
        <v>0</v>
      </c>
      <c r="G56" s="57">
        <v>0</v>
      </c>
      <c r="H56" s="58">
        <v>0</v>
      </c>
      <c r="I56" s="57">
        <v>0</v>
      </c>
      <c r="J56" s="58">
        <v>0</v>
      </c>
    </row>
    <row r="57" spans="2:10">
      <c r="B57" s="60" t="s">
        <v>131</v>
      </c>
      <c r="C57" s="61" t="s">
        <v>132</v>
      </c>
      <c r="D57" s="62"/>
      <c r="E57" s="83" t="str">
        <f t="shared" ca="1" si="3"/>
        <v/>
      </c>
      <c r="F57" s="66">
        <v>0</v>
      </c>
      <c r="G57" s="65">
        <v>0</v>
      </c>
      <c r="H57" s="66">
        <v>0</v>
      </c>
      <c r="I57" s="65">
        <v>0</v>
      </c>
      <c r="J57" s="66">
        <v>0</v>
      </c>
    </row>
    <row r="58" spans="2:10">
      <c r="B58" s="60" t="s">
        <v>137</v>
      </c>
      <c r="C58" s="61" t="s">
        <v>138</v>
      </c>
      <c r="D58" s="62"/>
      <c r="E58" s="83" t="str">
        <f t="shared" ca="1" si="3"/>
        <v/>
      </c>
      <c r="F58" s="66">
        <v>0</v>
      </c>
      <c r="G58" s="65">
        <v>0</v>
      </c>
      <c r="H58" s="66">
        <v>0</v>
      </c>
      <c r="I58" s="65">
        <v>0</v>
      </c>
      <c r="J58" s="66">
        <v>0</v>
      </c>
    </row>
    <row r="59" spans="2:10">
      <c r="B59" s="60" t="s">
        <v>206</v>
      </c>
      <c r="C59" s="61" t="s">
        <v>207</v>
      </c>
      <c r="D59" s="62"/>
      <c r="E59" s="83" t="str">
        <f t="shared" ca="1" si="3"/>
        <v/>
      </c>
      <c r="F59" s="66">
        <v>0</v>
      </c>
      <c r="G59" s="65">
        <v>0</v>
      </c>
      <c r="H59" s="66">
        <v>0</v>
      </c>
      <c r="I59" s="65">
        <v>0</v>
      </c>
      <c r="J59" s="66">
        <v>0</v>
      </c>
    </row>
    <row r="60" spans="2:10">
      <c r="B60" s="60" t="s">
        <v>216</v>
      </c>
      <c r="C60" s="61" t="s">
        <v>217</v>
      </c>
      <c r="D60" s="62"/>
      <c r="E60" s="83" t="str">
        <f t="shared" ca="1" si="3"/>
        <v/>
      </c>
      <c r="F60" s="66">
        <v>0</v>
      </c>
      <c r="G60" s="65">
        <v>0</v>
      </c>
      <c r="H60" s="66">
        <v>0</v>
      </c>
      <c r="I60" s="65">
        <v>0</v>
      </c>
      <c r="J60" s="66">
        <v>0</v>
      </c>
    </row>
    <row r="61" spans="2:10">
      <c r="B61" s="67" t="s">
        <v>19</v>
      </c>
      <c r="C61" s="68"/>
      <c r="D61" s="69"/>
      <c r="E61" s="84" t="str">
        <f t="shared" ca="1" si="3"/>
        <v/>
      </c>
      <c r="F61" s="71">
        <f>SUM(F56:F60)</f>
        <v>0</v>
      </c>
      <c r="G61" s="80">
        <f>SUM(G56:G60)</f>
        <v>0</v>
      </c>
      <c r="H61" s="71">
        <f>SUM(H56:H60)</f>
        <v>0</v>
      </c>
      <c r="I61" s="80">
        <f>SUM(I56:I60)</f>
        <v>0</v>
      </c>
      <c r="J61" s="71">
        <f>SUM(J56:J60)</f>
        <v>0</v>
      </c>
    </row>
    <row r="63" spans="2:10" ht="2.25" customHeight="1"/>
    <row r="64" spans="2:10" ht="1.5" customHeight="1"/>
    <row r="65" spans="2:10" ht="0.75" customHeight="1"/>
    <row r="66" spans="2:10" ht="0.75" customHeight="1"/>
    <row r="67" spans="2:10" ht="0.75" customHeight="1"/>
    <row r="68" spans="2:10" ht="18">
      <c r="B68" s="13" t="s">
        <v>30</v>
      </c>
      <c r="C68" s="45"/>
      <c r="D68" s="45"/>
      <c r="E68" s="45"/>
      <c r="F68" s="45"/>
      <c r="G68" s="45"/>
      <c r="H68" s="45"/>
      <c r="I68" s="45"/>
      <c r="J68" s="45"/>
    </row>
    <row r="70" spans="2:10">
      <c r="B70" s="47" t="s">
        <v>31</v>
      </c>
      <c r="C70" s="48"/>
      <c r="D70" s="48"/>
      <c r="E70" s="85"/>
      <c r="F70" s="86"/>
      <c r="G70" s="51"/>
      <c r="H70" s="50" t="s">
        <v>17</v>
      </c>
      <c r="I70" s="1"/>
      <c r="J70" s="1"/>
    </row>
    <row r="71" spans="2:10">
      <c r="B71" s="52" t="s">
        <v>119</v>
      </c>
      <c r="C71" s="53"/>
      <c r="D71" s="54"/>
      <c r="E71" s="87"/>
      <c r="F71" s="88"/>
      <c r="G71" s="57"/>
      <c r="H71" s="58">
        <v>0</v>
      </c>
      <c r="I71" s="1"/>
      <c r="J71" s="1"/>
    </row>
    <row r="72" spans="2:10">
      <c r="B72" s="60" t="s">
        <v>120</v>
      </c>
      <c r="C72" s="61"/>
      <c r="D72" s="62"/>
      <c r="E72" s="89"/>
      <c r="F72" s="90"/>
      <c r="G72" s="65"/>
      <c r="H72" s="66">
        <v>0</v>
      </c>
      <c r="I72" s="1"/>
      <c r="J72" s="1"/>
    </row>
    <row r="73" spans="2:10">
      <c r="B73" s="60" t="s">
        <v>121</v>
      </c>
      <c r="C73" s="61"/>
      <c r="D73" s="62"/>
      <c r="E73" s="89"/>
      <c r="F73" s="90"/>
      <c r="G73" s="65"/>
      <c r="H73" s="66">
        <v>0</v>
      </c>
      <c r="I73" s="1"/>
      <c r="J73" s="1"/>
    </row>
    <row r="74" spans="2:10">
      <c r="B74" s="60" t="s">
        <v>122</v>
      </c>
      <c r="C74" s="61"/>
      <c r="D74" s="62"/>
      <c r="E74" s="89"/>
      <c r="F74" s="90"/>
      <c r="G74" s="65"/>
      <c r="H74" s="66">
        <v>0</v>
      </c>
      <c r="I74" s="1"/>
      <c r="J74" s="1"/>
    </row>
    <row r="75" spans="2:10">
      <c r="B75" s="60" t="s">
        <v>123</v>
      </c>
      <c r="C75" s="61"/>
      <c r="D75" s="62"/>
      <c r="E75" s="89"/>
      <c r="F75" s="90"/>
      <c r="G75" s="65"/>
      <c r="H75" s="66">
        <v>0</v>
      </c>
      <c r="I75" s="1"/>
      <c r="J75" s="1"/>
    </row>
    <row r="76" spans="2:10">
      <c r="B76" s="60" t="s">
        <v>124</v>
      </c>
      <c r="C76" s="61"/>
      <c r="D76" s="62"/>
      <c r="E76" s="89"/>
      <c r="F76" s="90"/>
      <c r="G76" s="65"/>
      <c r="H76" s="66">
        <v>0</v>
      </c>
      <c r="I76" s="1"/>
      <c r="J76" s="1"/>
    </row>
    <row r="77" spans="2:10">
      <c r="B77" s="60" t="s">
        <v>125</v>
      </c>
      <c r="C77" s="61"/>
      <c r="D77" s="62"/>
      <c r="E77" s="89"/>
      <c r="F77" s="90"/>
      <c r="G77" s="65"/>
      <c r="H77" s="66">
        <v>0</v>
      </c>
      <c r="I77" s="1"/>
      <c r="J77" s="1"/>
    </row>
    <row r="78" spans="2:10">
      <c r="B78" s="60" t="s">
        <v>126</v>
      </c>
      <c r="C78" s="61"/>
      <c r="D78" s="62"/>
      <c r="E78" s="89"/>
      <c r="F78" s="90"/>
      <c r="G78" s="65"/>
      <c r="H78" s="66">
        <v>0</v>
      </c>
      <c r="I78" s="1"/>
      <c r="J78" s="1"/>
    </row>
    <row r="79" spans="2:10">
      <c r="B79" s="67" t="s">
        <v>19</v>
      </c>
      <c r="C79" s="68"/>
      <c r="D79" s="69"/>
      <c r="E79" s="91"/>
      <c r="F79" s="92"/>
      <c r="G79" s="80"/>
      <c r="H79" s="71">
        <f>SUM(H71:H78)</f>
        <v>0</v>
      </c>
      <c r="I79" s="1"/>
      <c r="J79" s="1"/>
    </row>
    <row r="80" spans="2:10">
      <c r="I80" s="1"/>
      <c r="J80" s="1"/>
    </row>
  </sheetData>
  <mergeCells count="5">
    <mergeCell ref="I23:J23"/>
    <mergeCell ref="I19:J19"/>
    <mergeCell ref="I20:J20"/>
    <mergeCell ref="I21:J21"/>
    <mergeCell ref="I22:J22"/>
  </mergeCells>
  <phoneticPr fontId="0" type="noConversion"/>
  <pageMargins left="0.39370078740157483" right="0.19685039370078741" top="0.39370078740157483" bottom="0.39370078740157483" header="0" footer="0.19685039370078741"/>
  <pageSetup paperSize="9" scale="99" fitToHeight="9999" orientation="portrait" horizontalDpi="300" vertic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List4"/>
  <dimension ref="A1:CB99"/>
  <sheetViews>
    <sheetView showGridLines="0" showZeros="0" zoomScaleNormal="100" zoomScaleSheetLayoutView="100" workbookViewId="0">
      <selection sqref="A1:G1"/>
    </sheetView>
  </sheetViews>
  <sheetFormatPr defaultRowHeight="12.75"/>
  <cols>
    <col min="1" max="1" width="4.42578125" style="232" customWidth="1"/>
    <col min="2" max="2" width="11.5703125" style="232" customWidth="1"/>
    <col min="3" max="3" width="40.42578125" style="232" customWidth="1"/>
    <col min="4" max="4" width="5.5703125" style="232" customWidth="1"/>
    <col min="5" max="5" width="8.5703125" style="242" customWidth="1"/>
    <col min="6" max="6" width="9.85546875" style="232" customWidth="1"/>
    <col min="7" max="7" width="13.85546875" style="232" customWidth="1"/>
    <col min="8" max="8" width="11.7109375" style="232" customWidth="1"/>
    <col min="9" max="9" width="11.5703125" style="232" customWidth="1"/>
    <col min="10" max="10" width="11" style="232" customWidth="1"/>
    <col min="11" max="11" width="10.42578125" style="232" customWidth="1"/>
    <col min="12" max="12" width="75.42578125" style="232" customWidth="1"/>
    <col min="13" max="13" width="45.28515625" style="232" customWidth="1"/>
    <col min="14" max="16384" width="9.140625" style="232"/>
  </cols>
  <sheetData>
    <row r="1" spans="1:80" ht="15.75">
      <c r="A1" s="329" t="s">
        <v>100</v>
      </c>
      <c r="B1" s="329"/>
      <c r="C1" s="329"/>
      <c r="D1" s="329"/>
      <c r="E1" s="329"/>
      <c r="F1" s="329"/>
      <c r="G1" s="329"/>
    </row>
    <row r="2" spans="1:80" ht="14.25" customHeight="1" thickBot="1">
      <c r="B2" s="233"/>
      <c r="C2" s="234"/>
      <c r="D2" s="234"/>
      <c r="E2" s="235"/>
      <c r="F2" s="234"/>
      <c r="G2" s="234"/>
    </row>
    <row r="3" spans="1:80" ht="13.5" thickTop="1">
      <c r="A3" s="317" t="s">
        <v>2</v>
      </c>
      <c r="B3" s="318"/>
      <c r="C3" s="186" t="s">
        <v>103</v>
      </c>
      <c r="D3" s="236"/>
      <c r="E3" s="237" t="s">
        <v>85</v>
      </c>
      <c r="F3" s="238" t="str">
        <f ca="1">'SO01 002 Rek'!H1</f>
        <v>002</v>
      </c>
      <c r="G3" s="239"/>
    </row>
    <row r="4" spans="1:80" ht="13.5" thickBot="1">
      <c r="A4" s="330" t="s">
        <v>76</v>
      </c>
      <c r="B4" s="320"/>
      <c r="C4" s="192" t="s">
        <v>129</v>
      </c>
      <c r="D4" s="240"/>
      <c r="E4" s="331" t="str">
        <f ca="1">'SO01 002 Rek'!G2</f>
        <v>Následná pěstební péče</v>
      </c>
      <c r="F4" s="332"/>
      <c r="G4" s="333"/>
    </row>
    <row r="5" spans="1:80" ht="13.5" thickTop="1">
      <c r="A5" s="241"/>
      <c r="G5" s="243"/>
    </row>
    <row r="6" spans="1:80" ht="27" customHeight="1">
      <c r="A6" s="244" t="s">
        <v>86</v>
      </c>
      <c r="B6" s="245" t="s">
        <v>87</v>
      </c>
      <c r="C6" s="245" t="s">
        <v>88</v>
      </c>
      <c r="D6" s="245" t="s">
        <v>89</v>
      </c>
      <c r="E6" s="246" t="s">
        <v>90</v>
      </c>
      <c r="F6" s="245" t="s">
        <v>91</v>
      </c>
      <c r="G6" s="247" t="s">
        <v>92</v>
      </c>
      <c r="H6" s="248" t="s">
        <v>93</v>
      </c>
      <c r="I6" s="248" t="s">
        <v>94</v>
      </c>
      <c r="J6" s="248" t="s">
        <v>95</v>
      </c>
      <c r="K6" s="248" t="s">
        <v>96</v>
      </c>
    </row>
    <row r="7" spans="1:80">
      <c r="A7" s="249" t="s">
        <v>97</v>
      </c>
      <c r="B7" s="250" t="s">
        <v>131</v>
      </c>
      <c r="C7" s="251" t="s">
        <v>132</v>
      </c>
      <c r="D7" s="252"/>
      <c r="E7" s="253"/>
      <c r="F7" s="253"/>
      <c r="G7" s="254"/>
      <c r="H7" s="255"/>
      <c r="I7" s="256"/>
      <c r="J7" s="257"/>
      <c r="K7" s="258"/>
      <c r="O7" s="259">
        <v>1</v>
      </c>
    </row>
    <row r="8" spans="1:80">
      <c r="A8" s="260">
        <v>1</v>
      </c>
      <c r="B8" s="261" t="s">
        <v>140</v>
      </c>
      <c r="C8" s="262" t="s">
        <v>141</v>
      </c>
      <c r="D8" s="263" t="s">
        <v>136</v>
      </c>
      <c r="E8" s="264">
        <v>29178</v>
      </c>
      <c r="F8" s="264">
        <v>0</v>
      </c>
      <c r="G8" s="265">
        <f>E8*F8</f>
        <v>0</v>
      </c>
      <c r="H8" s="266">
        <v>0</v>
      </c>
      <c r="I8" s="267">
        <f>E8*H8</f>
        <v>0</v>
      </c>
      <c r="J8" s="266">
        <v>0</v>
      </c>
      <c r="K8" s="267">
        <f>E8*J8</f>
        <v>0</v>
      </c>
      <c r="O8" s="259">
        <v>2</v>
      </c>
      <c r="AA8" s="232">
        <v>1</v>
      </c>
      <c r="AB8" s="232">
        <v>1</v>
      </c>
      <c r="AC8" s="232">
        <v>1</v>
      </c>
      <c r="AZ8" s="232">
        <v>1</v>
      </c>
      <c r="BA8" s="232">
        <f>IF(AZ8=1,G8,0)</f>
        <v>0</v>
      </c>
      <c r="BB8" s="232">
        <f>IF(AZ8=2,G8,0)</f>
        <v>0</v>
      </c>
      <c r="BC8" s="232">
        <f>IF(AZ8=3,G8,0)</f>
        <v>0</v>
      </c>
      <c r="BD8" s="232">
        <f>IF(AZ8=4,G8,0)</f>
        <v>0</v>
      </c>
      <c r="BE8" s="232">
        <f>IF(AZ8=5,G8,0)</f>
        <v>0</v>
      </c>
      <c r="CA8" s="259">
        <v>1</v>
      </c>
      <c r="CB8" s="259">
        <v>1</v>
      </c>
    </row>
    <row r="9" spans="1:80">
      <c r="A9" s="268"/>
      <c r="B9" s="272"/>
      <c r="C9" s="334" t="s">
        <v>225</v>
      </c>
      <c r="D9" s="335"/>
      <c r="E9" s="273">
        <v>29178</v>
      </c>
      <c r="F9" s="274"/>
      <c r="G9" s="275"/>
      <c r="H9" s="276"/>
      <c r="I9" s="270"/>
      <c r="J9" s="277"/>
      <c r="K9" s="270"/>
      <c r="M9" s="271" t="s">
        <v>225</v>
      </c>
      <c r="O9" s="259"/>
    </row>
    <row r="10" spans="1:80">
      <c r="A10" s="278"/>
      <c r="B10" s="279" t="s">
        <v>98</v>
      </c>
      <c r="C10" s="280" t="s">
        <v>133</v>
      </c>
      <c r="D10" s="281"/>
      <c r="E10" s="282"/>
      <c r="F10" s="283"/>
      <c r="G10" s="284">
        <f>SUM(G7:G9)</f>
        <v>0</v>
      </c>
      <c r="H10" s="285"/>
      <c r="I10" s="286">
        <f>SUM(I7:I9)</f>
        <v>0</v>
      </c>
      <c r="J10" s="285"/>
      <c r="K10" s="286">
        <f>SUM(K7:K9)</f>
        <v>0</v>
      </c>
      <c r="O10" s="259">
        <v>4</v>
      </c>
      <c r="BA10" s="287">
        <f>SUM(BA7:BA9)</f>
        <v>0</v>
      </c>
      <c r="BB10" s="287">
        <f>SUM(BB7:BB9)</f>
        <v>0</v>
      </c>
      <c r="BC10" s="287">
        <f>SUM(BC7:BC9)</f>
        <v>0</v>
      </c>
      <c r="BD10" s="287">
        <f>SUM(BD7:BD9)</f>
        <v>0</v>
      </c>
      <c r="BE10" s="287">
        <f>SUM(BE7:BE9)</f>
        <v>0</v>
      </c>
    </row>
    <row r="11" spans="1:80">
      <c r="A11" s="249" t="s">
        <v>97</v>
      </c>
      <c r="B11" s="250" t="s">
        <v>137</v>
      </c>
      <c r="C11" s="251" t="s">
        <v>138</v>
      </c>
      <c r="D11" s="252"/>
      <c r="E11" s="253"/>
      <c r="F11" s="253"/>
      <c r="G11" s="254"/>
      <c r="H11" s="255"/>
      <c r="I11" s="256"/>
      <c r="J11" s="257"/>
      <c r="K11" s="258"/>
      <c r="O11" s="259">
        <v>1</v>
      </c>
    </row>
    <row r="12" spans="1:80">
      <c r="A12" s="260">
        <v>2</v>
      </c>
      <c r="B12" s="261" t="s">
        <v>226</v>
      </c>
      <c r="C12" s="262" t="s">
        <v>227</v>
      </c>
      <c r="D12" s="263" t="s">
        <v>111</v>
      </c>
      <c r="E12" s="264">
        <v>245</v>
      </c>
      <c r="F12" s="264">
        <v>0</v>
      </c>
      <c r="G12" s="265">
        <f>E12*F12</f>
        <v>0</v>
      </c>
      <c r="H12" s="266">
        <v>0</v>
      </c>
      <c r="I12" s="267">
        <f>E12*H12</f>
        <v>0</v>
      </c>
      <c r="J12" s="266">
        <v>0</v>
      </c>
      <c r="K12" s="267">
        <f>E12*J12</f>
        <v>0</v>
      </c>
      <c r="O12" s="259">
        <v>2</v>
      </c>
      <c r="AA12" s="232">
        <v>1</v>
      </c>
      <c r="AB12" s="232">
        <v>1</v>
      </c>
      <c r="AC12" s="232">
        <v>1</v>
      </c>
      <c r="AZ12" s="232">
        <v>1</v>
      </c>
      <c r="BA12" s="232">
        <f>IF(AZ12=1,G12,0)</f>
        <v>0</v>
      </c>
      <c r="BB12" s="232">
        <f>IF(AZ12=2,G12,0)</f>
        <v>0</v>
      </c>
      <c r="BC12" s="232">
        <f>IF(AZ12=3,G12,0)</f>
        <v>0</v>
      </c>
      <c r="BD12" s="232">
        <f>IF(AZ12=4,G12,0)</f>
        <v>0</v>
      </c>
      <c r="BE12" s="232">
        <f>IF(AZ12=5,G12,0)</f>
        <v>0</v>
      </c>
      <c r="CA12" s="259">
        <v>1</v>
      </c>
      <c r="CB12" s="259">
        <v>1</v>
      </c>
    </row>
    <row r="13" spans="1:80">
      <c r="A13" s="260">
        <v>3</v>
      </c>
      <c r="B13" s="261" t="s">
        <v>228</v>
      </c>
      <c r="C13" s="262" t="s">
        <v>229</v>
      </c>
      <c r="D13" s="263" t="s">
        <v>111</v>
      </c>
      <c r="E13" s="264">
        <v>205</v>
      </c>
      <c r="F13" s="264">
        <v>0</v>
      </c>
      <c r="G13" s="265">
        <f>E13*F13</f>
        <v>0</v>
      </c>
      <c r="H13" s="266">
        <v>0</v>
      </c>
      <c r="I13" s="267">
        <f>E13*H13</f>
        <v>0</v>
      </c>
      <c r="J13" s="266">
        <v>0</v>
      </c>
      <c r="K13" s="267">
        <f>E13*J13</f>
        <v>0</v>
      </c>
      <c r="O13" s="259">
        <v>2</v>
      </c>
      <c r="AA13" s="232">
        <v>1</v>
      </c>
      <c r="AB13" s="232">
        <v>1</v>
      </c>
      <c r="AC13" s="232">
        <v>1</v>
      </c>
      <c r="AZ13" s="232">
        <v>1</v>
      </c>
      <c r="BA13" s="232">
        <f>IF(AZ13=1,G13,0)</f>
        <v>0</v>
      </c>
      <c r="BB13" s="232">
        <f>IF(AZ13=2,G13,0)</f>
        <v>0</v>
      </c>
      <c r="BC13" s="232">
        <f>IF(AZ13=3,G13,0)</f>
        <v>0</v>
      </c>
      <c r="BD13" s="232">
        <f>IF(AZ13=4,G13,0)</f>
        <v>0</v>
      </c>
      <c r="BE13" s="232">
        <f>IF(AZ13=5,G13,0)</f>
        <v>0</v>
      </c>
      <c r="CA13" s="259">
        <v>1</v>
      </c>
      <c r="CB13" s="259">
        <v>1</v>
      </c>
    </row>
    <row r="14" spans="1:80">
      <c r="A14" s="260">
        <v>4</v>
      </c>
      <c r="B14" s="261" t="s">
        <v>166</v>
      </c>
      <c r="C14" s="262" t="s">
        <v>167</v>
      </c>
      <c r="D14" s="263" t="s">
        <v>111</v>
      </c>
      <c r="E14" s="264">
        <v>615</v>
      </c>
      <c r="F14" s="264">
        <v>0</v>
      </c>
      <c r="G14" s="265">
        <f>E14*F14</f>
        <v>0</v>
      </c>
      <c r="H14" s="266">
        <v>0</v>
      </c>
      <c r="I14" s="267">
        <f>E14*H14</f>
        <v>0</v>
      </c>
      <c r="J14" s="266">
        <v>0</v>
      </c>
      <c r="K14" s="267">
        <f>E14*J14</f>
        <v>0</v>
      </c>
      <c r="O14" s="259">
        <v>2</v>
      </c>
      <c r="AA14" s="232">
        <v>1</v>
      </c>
      <c r="AB14" s="232">
        <v>1</v>
      </c>
      <c r="AC14" s="232">
        <v>1</v>
      </c>
      <c r="AZ14" s="232">
        <v>1</v>
      </c>
      <c r="BA14" s="232">
        <f>IF(AZ14=1,G14,0)</f>
        <v>0</v>
      </c>
      <c r="BB14" s="232">
        <f>IF(AZ14=2,G14,0)</f>
        <v>0</v>
      </c>
      <c r="BC14" s="232">
        <f>IF(AZ14=3,G14,0)</f>
        <v>0</v>
      </c>
      <c r="BD14" s="232">
        <f>IF(AZ14=4,G14,0)</f>
        <v>0</v>
      </c>
      <c r="BE14" s="232">
        <f>IF(AZ14=5,G14,0)</f>
        <v>0</v>
      </c>
      <c r="CA14" s="259">
        <v>1</v>
      </c>
      <c r="CB14" s="259">
        <v>1</v>
      </c>
    </row>
    <row r="15" spans="1:80">
      <c r="A15" s="268"/>
      <c r="B15" s="272"/>
      <c r="C15" s="334" t="s">
        <v>230</v>
      </c>
      <c r="D15" s="335"/>
      <c r="E15" s="273">
        <v>615</v>
      </c>
      <c r="F15" s="274"/>
      <c r="G15" s="275"/>
      <c r="H15" s="276"/>
      <c r="I15" s="270"/>
      <c r="J15" s="277"/>
      <c r="K15" s="270"/>
      <c r="M15" s="271" t="s">
        <v>230</v>
      </c>
      <c r="O15" s="259"/>
    </row>
    <row r="16" spans="1:80">
      <c r="A16" s="260">
        <v>5</v>
      </c>
      <c r="B16" s="261" t="s">
        <v>231</v>
      </c>
      <c r="C16" s="262" t="s">
        <v>232</v>
      </c>
      <c r="D16" s="263" t="s">
        <v>111</v>
      </c>
      <c r="E16" s="264">
        <v>735</v>
      </c>
      <c r="F16" s="264">
        <v>0</v>
      </c>
      <c r="G16" s="265">
        <f>E16*F16</f>
        <v>0</v>
      </c>
      <c r="H16" s="266">
        <v>2.0000000000000002E-5</v>
      </c>
      <c r="I16" s="267">
        <f>E16*H16</f>
        <v>1.4700000000000001E-2</v>
      </c>
      <c r="J16" s="266">
        <v>0</v>
      </c>
      <c r="K16" s="267">
        <f>E16*J16</f>
        <v>0</v>
      </c>
      <c r="O16" s="259">
        <v>2</v>
      </c>
      <c r="AA16" s="232">
        <v>1</v>
      </c>
      <c r="AB16" s="232">
        <v>1</v>
      </c>
      <c r="AC16" s="232">
        <v>1</v>
      </c>
      <c r="AZ16" s="232">
        <v>1</v>
      </c>
      <c r="BA16" s="232">
        <f>IF(AZ16=1,G16,0)</f>
        <v>0</v>
      </c>
      <c r="BB16" s="232">
        <f>IF(AZ16=2,G16,0)</f>
        <v>0</v>
      </c>
      <c r="BC16" s="232">
        <f>IF(AZ16=3,G16,0)</f>
        <v>0</v>
      </c>
      <c r="BD16" s="232">
        <f>IF(AZ16=4,G16,0)</f>
        <v>0</v>
      </c>
      <c r="BE16" s="232">
        <f>IF(AZ16=5,G16,0)</f>
        <v>0</v>
      </c>
      <c r="CA16" s="259">
        <v>1</v>
      </c>
      <c r="CB16" s="259">
        <v>1</v>
      </c>
    </row>
    <row r="17" spans="1:80">
      <c r="A17" s="268"/>
      <c r="B17" s="272"/>
      <c r="C17" s="334" t="s">
        <v>233</v>
      </c>
      <c r="D17" s="335"/>
      <c r="E17" s="273">
        <v>735</v>
      </c>
      <c r="F17" s="274"/>
      <c r="G17" s="275"/>
      <c r="H17" s="276"/>
      <c r="I17" s="270"/>
      <c r="J17" s="277"/>
      <c r="K17" s="270"/>
      <c r="M17" s="271" t="s">
        <v>233</v>
      </c>
      <c r="O17" s="259"/>
    </row>
    <row r="18" spans="1:80">
      <c r="A18" s="260">
        <v>6</v>
      </c>
      <c r="B18" s="261" t="s">
        <v>178</v>
      </c>
      <c r="C18" s="262" t="s">
        <v>179</v>
      </c>
      <c r="D18" s="263" t="s">
        <v>180</v>
      </c>
      <c r="E18" s="264">
        <v>111.7</v>
      </c>
      <c r="F18" s="264">
        <v>0</v>
      </c>
      <c r="G18" s="265">
        <f>E18*F18</f>
        <v>0</v>
      </c>
      <c r="H18" s="266">
        <v>0</v>
      </c>
      <c r="I18" s="267">
        <f>E18*H18</f>
        <v>0</v>
      </c>
      <c r="J18" s="266">
        <v>0</v>
      </c>
      <c r="K18" s="267">
        <f>E18*J18</f>
        <v>0</v>
      </c>
      <c r="O18" s="259">
        <v>2</v>
      </c>
      <c r="AA18" s="232">
        <v>1</v>
      </c>
      <c r="AB18" s="232">
        <v>1</v>
      </c>
      <c r="AC18" s="232">
        <v>1</v>
      </c>
      <c r="AZ18" s="232">
        <v>1</v>
      </c>
      <c r="BA18" s="232">
        <f>IF(AZ18=1,G18,0)</f>
        <v>0</v>
      </c>
      <c r="BB18" s="232">
        <f>IF(AZ18=2,G18,0)</f>
        <v>0</v>
      </c>
      <c r="BC18" s="232">
        <f>IF(AZ18=3,G18,0)</f>
        <v>0</v>
      </c>
      <c r="BD18" s="232">
        <f>IF(AZ18=4,G18,0)</f>
        <v>0</v>
      </c>
      <c r="BE18" s="232">
        <f>IF(AZ18=5,G18,0)</f>
        <v>0</v>
      </c>
      <c r="CA18" s="259">
        <v>1</v>
      </c>
      <c r="CB18" s="259">
        <v>1</v>
      </c>
    </row>
    <row r="19" spans="1:80">
      <c r="A19" s="268"/>
      <c r="B19" s="272"/>
      <c r="C19" s="334" t="s">
        <v>234</v>
      </c>
      <c r="D19" s="335"/>
      <c r="E19" s="273">
        <v>111.7</v>
      </c>
      <c r="F19" s="274"/>
      <c r="G19" s="275"/>
      <c r="H19" s="276"/>
      <c r="I19" s="270"/>
      <c r="J19" s="277"/>
      <c r="K19" s="270"/>
      <c r="M19" s="271" t="s">
        <v>234</v>
      </c>
      <c r="O19" s="259"/>
    </row>
    <row r="20" spans="1:80">
      <c r="A20" s="260">
        <v>7</v>
      </c>
      <c r="B20" s="261" t="s">
        <v>235</v>
      </c>
      <c r="C20" s="262" t="s">
        <v>236</v>
      </c>
      <c r="D20" s="263" t="s">
        <v>136</v>
      </c>
      <c r="E20" s="264">
        <v>1890.75</v>
      </c>
      <c r="F20" s="264">
        <v>0</v>
      </c>
      <c r="G20" s="265">
        <f>E20*F20</f>
        <v>0</v>
      </c>
      <c r="H20" s="266">
        <v>0</v>
      </c>
      <c r="I20" s="267">
        <f>E20*H20</f>
        <v>0</v>
      </c>
      <c r="J20" s="266">
        <v>0</v>
      </c>
      <c r="K20" s="267">
        <f>E20*J20</f>
        <v>0</v>
      </c>
      <c r="O20" s="259">
        <v>2</v>
      </c>
      <c r="AA20" s="232">
        <v>1</v>
      </c>
      <c r="AB20" s="232">
        <v>1</v>
      </c>
      <c r="AC20" s="232">
        <v>1</v>
      </c>
      <c r="AZ20" s="232">
        <v>1</v>
      </c>
      <c r="BA20" s="232">
        <f>IF(AZ20=1,G20,0)</f>
        <v>0</v>
      </c>
      <c r="BB20" s="232">
        <f>IF(AZ20=2,G20,0)</f>
        <v>0</v>
      </c>
      <c r="BC20" s="232">
        <f>IF(AZ20=3,G20,0)</f>
        <v>0</v>
      </c>
      <c r="BD20" s="232">
        <f>IF(AZ20=4,G20,0)</f>
        <v>0</v>
      </c>
      <c r="BE20" s="232">
        <f>IF(AZ20=5,G20,0)</f>
        <v>0</v>
      </c>
      <c r="CA20" s="259">
        <v>1</v>
      </c>
      <c r="CB20" s="259">
        <v>1</v>
      </c>
    </row>
    <row r="21" spans="1:80">
      <c r="A21" s="268"/>
      <c r="B21" s="272"/>
      <c r="C21" s="334" t="s">
        <v>237</v>
      </c>
      <c r="D21" s="335"/>
      <c r="E21" s="273">
        <v>1890.75</v>
      </c>
      <c r="F21" s="274"/>
      <c r="G21" s="275"/>
      <c r="H21" s="276"/>
      <c r="I21" s="270"/>
      <c r="J21" s="277"/>
      <c r="K21" s="270"/>
      <c r="M21" s="271" t="s">
        <v>237</v>
      </c>
      <c r="O21" s="259"/>
    </row>
    <row r="22" spans="1:80">
      <c r="A22" s="260">
        <v>8</v>
      </c>
      <c r="B22" s="261" t="s">
        <v>184</v>
      </c>
      <c r="C22" s="262" t="s">
        <v>185</v>
      </c>
      <c r="D22" s="263" t="s">
        <v>180</v>
      </c>
      <c r="E22" s="264">
        <v>117.7</v>
      </c>
      <c r="F22" s="264">
        <v>0</v>
      </c>
      <c r="G22" s="265">
        <f>E22*F22</f>
        <v>0</v>
      </c>
      <c r="H22" s="266">
        <v>0</v>
      </c>
      <c r="I22" s="267">
        <f>E22*H22</f>
        <v>0</v>
      </c>
      <c r="J22" s="266">
        <v>0</v>
      </c>
      <c r="K22" s="267">
        <f>E22*J22</f>
        <v>0</v>
      </c>
      <c r="O22" s="259">
        <v>2</v>
      </c>
      <c r="AA22" s="232">
        <v>1</v>
      </c>
      <c r="AB22" s="232">
        <v>1</v>
      </c>
      <c r="AC22" s="232">
        <v>1</v>
      </c>
      <c r="AZ22" s="232">
        <v>1</v>
      </c>
      <c r="BA22" s="232">
        <f>IF(AZ22=1,G22,0)</f>
        <v>0</v>
      </c>
      <c r="BB22" s="232">
        <f>IF(AZ22=2,G22,0)</f>
        <v>0</v>
      </c>
      <c r="BC22" s="232">
        <f>IF(AZ22=3,G22,0)</f>
        <v>0</v>
      </c>
      <c r="BD22" s="232">
        <f>IF(AZ22=4,G22,0)</f>
        <v>0</v>
      </c>
      <c r="BE22" s="232">
        <f>IF(AZ22=5,G22,0)</f>
        <v>0</v>
      </c>
      <c r="CA22" s="259">
        <v>1</v>
      </c>
      <c r="CB22" s="259">
        <v>1</v>
      </c>
    </row>
    <row r="23" spans="1:80">
      <c r="A23" s="278"/>
      <c r="B23" s="279" t="s">
        <v>98</v>
      </c>
      <c r="C23" s="280" t="s">
        <v>139</v>
      </c>
      <c r="D23" s="281"/>
      <c r="E23" s="282"/>
      <c r="F23" s="283"/>
      <c r="G23" s="284">
        <f>SUM(G11:G22)</f>
        <v>0</v>
      </c>
      <c r="H23" s="285"/>
      <c r="I23" s="286">
        <f>SUM(I11:I22)</f>
        <v>1.4700000000000001E-2</v>
      </c>
      <c r="J23" s="285"/>
      <c r="K23" s="286">
        <f>SUM(K11:K22)</f>
        <v>0</v>
      </c>
      <c r="O23" s="259">
        <v>4</v>
      </c>
      <c r="BA23" s="287">
        <f>SUM(BA11:BA22)</f>
        <v>0</v>
      </c>
      <c r="BB23" s="287">
        <f>SUM(BB11:BB22)</f>
        <v>0</v>
      </c>
      <c r="BC23" s="287">
        <f>SUM(BC11:BC22)</f>
        <v>0</v>
      </c>
      <c r="BD23" s="287">
        <f>SUM(BD11:BD22)</f>
        <v>0</v>
      </c>
      <c r="BE23" s="287">
        <f>SUM(BE11:BE22)</f>
        <v>0</v>
      </c>
    </row>
    <row r="24" spans="1:80">
      <c r="A24" s="249" t="s">
        <v>97</v>
      </c>
      <c r="B24" s="250" t="s">
        <v>216</v>
      </c>
      <c r="C24" s="251" t="s">
        <v>217</v>
      </c>
      <c r="D24" s="252"/>
      <c r="E24" s="253"/>
      <c r="F24" s="253"/>
      <c r="G24" s="254"/>
      <c r="H24" s="255"/>
      <c r="I24" s="256"/>
      <c r="J24" s="257"/>
      <c r="K24" s="258"/>
      <c r="O24" s="259">
        <v>1</v>
      </c>
    </row>
    <row r="25" spans="1:80">
      <c r="A25" s="260">
        <v>9</v>
      </c>
      <c r="B25" s="261" t="s">
        <v>219</v>
      </c>
      <c r="C25" s="262" t="s">
        <v>220</v>
      </c>
      <c r="D25" s="263" t="s">
        <v>221</v>
      </c>
      <c r="E25" s="264">
        <v>1.47E-2</v>
      </c>
      <c r="F25" s="264">
        <v>0</v>
      </c>
      <c r="G25" s="265">
        <f>E25*F25</f>
        <v>0</v>
      </c>
      <c r="H25" s="266">
        <v>0</v>
      </c>
      <c r="I25" s="267">
        <f>E25*H25</f>
        <v>0</v>
      </c>
      <c r="J25" s="266"/>
      <c r="K25" s="267">
        <f>E25*J25</f>
        <v>0</v>
      </c>
      <c r="O25" s="259">
        <v>2</v>
      </c>
      <c r="AA25" s="232">
        <v>7</v>
      </c>
      <c r="AB25" s="232">
        <v>1</v>
      </c>
      <c r="AC25" s="232">
        <v>2</v>
      </c>
      <c r="AZ25" s="232">
        <v>1</v>
      </c>
      <c r="BA25" s="232">
        <f>IF(AZ25=1,G25,0)</f>
        <v>0</v>
      </c>
      <c r="BB25" s="232">
        <f>IF(AZ25=2,G25,0)</f>
        <v>0</v>
      </c>
      <c r="BC25" s="232">
        <f>IF(AZ25=3,G25,0)</f>
        <v>0</v>
      </c>
      <c r="BD25" s="232">
        <f>IF(AZ25=4,G25,0)</f>
        <v>0</v>
      </c>
      <c r="BE25" s="232">
        <f>IF(AZ25=5,G25,0)</f>
        <v>0</v>
      </c>
      <c r="CA25" s="259">
        <v>7</v>
      </c>
      <c r="CB25" s="259">
        <v>1</v>
      </c>
    </row>
    <row r="26" spans="1:80">
      <c r="A26" s="278"/>
      <c r="B26" s="279" t="s">
        <v>98</v>
      </c>
      <c r="C26" s="280" t="s">
        <v>218</v>
      </c>
      <c r="D26" s="281"/>
      <c r="E26" s="282"/>
      <c r="F26" s="283"/>
      <c r="G26" s="284">
        <f>SUM(G24:G25)</f>
        <v>0</v>
      </c>
      <c r="H26" s="285"/>
      <c r="I26" s="286">
        <f>SUM(I24:I25)</f>
        <v>0</v>
      </c>
      <c r="J26" s="285"/>
      <c r="K26" s="286">
        <f>SUM(K24:K25)</f>
        <v>0</v>
      </c>
      <c r="O26" s="259">
        <v>4</v>
      </c>
      <c r="BA26" s="287">
        <f>SUM(BA24:BA25)</f>
        <v>0</v>
      </c>
      <c r="BB26" s="287">
        <f>SUM(BB24:BB25)</f>
        <v>0</v>
      </c>
      <c r="BC26" s="287">
        <f>SUM(BC24:BC25)</f>
        <v>0</v>
      </c>
      <c r="BD26" s="287">
        <f>SUM(BD24:BD25)</f>
        <v>0</v>
      </c>
      <c r="BE26" s="287">
        <f>SUM(BE24:BE25)</f>
        <v>0</v>
      </c>
    </row>
    <row r="27" spans="1:80">
      <c r="E27" s="232"/>
    </row>
    <row r="28" spans="1:80">
      <c r="E28" s="232"/>
    </row>
    <row r="29" spans="1:80">
      <c r="E29" s="232"/>
    </row>
    <row r="30" spans="1:80">
      <c r="E30" s="232"/>
    </row>
    <row r="31" spans="1:80">
      <c r="E31" s="232"/>
    </row>
    <row r="32" spans="1:80">
      <c r="E32" s="232"/>
    </row>
    <row r="33" spans="5:5">
      <c r="E33" s="232"/>
    </row>
    <row r="34" spans="5:5">
      <c r="E34" s="232"/>
    </row>
    <row r="35" spans="5:5">
      <c r="E35" s="232"/>
    </row>
    <row r="36" spans="5:5">
      <c r="E36" s="232"/>
    </row>
    <row r="37" spans="5:5">
      <c r="E37" s="232"/>
    </row>
    <row r="38" spans="5:5">
      <c r="E38" s="232"/>
    </row>
    <row r="39" spans="5:5">
      <c r="E39" s="232"/>
    </row>
    <row r="40" spans="5:5">
      <c r="E40" s="232"/>
    </row>
    <row r="41" spans="5:5">
      <c r="E41" s="232"/>
    </row>
    <row r="42" spans="5:5">
      <c r="E42" s="232"/>
    </row>
    <row r="43" spans="5:5">
      <c r="E43" s="232"/>
    </row>
    <row r="44" spans="5:5">
      <c r="E44" s="232"/>
    </row>
    <row r="45" spans="5:5">
      <c r="E45" s="232"/>
    </row>
    <row r="46" spans="5:5">
      <c r="E46" s="232"/>
    </row>
    <row r="47" spans="5:5">
      <c r="E47" s="232"/>
    </row>
    <row r="48" spans="5:5">
      <c r="E48" s="232"/>
    </row>
    <row r="49" spans="1:7">
      <c r="E49" s="232"/>
    </row>
    <row r="50" spans="1:7">
      <c r="A50" s="277"/>
      <c r="B50" s="277"/>
      <c r="C50" s="277"/>
      <c r="D50" s="277"/>
      <c r="E50" s="277"/>
      <c r="F50" s="277"/>
      <c r="G50" s="277"/>
    </row>
    <row r="51" spans="1:7">
      <c r="A51" s="277"/>
      <c r="B51" s="277"/>
      <c r="C51" s="277"/>
      <c r="D51" s="277"/>
      <c r="E51" s="277"/>
      <c r="F51" s="277"/>
      <c r="G51" s="277"/>
    </row>
    <row r="52" spans="1:7">
      <c r="A52" s="277"/>
      <c r="B52" s="277"/>
      <c r="C52" s="277"/>
      <c r="D52" s="277"/>
      <c r="E52" s="277"/>
      <c r="F52" s="277"/>
      <c r="G52" s="277"/>
    </row>
    <row r="53" spans="1:7">
      <c r="A53" s="277"/>
      <c r="B53" s="277"/>
      <c r="C53" s="277"/>
      <c r="D53" s="277"/>
      <c r="E53" s="277"/>
      <c r="F53" s="277"/>
      <c r="G53" s="277"/>
    </row>
    <row r="54" spans="1:7">
      <c r="E54" s="232"/>
    </row>
    <row r="55" spans="1:7">
      <c r="E55" s="232"/>
    </row>
    <row r="56" spans="1:7">
      <c r="E56" s="232"/>
    </row>
    <row r="57" spans="1:7">
      <c r="E57" s="232"/>
    </row>
    <row r="58" spans="1:7">
      <c r="E58" s="232"/>
    </row>
    <row r="59" spans="1:7">
      <c r="E59" s="232"/>
    </row>
    <row r="60" spans="1:7">
      <c r="E60" s="232"/>
    </row>
    <row r="61" spans="1:7">
      <c r="E61" s="232"/>
    </row>
    <row r="62" spans="1:7">
      <c r="E62" s="232"/>
    </row>
    <row r="63" spans="1:7">
      <c r="E63" s="232"/>
    </row>
    <row r="64" spans="1:7">
      <c r="E64" s="232"/>
    </row>
    <row r="65" spans="5:5">
      <c r="E65" s="232"/>
    </row>
    <row r="66" spans="5:5">
      <c r="E66" s="232"/>
    </row>
    <row r="67" spans="5:5">
      <c r="E67" s="232"/>
    </row>
    <row r="68" spans="5:5">
      <c r="E68" s="232"/>
    </row>
    <row r="69" spans="5:5">
      <c r="E69" s="232"/>
    </row>
    <row r="70" spans="5:5">
      <c r="E70" s="232"/>
    </row>
    <row r="71" spans="5:5">
      <c r="E71" s="232"/>
    </row>
    <row r="72" spans="5:5">
      <c r="E72" s="232"/>
    </row>
    <row r="73" spans="5:5">
      <c r="E73" s="232"/>
    </row>
    <row r="74" spans="5:5">
      <c r="E74" s="232"/>
    </row>
    <row r="75" spans="5:5">
      <c r="E75" s="232"/>
    </row>
    <row r="76" spans="5:5">
      <c r="E76" s="232"/>
    </row>
    <row r="77" spans="5:5">
      <c r="E77" s="232"/>
    </row>
    <row r="78" spans="5:5">
      <c r="E78" s="232"/>
    </row>
    <row r="79" spans="5:5">
      <c r="E79" s="232"/>
    </row>
    <row r="80" spans="5:5">
      <c r="E80" s="232"/>
    </row>
    <row r="81" spans="1:7">
      <c r="E81" s="232"/>
    </row>
    <row r="82" spans="1:7">
      <c r="E82" s="232"/>
    </row>
    <row r="83" spans="1:7">
      <c r="E83" s="232"/>
    </row>
    <row r="84" spans="1:7">
      <c r="E84" s="232"/>
    </row>
    <row r="85" spans="1:7">
      <c r="A85" s="288"/>
      <c r="B85" s="288"/>
    </row>
    <row r="86" spans="1:7">
      <c r="A86" s="277"/>
      <c r="B86" s="277"/>
      <c r="C86" s="289"/>
      <c r="D86" s="289"/>
      <c r="E86" s="290"/>
      <c r="F86" s="289"/>
      <c r="G86" s="291"/>
    </row>
    <row r="87" spans="1:7">
      <c r="A87" s="292"/>
      <c r="B87" s="292"/>
      <c r="C87" s="277"/>
      <c r="D87" s="277"/>
      <c r="E87" s="293"/>
      <c r="F87" s="277"/>
      <c r="G87" s="277"/>
    </row>
    <row r="88" spans="1:7">
      <c r="A88" s="277"/>
      <c r="B88" s="277"/>
      <c r="C88" s="277"/>
      <c r="D88" s="277"/>
      <c r="E88" s="293"/>
      <c r="F88" s="277"/>
      <c r="G88" s="277"/>
    </row>
    <row r="89" spans="1:7">
      <c r="A89" s="277"/>
      <c r="B89" s="277"/>
      <c r="C89" s="277"/>
      <c r="D89" s="277"/>
      <c r="E89" s="293"/>
      <c r="F89" s="277"/>
      <c r="G89" s="277"/>
    </row>
    <row r="90" spans="1:7">
      <c r="A90" s="277"/>
      <c r="B90" s="277"/>
      <c r="C90" s="277"/>
      <c r="D90" s="277"/>
      <c r="E90" s="293"/>
      <c r="F90" s="277"/>
      <c r="G90" s="277"/>
    </row>
    <row r="91" spans="1:7">
      <c r="A91" s="277"/>
      <c r="B91" s="277"/>
      <c r="C91" s="277"/>
      <c r="D91" s="277"/>
      <c r="E91" s="293"/>
      <c r="F91" s="277"/>
      <c r="G91" s="277"/>
    </row>
    <row r="92" spans="1:7">
      <c r="A92" s="277"/>
      <c r="B92" s="277"/>
      <c r="C92" s="277"/>
      <c r="D92" s="277"/>
      <c r="E92" s="293"/>
      <c r="F92" s="277"/>
      <c r="G92" s="277"/>
    </row>
    <row r="93" spans="1:7">
      <c r="A93" s="277"/>
      <c r="B93" s="277"/>
      <c r="C93" s="277"/>
      <c r="D93" s="277"/>
      <c r="E93" s="293"/>
      <c r="F93" s="277"/>
      <c r="G93" s="277"/>
    </row>
    <row r="94" spans="1:7">
      <c r="A94" s="277"/>
      <c r="B94" s="277"/>
      <c r="C94" s="277"/>
      <c r="D94" s="277"/>
      <c r="E94" s="293"/>
      <c r="F94" s="277"/>
      <c r="G94" s="277"/>
    </row>
    <row r="95" spans="1:7">
      <c r="A95" s="277"/>
      <c r="B95" s="277"/>
      <c r="C95" s="277"/>
      <c r="D95" s="277"/>
      <c r="E95" s="293"/>
      <c r="F95" s="277"/>
      <c r="G95" s="277"/>
    </row>
    <row r="96" spans="1:7">
      <c r="A96" s="277"/>
      <c r="B96" s="277"/>
      <c r="C96" s="277"/>
      <c r="D96" s="277"/>
      <c r="E96" s="293"/>
      <c r="F96" s="277"/>
      <c r="G96" s="277"/>
    </row>
    <row r="97" spans="1:7">
      <c r="A97" s="277"/>
      <c r="B97" s="277"/>
      <c r="C97" s="277"/>
      <c r="D97" s="277"/>
      <c r="E97" s="293"/>
      <c r="F97" s="277"/>
      <c r="G97" s="277"/>
    </row>
    <row r="98" spans="1:7">
      <c r="A98" s="277"/>
      <c r="B98" s="277"/>
      <c r="C98" s="277"/>
      <c r="D98" s="277"/>
      <c r="E98" s="293"/>
      <c r="F98" s="277"/>
      <c r="G98" s="277"/>
    </row>
    <row r="99" spans="1:7">
      <c r="A99" s="277"/>
      <c r="B99" s="277"/>
      <c r="C99" s="277"/>
      <c r="D99" s="277"/>
      <c r="E99" s="293"/>
      <c r="F99" s="277"/>
      <c r="G99" s="277"/>
    </row>
  </sheetData>
  <mergeCells count="9">
    <mergeCell ref="C17:D17"/>
    <mergeCell ref="C19:D19"/>
    <mergeCell ref="C21:D21"/>
    <mergeCell ref="C9:D9"/>
    <mergeCell ref="A1:G1"/>
    <mergeCell ref="A3:B3"/>
    <mergeCell ref="A4:B4"/>
    <mergeCell ref="E4:G4"/>
    <mergeCell ref="C15:D15"/>
  </mergeCells>
  <phoneticPr fontId="0" type="noConversion"/>
  <printOptions horizontalCentered="1" gridLinesSet="0"/>
  <pageMargins left="0.59055118110236227" right="0.39370078740157483" top="0.59055118110236227" bottom="0.98425196850393704" header="0.19685039370078741" footer="0.51181102362204722"/>
  <pageSetup paperSize="9" orientation="landscape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List24"/>
  <dimension ref="A1:BE51"/>
  <sheetViews>
    <sheetView topLeftCell="A34" zoomScaleNormal="100" workbookViewId="0"/>
  </sheetViews>
  <sheetFormatPr defaultRowHeight="12.75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>
      <c r="A1" s="93" t="s">
        <v>99</v>
      </c>
      <c r="B1" s="94"/>
      <c r="C1" s="94"/>
      <c r="D1" s="94"/>
      <c r="E1" s="94"/>
      <c r="F1" s="94"/>
      <c r="G1" s="94"/>
    </row>
    <row r="2" spans="1:57" ht="12.75" customHeight="1">
      <c r="A2" s="95" t="s">
        <v>32</v>
      </c>
      <c r="B2" s="96"/>
      <c r="C2" s="97" t="s">
        <v>101</v>
      </c>
      <c r="D2" s="97" t="s">
        <v>130</v>
      </c>
      <c r="E2" s="98"/>
      <c r="F2" s="99" t="s">
        <v>33</v>
      </c>
      <c r="G2" s="100"/>
    </row>
    <row r="3" spans="1:57" ht="3" hidden="1" customHeight="1">
      <c r="A3" s="101"/>
      <c r="B3" s="102"/>
      <c r="C3" s="103"/>
      <c r="D3" s="103"/>
      <c r="E3" s="104"/>
      <c r="F3" s="105"/>
      <c r="G3" s="106"/>
    </row>
    <row r="4" spans="1:57" ht="12" customHeight="1">
      <c r="A4" s="107" t="s">
        <v>34</v>
      </c>
      <c r="B4" s="102"/>
      <c r="C4" s="103"/>
      <c r="D4" s="103"/>
      <c r="E4" s="104"/>
      <c r="F4" s="105" t="s">
        <v>35</v>
      </c>
      <c r="G4" s="108"/>
    </row>
    <row r="5" spans="1:57" ht="12.95" customHeight="1">
      <c r="A5" s="109" t="s">
        <v>239</v>
      </c>
      <c r="B5" s="110"/>
      <c r="C5" s="111" t="s">
        <v>240</v>
      </c>
      <c r="D5" s="112"/>
      <c r="E5" s="110"/>
      <c r="F5" s="105" t="s">
        <v>36</v>
      </c>
      <c r="G5" s="106"/>
    </row>
    <row r="6" spans="1:57" ht="12.95" customHeight="1">
      <c r="A6" s="107" t="s">
        <v>37</v>
      </c>
      <c r="B6" s="102"/>
      <c r="C6" s="103"/>
      <c r="D6" s="103"/>
      <c r="E6" s="104"/>
      <c r="F6" s="113" t="s">
        <v>38</v>
      </c>
      <c r="G6" s="114"/>
      <c r="O6" s="115"/>
    </row>
    <row r="7" spans="1:57" ht="12.95" customHeight="1">
      <c r="A7" s="116" t="s">
        <v>101</v>
      </c>
      <c r="B7" s="117"/>
      <c r="C7" s="118" t="s">
        <v>102</v>
      </c>
      <c r="D7" s="119"/>
      <c r="E7" s="119"/>
      <c r="F7" s="120" t="s">
        <v>39</v>
      </c>
      <c r="G7" s="114">
        <f>IF(G6=0,,ROUND((F30+F32)/G6,1))</f>
        <v>0</v>
      </c>
    </row>
    <row r="8" spans="1:57">
      <c r="A8" s="121" t="s">
        <v>40</v>
      </c>
      <c r="B8" s="105"/>
      <c r="C8" s="309"/>
      <c r="D8" s="309"/>
      <c r="E8" s="310"/>
      <c r="F8" s="122" t="s">
        <v>41</v>
      </c>
      <c r="G8" s="123"/>
      <c r="H8" s="124"/>
      <c r="I8" s="125"/>
    </row>
    <row r="9" spans="1:57">
      <c r="A9" s="121" t="s">
        <v>42</v>
      </c>
      <c r="B9" s="105"/>
      <c r="C9" s="309"/>
      <c r="D9" s="309"/>
      <c r="E9" s="310"/>
      <c r="F9" s="105"/>
      <c r="G9" s="126"/>
      <c r="H9" s="127"/>
    </row>
    <row r="10" spans="1:57">
      <c r="A10" s="121" t="s">
        <v>43</v>
      </c>
      <c r="B10" s="105"/>
      <c r="C10" s="309"/>
      <c r="D10" s="309"/>
      <c r="E10" s="309"/>
      <c r="F10" s="128"/>
      <c r="G10" s="129"/>
      <c r="H10" s="130"/>
    </row>
    <row r="11" spans="1:57" ht="13.5" customHeight="1">
      <c r="A11" s="121" t="s">
        <v>44</v>
      </c>
      <c r="B11" s="105"/>
      <c r="C11" s="309"/>
      <c r="D11" s="309"/>
      <c r="E11" s="309"/>
      <c r="F11" s="131" t="s">
        <v>45</v>
      </c>
      <c r="G11" s="132"/>
      <c r="H11" s="127"/>
      <c r="BA11" s="133"/>
      <c r="BB11" s="133"/>
      <c r="BC11" s="133"/>
      <c r="BD11" s="133"/>
      <c r="BE11" s="133"/>
    </row>
    <row r="12" spans="1:57" ht="12.75" customHeight="1">
      <c r="A12" s="134" t="s">
        <v>46</v>
      </c>
      <c r="B12" s="102"/>
      <c r="C12" s="311"/>
      <c r="D12" s="311"/>
      <c r="E12" s="311"/>
      <c r="F12" s="135" t="s">
        <v>47</v>
      </c>
      <c r="G12" s="136"/>
      <c r="H12" s="127"/>
    </row>
    <row r="13" spans="1:57" ht="28.5" customHeight="1" thickBot="1">
      <c r="A13" s="137" t="s">
        <v>48</v>
      </c>
      <c r="B13" s="138"/>
      <c r="C13" s="138"/>
      <c r="D13" s="138"/>
      <c r="E13" s="139"/>
      <c r="F13" s="139"/>
      <c r="G13" s="140"/>
      <c r="H13" s="127"/>
    </row>
    <row r="14" spans="1:57" ht="17.25" customHeight="1" thickBot="1">
      <c r="A14" s="141" t="s">
        <v>49</v>
      </c>
      <c r="B14" s="142"/>
      <c r="C14" s="143"/>
      <c r="D14" s="144" t="s">
        <v>50</v>
      </c>
      <c r="E14" s="145"/>
      <c r="F14" s="145"/>
      <c r="G14" s="143"/>
    </row>
    <row r="15" spans="1:57" ht="15.95" customHeight="1">
      <c r="A15" s="146"/>
      <c r="B15" s="147" t="s">
        <v>51</v>
      </c>
      <c r="C15" s="148">
        <f ca="1">'SO02 001 Rek'!E11</f>
        <v>0</v>
      </c>
      <c r="D15" s="149" t="str">
        <f ca="1">'SO02 001 Rek'!A16</f>
        <v>Ztížené výrobní podmínky</v>
      </c>
      <c r="E15" s="150"/>
      <c r="F15" s="151"/>
      <c r="G15" s="148">
        <f ca="1">'SO02 001 Rek'!I16</f>
        <v>0</v>
      </c>
    </row>
    <row r="16" spans="1:57" ht="15.95" customHeight="1">
      <c r="A16" s="146" t="s">
        <v>52</v>
      </c>
      <c r="B16" s="147" t="s">
        <v>53</v>
      </c>
      <c r="C16" s="148">
        <f ca="1">'SO02 001 Rek'!F11</f>
        <v>0</v>
      </c>
      <c r="D16" s="101" t="str">
        <f ca="1">'SO02 001 Rek'!A17</f>
        <v>Oborová přirážka</v>
      </c>
      <c r="E16" s="152"/>
      <c r="F16" s="153"/>
      <c r="G16" s="148">
        <f ca="1">'SO02 001 Rek'!I17</f>
        <v>0</v>
      </c>
    </row>
    <row r="17" spans="1:7" ht="15.95" customHeight="1">
      <c r="A17" s="146" t="s">
        <v>54</v>
      </c>
      <c r="B17" s="147" t="s">
        <v>55</v>
      </c>
      <c r="C17" s="148">
        <f ca="1">'SO02 001 Rek'!H11</f>
        <v>0</v>
      </c>
      <c r="D17" s="101" t="str">
        <f ca="1">'SO02 001 Rek'!A18</f>
        <v>Přesun stavebních kapacit</v>
      </c>
      <c r="E17" s="152"/>
      <c r="F17" s="153"/>
      <c r="G17" s="148">
        <f ca="1">'SO02 001 Rek'!I18</f>
        <v>0</v>
      </c>
    </row>
    <row r="18" spans="1:7" ht="15.95" customHeight="1">
      <c r="A18" s="154" t="s">
        <v>56</v>
      </c>
      <c r="B18" s="155" t="s">
        <v>57</v>
      </c>
      <c r="C18" s="148">
        <f ca="1">'SO02 001 Rek'!G11</f>
        <v>0</v>
      </c>
      <c r="D18" s="101" t="str">
        <f ca="1">'SO02 001 Rek'!A19</f>
        <v>Mimostaveništní doprava</v>
      </c>
      <c r="E18" s="152"/>
      <c r="F18" s="153"/>
      <c r="G18" s="148">
        <f ca="1">'SO02 001 Rek'!I19</f>
        <v>0</v>
      </c>
    </row>
    <row r="19" spans="1:7" ht="15.95" customHeight="1">
      <c r="A19" s="156" t="s">
        <v>58</v>
      </c>
      <c r="B19" s="147"/>
      <c r="C19" s="148">
        <f ca="1">SUM(C15:C18)</f>
        <v>0</v>
      </c>
      <c r="D19" s="101" t="str">
        <f ca="1">'SO02 001 Rek'!A20</f>
        <v>Zařízení staveniště</v>
      </c>
      <c r="E19" s="152"/>
      <c r="F19" s="153"/>
      <c r="G19" s="148">
        <f ca="1">'SO02 001 Rek'!I20</f>
        <v>0</v>
      </c>
    </row>
    <row r="20" spans="1:7" ht="15.95" customHeight="1">
      <c r="A20" s="156"/>
      <c r="B20" s="147"/>
      <c r="C20" s="148"/>
      <c r="D20" s="101" t="str">
        <f ca="1">'SO02 001 Rek'!A21</f>
        <v>Provoz investora</v>
      </c>
      <c r="E20" s="152"/>
      <c r="F20" s="153"/>
      <c r="G20" s="148">
        <f ca="1">'SO02 001 Rek'!I21</f>
        <v>0</v>
      </c>
    </row>
    <row r="21" spans="1:7" ht="15.95" customHeight="1">
      <c r="A21" s="156" t="s">
        <v>29</v>
      </c>
      <c r="B21" s="147"/>
      <c r="C21" s="148">
        <f ca="1">'SO02 001 Rek'!I11</f>
        <v>0</v>
      </c>
      <c r="D21" s="101" t="str">
        <f ca="1">'SO02 001 Rek'!A22</f>
        <v>Kompletační činnost (IČD)</v>
      </c>
      <c r="E21" s="152"/>
      <c r="F21" s="153"/>
      <c r="G21" s="148">
        <f ca="1">'SO02 001 Rek'!I22</f>
        <v>0</v>
      </c>
    </row>
    <row r="22" spans="1:7" ht="15.95" customHeight="1">
      <c r="A22" s="157" t="s">
        <v>59</v>
      </c>
      <c r="B22" s="127"/>
      <c r="C22" s="148">
        <f ca="1">C19+C21</f>
        <v>0</v>
      </c>
      <c r="D22" s="101" t="s">
        <v>60</v>
      </c>
      <c r="E22" s="152"/>
      <c r="F22" s="153"/>
      <c r="G22" s="148">
        <f ca="1">G23-SUM(G15:G21)</f>
        <v>0</v>
      </c>
    </row>
    <row r="23" spans="1:7" ht="15.95" customHeight="1" thickBot="1">
      <c r="A23" s="307" t="s">
        <v>61</v>
      </c>
      <c r="B23" s="308"/>
      <c r="C23" s="158">
        <f ca="1">C22+G23</f>
        <v>0</v>
      </c>
      <c r="D23" s="159" t="s">
        <v>62</v>
      </c>
      <c r="E23" s="160"/>
      <c r="F23" s="161"/>
      <c r="G23" s="148">
        <f ca="1">'SO02 001 Rek'!H24</f>
        <v>0</v>
      </c>
    </row>
    <row r="24" spans="1:7">
      <c r="A24" s="162" t="s">
        <v>63</v>
      </c>
      <c r="B24" s="163"/>
      <c r="C24" s="164"/>
      <c r="D24" s="163" t="s">
        <v>64</v>
      </c>
      <c r="E24" s="163"/>
      <c r="F24" s="165" t="s">
        <v>65</v>
      </c>
      <c r="G24" s="166"/>
    </row>
    <row r="25" spans="1:7">
      <c r="A25" s="157" t="s">
        <v>66</v>
      </c>
      <c r="B25" s="127"/>
      <c r="C25" s="167"/>
      <c r="D25" s="127" t="s">
        <v>66</v>
      </c>
      <c r="F25" s="168" t="s">
        <v>66</v>
      </c>
      <c r="G25" s="169"/>
    </row>
    <row r="26" spans="1:7" ht="37.5" customHeight="1">
      <c r="A26" s="157" t="s">
        <v>67</v>
      </c>
      <c r="B26" s="170"/>
      <c r="C26" s="167"/>
      <c r="D26" s="127" t="s">
        <v>67</v>
      </c>
      <c r="F26" s="168" t="s">
        <v>67</v>
      </c>
      <c r="G26" s="169"/>
    </row>
    <row r="27" spans="1:7">
      <c r="A27" s="157"/>
      <c r="B27" s="171"/>
      <c r="C27" s="167"/>
      <c r="D27" s="127"/>
      <c r="F27" s="168"/>
      <c r="G27" s="169"/>
    </row>
    <row r="28" spans="1:7">
      <c r="A28" s="157" t="s">
        <v>68</v>
      </c>
      <c r="B28" s="127"/>
      <c r="C28" s="167"/>
      <c r="D28" s="168" t="s">
        <v>69</v>
      </c>
      <c r="E28" s="167"/>
      <c r="F28" s="172" t="s">
        <v>69</v>
      </c>
      <c r="G28" s="169"/>
    </row>
    <row r="29" spans="1:7" ht="69" customHeight="1">
      <c r="A29" s="157"/>
      <c r="B29" s="127"/>
      <c r="C29" s="173"/>
      <c r="D29" s="174"/>
      <c r="E29" s="173"/>
      <c r="F29" s="127"/>
      <c r="G29" s="169"/>
    </row>
    <row r="30" spans="1:7">
      <c r="A30" s="175" t="s">
        <v>11</v>
      </c>
      <c r="B30" s="176"/>
      <c r="C30" s="177">
        <v>21</v>
      </c>
      <c r="D30" s="176" t="s">
        <v>70</v>
      </c>
      <c r="E30" s="178"/>
      <c r="F30" s="312">
        <f>C23-F32</f>
        <v>0</v>
      </c>
      <c r="G30" s="313"/>
    </row>
    <row r="31" spans="1:7">
      <c r="A31" s="175" t="s">
        <v>71</v>
      </c>
      <c r="B31" s="176"/>
      <c r="C31" s="177">
        <f>C30</f>
        <v>21</v>
      </c>
      <c r="D31" s="176" t="s">
        <v>72</v>
      </c>
      <c r="E31" s="178"/>
      <c r="F31" s="312">
        <f>ROUND(PRODUCT(F30,C31/100),0)</f>
        <v>0</v>
      </c>
      <c r="G31" s="313"/>
    </row>
    <row r="32" spans="1:7">
      <c r="A32" s="175" t="s">
        <v>11</v>
      </c>
      <c r="B32" s="176"/>
      <c r="C32" s="177">
        <v>0</v>
      </c>
      <c r="D32" s="176" t="s">
        <v>72</v>
      </c>
      <c r="E32" s="178"/>
      <c r="F32" s="312">
        <v>0</v>
      </c>
      <c r="G32" s="313"/>
    </row>
    <row r="33" spans="1:8">
      <c r="A33" s="175" t="s">
        <v>71</v>
      </c>
      <c r="B33" s="179"/>
      <c r="C33" s="180">
        <f>C32</f>
        <v>0</v>
      </c>
      <c r="D33" s="176" t="s">
        <v>72</v>
      </c>
      <c r="E33" s="153"/>
      <c r="F33" s="312">
        <f>ROUND(PRODUCT(F32,C33/100),0)</f>
        <v>0</v>
      </c>
      <c r="G33" s="313"/>
    </row>
    <row r="34" spans="1:8" s="184" customFormat="1" ht="19.5" customHeight="1" thickBot="1">
      <c r="A34" s="181" t="s">
        <v>73</v>
      </c>
      <c r="B34" s="182"/>
      <c r="C34" s="182"/>
      <c r="D34" s="182"/>
      <c r="E34" s="183"/>
      <c r="F34" s="314">
        <f>ROUND(SUM(F30:F33),0)</f>
        <v>0</v>
      </c>
      <c r="G34" s="315"/>
    </row>
    <row r="36" spans="1:8">
      <c r="A36" s="2" t="s">
        <v>74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>
      <c r="A37" s="2"/>
      <c r="B37" s="316"/>
      <c r="C37" s="316"/>
      <c r="D37" s="316"/>
      <c r="E37" s="316"/>
      <c r="F37" s="316"/>
      <c r="G37" s="316"/>
      <c r="H37" s="1" t="s">
        <v>1</v>
      </c>
    </row>
    <row r="38" spans="1:8" ht="12.75" customHeight="1">
      <c r="A38" s="185"/>
      <c r="B38" s="316"/>
      <c r="C38" s="316"/>
      <c r="D38" s="316"/>
      <c r="E38" s="316"/>
      <c r="F38" s="316"/>
      <c r="G38" s="316"/>
      <c r="H38" s="1" t="s">
        <v>1</v>
      </c>
    </row>
    <row r="39" spans="1:8">
      <c r="A39" s="185"/>
      <c r="B39" s="316"/>
      <c r="C39" s="316"/>
      <c r="D39" s="316"/>
      <c r="E39" s="316"/>
      <c r="F39" s="316"/>
      <c r="G39" s="316"/>
      <c r="H39" s="1" t="s">
        <v>1</v>
      </c>
    </row>
    <row r="40" spans="1:8">
      <c r="A40" s="185"/>
      <c r="B40" s="316"/>
      <c r="C40" s="316"/>
      <c r="D40" s="316"/>
      <c r="E40" s="316"/>
      <c r="F40" s="316"/>
      <c r="G40" s="316"/>
      <c r="H40" s="1" t="s">
        <v>1</v>
      </c>
    </row>
    <row r="41" spans="1:8">
      <c r="A41" s="185"/>
      <c r="B41" s="316"/>
      <c r="C41" s="316"/>
      <c r="D41" s="316"/>
      <c r="E41" s="316"/>
      <c r="F41" s="316"/>
      <c r="G41" s="316"/>
      <c r="H41" s="1" t="s">
        <v>1</v>
      </c>
    </row>
    <row r="42" spans="1:8">
      <c r="A42" s="185"/>
      <c r="B42" s="316"/>
      <c r="C42" s="316"/>
      <c r="D42" s="316"/>
      <c r="E42" s="316"/>
      <c r="F42" s="316"/>
      <c r="G42" s="316"/>
      <c r="H42" s="1" t="s">
        <v>1</v>
      </c>
    </row>
    <row r="43" spans="1:8">
      <c r="A43" s="185"/>
      <c r="B43" s="316"/>
      <c r="C43" s="316"/>
      <c r="D43" s="316"/>
      <c r="E43" s="316"/>
      <c r="F43" s="316"/>
      <c r="G43" s="316"/>
      <c r="H43" s="1" t="s">
        <v>1</v>
      </c>
    </row>
    <row r="44" spans="1:8" ht="12.75" customHeight="1">
      <c r="A44" s="185"/>
      <c r="B44" s="316"/>
      <c r="C44" s="316"/>
      <c r="D44" s="316"/>
      <c r="E44" s="316"/>
      <c r="F44" s="316"/>
      <c r="G44" s="316"/>
      <c r="H44" s="1" t="s">
        <v>1</v>
      </c>
    </row>
    <row r="45" spans="1:8" ht="12.75" customHeight="1">
      <c r="A45" s="185"/>
      <c r="B45" s="316"/>
      <c r="C45" s="316"/>
      <c r="D45" s="316"/>
      <c r="E45" s="316"/>
      <c r="F45" s="316"/>
      <c r="G45" s="316"/>
      <c r="H45" s="1" t="s">
        <v>1</v>
      </c>
    </row>
    <row r="46" spans="1:8">
      <c r="B46" s="306"/>
      <c r="C46" s="306"/>
      <c r="D46" s="306"/>
      <c r="E46" s="306"/>
      <c r="F46" s="306"/>
      <c r="G46" s="306"/>
    </row>
    <row r="47" spans="1:8">
      <c r="B47" s="306"/>
      <c r="C47" s="306"/>
      <c r="D47" s="306"/>
      <c r="E47" s="306"/>
      <c r="F47" s="306"/>
      <c r="G47" s="306"/>
    </row>
    <row r="48" spans="1:8">
      <c r="B48" s="306"/>
      <c r="C48" s="306"/>
      <c r="D48" s="306"/>
      <c r="E48" s="306"/>
      <c r="F48" s="306"/>
      <c r="G48" s="306"/>
    </row>
    <row r="49" spans="2:7">
      <c r="B49" s="306"/>
      <c r="C49" s="306"/>
      <c r="D49" s="306"/>
      <c r="E49" s="306"/>
      <c r="F49" s="306"/>
      <c r="G49" s="306"/>
    </row>
    <row r="50" spans="2:7">
      <c r="B50" s="306"/>
      <c r="C50" s="306"/>
      <c r="D50" s="306"/>
      <c r="E50" s="306"/>
      <c r="F50" s="306"/>
      <c r="G50" s="306"/>
    </row>
    <row r="51" spans="2:7">
      <c r="B51" s="306"/>
      <c r="C51" s="306"/>
      <c r="D51" s="306"/>
      <c r="E51" s="306"/>
      <c r="F51" s="306"/>
      <c r="G51" s="306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List34"/>
  <dimension ref="A1:BE75"/>
  <sheetViews>
    <sheetView workbookViewId="0">
      <selection sqref="A1:B1"/>
    </sheetView>
  </sheetViews>
  <sheetFormatPr defaultRowHeight="12.75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>
      <c r="A1" s="317" t="s">
        <v>2</v>
      </c>
      <c r="B1" s="318"/>
      <c r="C1" s="186" t="s">
        <v>103</v>
      </c>
      <c r="D1" s="187"/>
      <c r="E1" s="188"/>
      <c r="F1" s="187"/>
      <c r="G1" s="189" t="s">
        <v>75</v>
      </c>
      <c r="H1" s="190" t="s">
        <v>101</v>
      </c>
      <c r="I1" s="191"/>
    </row>
    <row r="2" spans="1:57" ht="13.5" thickBot="1">
      <c r="A2" s="319" t="s">
        <v>76</v>
      </c>
      <c r="B2" s="320"/>
      <c r="C2" s="192" t="s">
        <v>241</v>
      </c>
      <c r="D2" s="193"/>
      <c r="E2" s="194"/>
      <c r="F2" s="193"/>
      <c r="G2" s="321" t="s">
        <v>130</v>
      </c>
      <c r="H2" s="322"/>
      <c r="I2" s="323"/>
    </row>
    <row r="3" spans="1:57" ht="13.5" thickTop="1">
      <c r="F3" s="127"/>
    </row>
    <row r="4" spans="1:57" ht="19.5" customHeight="1">
      <c r="A4" s="195" t="s">
        <v>77</v>
      </c>
      <c r="B4" s="196"/>
      <c r="C4" s="196"/>
      <c r="D4" s="196"/>
      <c r="E4" s="197"/>
      <c r="F4" s="196"/>
      <c r="G4" s="196"/>
      <c r="H4" s="196"/>
      <c r="I4" s="196"/>
    </row>
    <row r="5" spans="1:57" ht="13.5" thickBot="1"/>
    <row r="6" spans="1:57" s="127" customFormat="1" ht="13.5" thickBot="1">
      <c r="A6" s="198"/>
      <c r="B6" s="199" t="s">
        <v>78</v>
      </c>
      <c r="C6" s="199"/>
      <c r="D6" s="200"/>
      <c r="E6" s="201" t="s">
        <v>25</v>
      </c>
      <c r="F6" s="202" t="s">
        <v>26</v>
      </c>
      <c r="G6" s="202" t="s">
        <v>27</v>
      </c>
      <c r="H6" s="202" t="s">
        <v>28</v>
      </c>
      <c r="I6" s="203" t="s">
        <v>29</v>
      </c>
    </row>
    <row r="7" spans="1:57" s="127" customFormat="1">
      <c r="A7" s="294" t="str">
        <f ca="1">'SO02 001 Pol'!B7</f>
        <v>11</v>
      </c>
      <c r="B7" s="62" t="str">
        <f ca="1">'SO02 001 Pol'!C7</f>
        <v>Přípravné a přidružené práce</v>
      </c>
      <c r="D7" s="204"/>
      <c r="E7" s="295">
        <f ca="1">'SO02 001 Pol'!BA9</f>
        <v>0</v>
      </c>
      <c r="F7" s="296">
        <f ca="1">'SO02 001 Pol'!BB9</f>
        <v>0</v>
      </c>
      <c r="G7" s="296">
        <f ca="1">'SO02 001 Pol'!BC9</f>
        <v>0</v>
      </c>
      <c r="H7" s="296">
        <f ca="1">'SO02 001 Pol'!BD9</f>
        <v>0</v>
      </c>
      <c r="I7" s="297">
        <f ca="1">'SO02 001 Pol'!BE9</f>
        <v>0</v>
      </c>
    </row>
    <row r="8" spans="1:57" s="127" customFormat="1">
      <c r="A8" s="294" t="str">
        <f ca="1">'SO02 001 Pol'!B10</f>
        <v>18</v>
      </c>
      <c r="B8" s="62" t="str">
        <f ca="1">'SO02 001 Pol'!C10</f>
        <v>Povrchové úpravy terénu</v>
      </c>
      <c r="D8" s="204"/>
      <c r="E8" s="295">
        <f ca="1">'SO02 001 Pol'!BA56</f>
        <v>0</v>
      </c>
      <c r="F8" s="296">
        <f ca="1">'SO02 001 Pol'!BB56</f>
        <v>0</v>
      </c>
      <c r="G8" s="296">
        <f ca="1">'SO02 001 Pol'!BC56</f>
        <v>0</v>
      </c>
      <c r="H8" s="296">
        <f ca="1">'SO02 001 Pol'!BD56</f>
        <v>0</v>
      </c>
      <c r="I8" s="297">
        <f ca="1">'SO02 001 Pol'!BE56</f>
        <v>0</v>
      </c>
    </row>
    <row r="9" spans="1:57" s="127" customFormat="1">
      <c r="A9" s="294" t="str">
        <f ca="1">'SO02 001 Pol'!B57</f>
        <v>34</v>
      </c>
      <c r="B9" s="62" t="str">
        <f ca="1">'SO02 001 Pol'!C57</f>
        <v>Stěny a příčky</v>
      </c>
      <c r="D9" s="204"/>
      <c r="E9" s="295">
        <f ca="1">'SO02 001 Pol'!BA62</f>
        <v>0</v>
      </c>
      <c r="F9" s="296">
        <f ca="1">'SO02 001 Pol'!BB62</f>
        <v>0</v>
      </c>
      <c r="G9" s="296">
        <f ca="1">'SO02 001 Pol'!BC62</f>
        <v>0</v>
      </c>
      <c r="H9" s="296">
        <f ca="1">'SO02 001 Pol'!BD62</f>
        <v>0</v>
      </c>
      <c r="I9" s="297">
        <f ca="1">'SO02 001 Pol'!BE62</f>
        <v>0</v>
      </c>
    </row>
    <row r="10" spans="1:57" s="127" customFormat="1" ht="13.5" thickBot="1">
      <c r="A10" s="294" t="str">
        <f ca="1">'SO02 001 Pol'!B63</f>
        <v>99</v>
      </c>
      <c r="B10" s="62" t="str">
        <f ca="1">'SO02 001 Pol'!C63</f>
        <v>Staveništní přesun hmot</v>
      </c>
      <c r="D10" s="204"/>
      <c r="E10" s="295">
        <f ca="1">'SO02 001 Pol'!BA65</f>
        <v>0</v>
      </c>
      <c r="F10" s="296">
        <f ca="1">'SO02 001 Pol'!BB65</f>
        <v>0</v>
      </c>
      <c r="G10" s="296">
        <f ca="1">'SO02 001 Pol'!BC65</f>
        <v>0</v>
      </c>
      <c r="H10" s="296">
        <f ca="1">'SO02 001 Pol'!BD65</f>
        <v>0</v>
      </c>
      <c r="I10" s="297">
        <f ca="1">'SO02 001 Pol'!BE65</f>
        <v>0</v>
      </c>
    </row>
    <row r="11" spans="1:57" s="14" customFormat="1" ht="13.5" thickBot="1">
      <c r="A11" s="205"/>
      <c r="B11" s="206" t="s">
        <v>79</v>
      </c>
      <c r="C11" s="206"/>
      <c r="D11" s="207"/>
      <c r="E11" s="208">
        <f>SUM(E7:E10)</f>
        <v>0</v>
      </c>
      <c r="F11" s="209">
        <f>SUM(F7:F10)</f>
        <v>0</v>
      </c>
      <c r="G11" s="209">
        <f>SUM(G7:G10)</f>
        <v>0</v>
      </c>
      <c r="H11" s="209">
        <f>SUM(H7:H10)</f>
        <v>0</v>
      </c>
      <c r="I11" s="210">
        <f>SUM(I7:I10)</f>
        <v>0</v>
      </c>
    </row>
    <row r="12" spans="1:57">
      <c r="A12" s="127"/>
      <c r="B12" s="127"/>
      <c r="C12" s="127"/>
      <c r="D12" s="127"/>
      <c r="E12" s="127"/>
      <c r="F12" s="127"/>
      <c r="G12" s="127"/>
      <c r="H12" s="127"/>
      <c r="I12" s="127"/>
    </row>
    <row r="13" spans="1:57" ht="19.5" customHeight="1">
      <c r="A13" s="196" t="s">
        <v>80</v>
      </c>
      <c r="B13" s="196"/>
      <c r="C13" s="196"/>
      <c r="D13" s="196"/>
      <c r="E13" s="196"/>
      <c r="F13" s="196"/>
      <c r="G13" s="211"/>
      <c r="H13" s="196"/>
      <c r="I13" s="196"/>
      <c r="BA13" s="133"/>
      <c r="BB13" s="133"/>
      <c r="BC13" s="133"/>
      <c r="BD13" s="133"/>
      <c r="BE13" s="133"/>
    </row>
    <row r="14" spans="1:57" ht="13.5" thickBot="1"/>
    <row r="15" spans="1:57">
      <c r="A15" s="162" t="s">
        <v>81</v>
      </c>
      <c r="B15" s="163"/>
      <c r="C15" s="163"/>
      <c r="D15" s="212"/>
      <c r="E15" s="213" t="s">
        <v>82</v>
      </c>
      <c r="F15" s="214" t="s">
        <v>12</v>
      </c>
      <c r="G15" s="215" t="s">
        <v>83</v>
      </c>
      <c r="H15" s="216"/>
      <c r="I15" s="217" t="s">
        <v>82</v>
      </c>
    </row>
    <row r="16" spans="1:57">
      <c r="A16" s="156" t="s">
        <v>119</v>
      </c>
      <c r="B16" s="147"/>
      <c r="C16" s="147"/>
      <c r="D16" s="218"/>
      <c r="E16" s="219"/>
      <c r="F16" s="220"/>
      <c r="G16" s="221">
        <v>0</v>
      </c>
      <c r="H16" s="222"/>
      <c r="I16" s="223">
        <f t="shared" ref="I16:I23" si="0">E16+F16*G16/100</f>
        <v>0</v>
      </c>
      <c r="BA16" s="1">
        <v>0</v>
      </c>
    </row>
    <row r="17" spans="1:53">
      <c r="A17" s="156" t="s">
        <v>120</v>
      </c>
      <c r="B17" s="147"/>
      <c r="C17" s="147"/>
      <c r="D17" s="218"/>
      <c r="E17" s="219"/>
      <c r="F17" s="220"/>
      <c r="G17" s="221">
        <v>0</v>
      </c>
      <c r="H17" s="222"/>
      <c r="I17" s="223">
        <f t="shared" si="0"/>
        <v>0</v>
      </c>
      <c r="BA17" s="1">
        <v>0</v>
      </c>
    </row>
    <row r="18" spans="1:53">
      <c r="A18" s="156" t="s">
        <v>121</v>
      </c>
      <c r="B18" s="147"/>
      <c r="C18" s="147"/>
      <c r="D18" s="218"/>
      <c r="E18" s="219"/>
      <c r="F18" s="220"/>
      <c r="G18" s="221">
        <v>0</v>
      </c>
      <c r="H18" s="222"/>
      <c r="I18" s="223">
        <f t="shared" si="0"/>
        <v>0</v>
      </c>
      <c r="BA18" s="1">
        <v>0</v>
      </c>
    </row>
    <row r="19" spans="1:53">
      <c r="A19" s="156" t="s">
        <v>122</v>
      </c>
      <c r="B19" s="147"/>
      <c r="C19" s="147"/>
      <c r="D19" s="218"/>
      <c r="E19" s="219"/>
      <c r="F19" s="220"/>
      <c r="G19" s="221">
        <v>0</v>
      </c>
      <c r="H19" s="222"/>
      <c r="I19" s="223">
        <f t="shared" si="0"/>
        <v>0</v>
      </c>
      <c r="BA19" s="1">
        <v>0</v>
      </c>
    </row>
    <row r="20" spans="1:53">
      <c r="A20" s="156" t="s">
        <v>123</v>
      </c>
      <c r="B20" s="147"/>
      <c r="C20" s="147"/>
      <c r="D20" s="218"/>
      <c r="E20" s="219"/>
      <c r="F20" s="220"/>
      <c r="G20" s="221">
        <v>0</v>
      </c>
      <c r="H20" s="222"/>
      <c r="I20" s="223">
        <f t="shared" si="0"/>
        <v>0</v>
      </c>
      <c r="BA20" s="1">
        <v>1</v>
      </c>
    </row>
    <row r="21" spans="1:53">
      <c r="A21" s="156" t="s">
        <v>124</v>
      </c>
      <c r="B21" s="147"/>
      <c r="C21" s="147"/>
      <c r="D21" s="218"/>
      <c r="E21" s="219"/>
      <c r="F21" s="220"/>
      <c r="G21" s="221">
        <v>0</v>
      </c>
      <c r="H21" s="222"/>
      <c r="I21" s="223">
        <f t="shared" si="0"/>
        <v>0</v>
      </c>
      <c r="BA21" s="1">
        <v>1</v>
      </c>
    </row>
    <row r="22" spans="1:53">
      <c r="A22" s="156" t="s">
        <v>125</v>
      </c>
      <c r="B22" s="147"/>
      <c r="C22" s="147"/>
      <c r="D22" s="218"/>
      <c r="E22" s="219"/>
      <c r="F22" s="220"/>
      <c r="G22" s="221">
        <v>0</v>
      </c>
      <c r="H22" s="222"/>
      <c r="I22" s="223">
        <f t="shared" si="0"/>
        <v>0</v>
      </c>
      <c r="BA22" s="1">
        <v>2</v>
      </c>
    </row>
    <row r="23" spans="1:53">
      <c r="A23" s="156" t="s">
        <v>126</v>
      </c>
      <c r="B23" s="147"/>
      <c r="C23" s="147"/>
      <c r="D23" s="218"/>
      <c r="E23" s="219"/>
      <c r="F23" s="220"/>
      <c r="G23" s="221">
        <v>0</v>
      </c>
      <c r="H23" s="222"/>
      <c r="I23" s="223">
        <f t="shared" si="0"/>
        <v>0</v>
      </c>
      <c r="BA23" s="1">
        <v>2</v>
      </c>
    </row>
    <row r="24" spans="1:53" ht="13.5" thickBot="1">
      <c r="A24" s="224"/>
      <c r="B24" s="225" t="s">
        <v>84</v>
      </c>
      <c r="C24" s="226"/>
      <c r="D24" s="227"/>
      <c r="E24" s="228"/>
      <c r="F24" s="229"/>
      <c r="G24" s="229"/>
      <c r="H24" s="324">
        <f>SUM(I16:I23)</f>
        <v>0</v>
      </c>
      <c r="I24" s="325"/>
    </row>
    <row r="26" spans="1:53">
      <c r="B26" s="14"/>
      <c r="F26" s="230"/>
      <c r="G26" s="231"/>
      <c r="H26" s="231"/>
      <c r="I26" s="46"/>
    </row>
    <row r="27" spans="1:53">
      <c r="F27" s="230"/>
      <c r="G27" s="231"/>
      <c r="H27" s="231"/>
      <c r="I27" s="46"/>
    </row>
    <row r="28" spans="1:53">
      <c r="F28" s="230"/>
      <c r="G28" s="231"/>
      <c r="H28" s="231"/>
      <c r="I28" s="46"/>
    </row>
    <row r="29" spans="1:53">
      <c r="F29" s="230"/>
      <c r="G29" s="231"/>
      <c r="H29" s="231"/>
      <c r="I29" s="46"/>
    </row>
    <row r="30" spans="1:53">
      <c r="F30" s="230"/>
      <c r="G30" s="231"/>
      <c r="H30" s="231"/>
      <c r="I30" s="46"/>
    </row>
    <row r="31" spans="1:53">
      <c r="F31" s="230"/>
      <c r="G31" s="231"/>
      <c r="H31" s="231"/>
      <c r="I31" s="46"/>
    </row>
    <row r="32" spans="1:53">
      <c r="F32" s="230"/>
      <c r="G32" s="231"/>
      <c r="H32" s="231"/>
      <c r="I32" s="46"/>
    </row>
    <row r="33" spans="6:9">
      <c r="F33" s="230"/>
      <c r="G33" s="231"/>
      <c r="H33" s="231"/>
      <c r="I33" s="46"/>
    </row>
    <row r="34" spans="6:9">
      <c r="F34" s="230"/>
      <c r="G34" s="231"/>
      <c r="H34" s="231"/>
      <c r="I34" s="46"/>
    </row>
    <row r="35" spans="6:9">
      <c r="F35" s="230"/>
      <c r="G35" s="231"/>
      <c r="H35" s="231"/>
      <c r="I35" s="46"/>
    </row>
    <row r="36" spans="6:9">
      <c r="F36" s="230"/>
      <c r="G36" s="231"/>
      <c r="H36" s="231"/>
      <c r="I36" s="46"/>
    </row>
    <row r="37" spans="6:9">
      <c r="F37" s="230"/>
      <c r="G37" s="231"/>
      <c r="H37" s="231"/>
      <c r="I37" s="46"/>
    </row>
    <row r="38" spans="6:9">
      <c r="F38" s="230"/>
      <c r="G38" s="231"/>
      <c r="H38" s="231"/>
      <c r="I38" s="46"/>
    </row>
    <row r="39" spans="6:9">
      <c r="F39" s="230"/>
      <c r="G39" s="231"/>
      <c r="H39" s="231"/>
      <c r="I39" s="46"/>
    </row>
    <row r="40" spans="6:9">
      <c r="F40" s="230"/>
      <c r="G40" s="231"/>
      <c r="H40" s="231"/>
      <c r="I40" s="46"/>
    </row>
    <row r="41" spans="6:9">
      <c r="F41" s="230"/>
      <c r="G41" s="231"/>
      <c r="H41" s="231"/>
      <c r="I41" s="46"/>
    </row>
    <row r="42" spans="6:9">
      <c r="F42" s="230"/>
      <c r="G42" s="231"/>
      <c r="H42" s="231"/>
      <c r="I42" s="46"/>
    </row>
    <row r="43" spans="6:9">
      <c r="F43" s="230"/>
      <c r="G43" s="231"/>
      <c r="H43" s="231"/>
      <c r="I43" s="46"/>
    </row>
    <row r="44" spans="6:9">
      <c r="F44" s="230"/>
      <c r="G44" s="231"/>
      <c r="H44" s="231"/>
      <c r="I44" s="46"/>
    </row>
    <row r="45" spans="6:9">
      <c r="F45" s="230"/>
      <c r="G45" s="231"/>
      <c r="H45" s="231"/>
      <c r="I45" s="46"/>
    </row>
    <row r="46" spans="6:9">
      <c r="F46" s="230"/>
      <c r="G46" s="231"/>
      <c r="H46" s="231"/>
      <c r="I46" s="46"/>
    </row>
    <row r="47" spans="6:9">
      <c r="F47" s="230"/>
      <c r="G47" s="231"/>
      <c r="H47" s="231"/>
      <c r="I47" s="46"/>
    </row>
    <row r="48" spans="6:9">
      <c r="F48" s="230"/>
      <c r="G48" s="231"/>
      <c r="H48" s="231"/>
      <c r="I48" s="46"/>
    </row>
    <row r="49" spans="6:9">
      <c r="F49" s="230"/>
      <c r="G49" s="231"/>
      <c r="H49" s="231"/>
      <c r="I49" s="46"/>
    </row>
    <row r="50" spans="6:9">
      <c r="F50" s="230"/>
      <c r="G50" s="231"/>
      <c r="H50" s="231"/>
      <c r="I50" s="46"/>
    </row>
    <row r="51" spans="6:9">
      <c r="F51" s="230"/>
      <c r="G51" s="231"/>
      <c r="H51" s="231"/>
      <c r="I51" s="46"/>
    </row>
    <row r="52" spans="6:9">
      <c r="F52" s="230"/>
      <c r="G52" s="231"/>
      <c r="H52" s="231"/>
      <c r="I52" s="46"/>
    </row>
    <row r="53" spans="6:9">
      <c r="F53" s="230"/>
      <c r="G53" s="231"/>
      <c r="H53" s="231"/>
      <c r="I53" s="46"/>
    </row>
    <row r="54" spans="6:9">
      <c r="F54" s="230"/>
      <c r="G54" s="231"/>
      <c r="H54" s="231"/>
      <c r="I54" s="46"/>
    </row>
    <row r="55" spans="6:9">
      <c r="F55" s="230"/>
      <c r="G55" s="231"/>
      <c r="H55" s="231"/>
      <c r="I55" s="46"/>
    </row>
    <row r="56" spans="6:9">
      <c r="F56" s="230"/>
      <c r="G56" s="231"/>
      <c r="H56" s="231"/>
      <c r="I56" s="46"/>
    </row>
    <row r="57" spans="6:9">
      <c r="F57" s="230"/>
      <c r="G57" s="231"/>
      <c r="H57" s="231"/>
      <c r="I57" s="46"/>
    </row>
    <row r="58" spans="6:9">
      <c r="F58" s="230"/>
      <c r="G58" s="231"/>
      <c r="H58" s="231"/>
      <c r="I58" s="46"/>
    </row>
    <row r="59" spans="6:9">
      <c r="F59" s="230"/>
      <c r="G59" s="231"/>
      <c r="H59" s="231"/>
      <c r="I59" s="46"/>
    </row>
    <row r="60" spans="6:9">
      <c r="F60" s="230"/>
      <c r="G60" s="231"/>
      <c r="H60" s="231"/>
      <c r="I60" s="46"/>
    </row>
    <row r="61" spans="6:9">
      <c r="F61" s="230"/>
      <c r="G61" s="231"/>
      <c r="H61" s="231"/>
      <c r="I61" s="46"/>
    </row>
    <row r="62" spans="6:9">
      <c r="F62" s="230"/>
      <c r="G62" s="231"/>
      <c r="H62" s="231"/>
      <c r="I62" s="46"/>
    </row>
    <row r="63" spans="6:9">
      <c r="F63" s="230"/>
      <c r="G63" s="231"/>
      <c r="H63" s="231"/>
      <c r="I63" s="46"/>
    </row>
    <row r="64" spans="6:9">
      <c r="F64" s="230"/>
      <c r="G64" s="231"/>
      <c r="H64" s="231"/>
      <c r="I64" s="46"/>
    </row>
    <row r="65" spans="6:9">
      <c r="F65" s="230"/>
      <c r="G65" s="231"/>
      <c r="H65" s="231"/>
      <c r="I65" s="46"/>
    </row>
    <row r="66" spans="6:9">
      <c r="F66" s="230"/>
      <c r="G66" s="231"/>
      <c r="H66" s="231"/>
      <c r="I66" s="46"/>
    </row>
    <row r="67" spans="6:9">
      <c r="F67" s="230"/>
      <c r="G67" s="231"/>
      <c r="H67" s="231"/>
      <c r="I67" s="46"/>
    </row>
    <row r="68" spans="6:9">
      <c r="F68" s="230"/>
      <c r="G68" s="231"/>
      <c r="H68" s="231"/>
      <c r="I68" s="46"/>
    </row>
    <row r="69" spans="6:9">
      <c r="F69" s="230"/>
      <c r="G69" s="231"/>
      <c r="H69" s="231"/>
      <c r="I69" s="46"/>
    </row>
    <row r="70" spans="6:9">
      <c r="F70" s="230"/>
      <c r="G70" s="231"/>
      <c r="H70" s="231"/>
      <c r="I70" s="46"/>
    </row>
    <row r="71" spans="6:9">
      <c r="F71" s="230"/>
      <c r="G71" s="231"/>
      <c r="H71" s="231"/>
      <c r="I71" s="46"/>
    </row>
    <row r="72" spans="6:9">
      <c r="F72" s="230"/>
      <c r="G72" s="231"/>
      <c r="H72" s="231"/>
      <c r="I72" s="46"/>
    </row>
    <row r="73" spans="6:9">
      <c r="F73" s="230"/>
      <c r="G73" s="231"/>
      <c r="H73" s="231"/>
      <c r="I73" s="46"/>
    </row>
    <row r="74" spans="6:9">
      <c r="F74" s="230"/>
      <c r="G74" s="231"/>
      <c r="H74" s="231"/>
      <c r="I74" s="46"/>
    </row>
    <row r="75" spans="6:9">
      <c r="F75" s="230"/>
      <c r="G75" s="231"/>
      <c r="H75" s="231"/>
      <c r="I75" s="46"/>
    </row>
  </sheetData>
  <mergeCells count="4">
    <mergeCell ref="A1:B1"/>
    <mergeCell ref="A2:B2"/>
    <mergeCell ref="G2:I2"/>
    <mergeCell ref="H24:I24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List5"/>
  <dimension ref="A1:CB138"/>
  <sheetViews>
    <sheetView showGridLines="0" showZeros="0" tabSelected="1" topLeftCell="A46" zoomScaleNormal="100" zoomScaleSheetLayoutView="100" workbookViewId="0">
      <selection activeCell="C43" sqref="C43:D43"/>
    </sheetView>
  </sheetViews>
  <sheetFormatPr defaultRowHeight="12.75"/>
  <cols>
    <col min="1" max="1" width="4.42578125" style="232" customWidth="1"/>
    <col min="2" max="2" width="11.5703125" style="232" customWidth="1"/>
    <col min="3" max="3" width="40.42578125" style="232" customWidth="1"/>
    <col min="4" max="4" width="5.5703125" style="232" customWidth="1"/>
    <col min="5" max="5" width="8.5703125" style="242" customWidth="1"/>
    <col min="6" max="6" width="9.85546875" style="232" customWidth="1"/>
    <col min="7" max="7" width="13.85546875" style="232" customWidth="1"/>
    <col min="8" max="8" width="11.7109375" style="232" customWidth="1"/>
    <col min="9" max="9" width="11.5703125" style="232" customWidth="1"/>
    <col min="10" max="10" width="11" style="232" customWidth="1"/>
    <col min="11" max="11" width="10.42578125" style="232" customWidth="1"/>
    <col min="12" max="12" width="75.42578125" style="232" customWidth="1"/>
    <col min="13" max="13" width="45.28515625" style="232" customWidth="1"/>
    <col min="14" max="16384" width="9.140625" style="232"/>
  </cols>
  <sheetData>
    <row r="1" spans="1:80" ht="15.75">
      <c r="A1" s="329" t="s">
        <v>100</v>
      </c>
      <c r="B1" s="329"/>
      <c r="C1" s="329"/>
      <c r="D1" s="329"/>
      <c r="E1" s="329"/>
      <c r="F1" s="329"/>
      <c r="G1" s="329"/>
    </row>
    <row r="2" spans="1:80" ht="14.25" customHeight="1" thickBot="1">
      <c r="B2" s="233"/>
      <c r="C2" s="234"/>
      <c r="D2" s="234"/>
      <c r="E2" s="235"/>
      <c r="F2" s="234"/>
      <c r="G2" s="234"/>
    </row>
    <row r="3" spans="1:80" ht="13.5" thickTop="1">
      <c r="A3" s="317" t="s">
        <v>2</v>
      </c>
      <c r="B3" s="318"/>
      <c r="C3" s="186" t="s">
        <v>103</v>
      </c>
      <c r="D3" s="236"/>
      <c r="E3" s="237" t="s">
        <v>85</v>
      </c>
      <c r="F3" s="238" t="str">
        <f ca="1">'SO02 001 Rek'!H1</f>
        <v>001</v>
      </c>
      <c r="G3" s="239"/>
    </row>
    <row r="4" spans="1:80" ht="13.5" thickBot="1">
      <c r="A4" s="330" t="s">
        <v>76</v>
      </c>
      <c r="B4" s="320"/>
      <c r="C4" s="192" t="s">
        <v>241</v>
      </c>
      <c r="D4" s="240"/>
      <c r="E4" s="331" t="str">
        <f ca="1">'SO02 001 Rek'!G2</f>
        <v>Realizace výsadeb</v>
      </c>
      <c r="F4" s="332"/>
      <c r="G4" s="333"/>
    </row>
    <row r="5" spans="1:80" ht="13.5" thickTop="1">
      <c r="A5" s="241"/>
      <c r="G5" s="243"/>
    </row>
    <row r="6" spans="1:80" ht="27" customHeight="1">
      <c r="A6" s="244" t="s">
        <v>86</v>
      </c>
      <c r="B6" s="245" t="s">
        <v>87</v>
      </c>
      <c r="C6" s="245" t="s">
        <v>88</v>
      </c>
      <c r="D6" s="245" t="s">
        <v>89</v>
      </c>
      <c r="E6" s="246" t="s">
        <v>90</v>
      </c>
      <c r="F6" s="245" t="s">
        <v>91</v>
      </c>
      <c r="G6" s="247" t="s">
        <v>92</v>
      </c>
      <c r="H6" s="248" t="s">
        <v>93</v>
      </c>
      <c r="I6" s="248" t="s">
        <v>94</v>
      </c>
      <c r="J6" s="248" t="s">
        <v>95</v>
      </c>
      <c r="K6" s="248" t="s">
        <v>96</v>
      </c>
    </row>
    <row r="7" spans="1:80">
      <c r="A7" s="249" t="s">
        <v>97</v>
      </c>
      <c r="B7" s="250" t="s">
        <v>131</v>
      </c>
      <c r="C7" s="251" t="s">
        <v>132</v>
      </c>
      <c r="D7" s="252"/>
      <c r="E7" s="253"/>
      <c r="F7" s="253"/>
      <c r="G7" s="254"/>
      <c r="H7" s="255"/>
      <c r="I7" s="256"/>
      <c r="J7" s="257"/>
      <c r="K7" s="258"/>
      <c r="O7" s="259">
        <v>1</v>
      </c>
    </row>
    <row r="8" spans="1:80">
      <c r="A8" s="260">
        <v>1</v>
      </c>
      <c r="B8" s="261" t="s">
        <v>134</v>
      </c>
      <c r="C8" s="262" t="s">
        <v>135</v>
      </c>
      <c r="D8" s="263" t="s">
        <v>136</v>
      </c>
      <c r="E8" s="264">
        <v>2451.06</v>
      </c>
      <c r="F8" s="264">
        <v>0</v>
      </c>
      <c r="G8" s="265">
        <f>E8*F8</f>
        <v>0</v>
      </c>
      <c r="H8" s="266">
        <v>0</v>
      </c>
      <c r="I8" s="267">
        <f>E8*H8</f>
        <v>0</v>
      </c>
      <c r="J8" s="266">
        <v>0</v>
      </c>
      <c r="K8" s="267">
        <f>E8*J8</f>
        <v>0</v>
      </c>
      <c r="O8" s="259">
        <v>2</v>
      </c>
      <c r="AA8" s="232">
        <v>1</v>
      </c>
      <c r="AB8" s="232">
        <v>1</v>
      </c>
      <c r="AC8" s="232">
        <v>1</v>
      </c>
      <c r="AZ8" s="232">
        <v>1</v>
      </c>
      <c r="BA8" s="232">
        <f>IF(AZ8=1,G8,0)</f>
        <v>0</v>
      </c>
      <c r="BB8" s="232">
        <f>IF(AZ8=2,G8,0)</f>
        <v>0</v>
      </c>
      <c r="BC8" s="232">
        <f>IF(AZ8=3,G8,0)</f>
        <v>0</v>
      </c>
      <c r="BD8" s="232">
        <f>IF(AZ8=4,G8,0)</f>
        <v>0</v>
      </c>
      <c r="BE8" s="232">
        <f>IF(AZ8=5,G8,0)</f>
        <v>0</v>
      </c>
      <c r="CA8" s="259">
        <v>1</v>
      </c>
      <c r="CB8" s="259">
        <v>1</v>
      </c>
    </row>
    <row r="9" spans="1:80">
      <c r="A9" s="278"/>
      <c r="B9" s="279" t="s">
        <v>98</v>
      </c>
      <c r="C9" s="280" t="s">
        <v>133</v>
      </c>
      <c r="D9" s="281"/>
      <c r="E9" s="282"/>
      <c r="F9" s="283"/>
      <c r="G9" s="284">
        <f>SUM(G7:G8)</f>
        <v>0</v>
      </c>
      <c r="H9" s="285"/>
      <c r="I9" s="286">
        <f>SUM(I7:I8)</f>
        <v>0</v>
      </c>
      <c r="J9" s="285"/>
      <c r="K9" s="286">
        <f>SUM(K7:K8)</f>
        <v>0</v>
      </c>
      <c r="O9" s="259">
        <v>4</v>
      </c>
      <c r="BA9" s="287">
        <f>SUM(BA7:BA8)</f>
        <v>0</v>
      </c>
      <c r="BB9" s="287">
        <f>SUM(BB7:BB8)</f>
        <v>0</v>
      </c>
      <c r="BC9" s="287">
        <f>SUM(BC7:BC8)</f>
        <v>0</v>
      </c>
      <c r="BD9" s="287">
        <f>SUM(BD7:BD8)</f>
        <v>0</v>
      </c>
      <c r="BE9" s="287">
        <f>SUM(BE7:BE8)</f>
        <v>0</v>
      </c>
    </row>
    <row r="10" spans="1:80">
      <c r="A10" s="249" t="s">
        <v>97</v>
      </c>
      <c r="B10" s="250" t="s">
        <v>137</v>
      </c>
      <c r="C10" s="251" t="s">
        <v>138</v>
      </c>
      <c r="D10" s="252"/>
      <c r="E10" s="253"/>
      <c r="F10" s="253"/>
      <c r="G10" s="254"/>
      <c r="H10" s="255"/>
      <c r="I10" s="256"/>
      <c r="J10" s="257"/>
      <c r="K10" s="258"/>
      <c r="O10" s="259">
        <v>1</v>
      </c>
    </row>
    <row r="11" spans="1:80">
      <c r="A11" s="260">
        <v>2</v>
      </c>
      <c r="B11" s="261" t="s">
        <v>140</v>
      </c>
      <c r="C11" s="262" t="s">
        <v>141</v>
      </c>
      <c r="D11" s="263" t="s">
        <v>136</v>
      </c>
      <c r="E11" s="264">
        <v>6273.5</v>
      </c>
      <c r="F11" s="264">
        <v>0</v>
      </c>
      <c r="G11" s="265">
        <f>E11*F11</f>
        <v>0</v>
      </c>
      <c r="H11" s="266">
        <v>0</v>
      </c>
      <c r="I11" s="267">
        <f>E11*H11</f>
        <v>0</v>
      </c>
      <c r="J11" s="266">
        <v>0</v>
      </c>
      <c r="K11" s="267">
        <f>E11*J11</f>
        <v>0</v>
      </c>
      <c r="O11" s="259">
        <v>2</v>
      </c>
      <c r="AA11" s="232">
        <v>1</v>
      </c>
      <c r="AB11" s="232">
        <v>1</v>
      </c>
      <c r="AC11" s="232">
        <v>1</v>
      </c>
      <c r="AZ11" s="232">
        <v>1</v>
      </c>
      <c r="BA11" s="232">
        <f>IF(AZ11=1,G11,0)</f>
        <v>0</v>
      </c>
      <c r="BB11" s="232">
        <f>IF(AZ11=2,G11,0)</f>
        <v>0</v>
      </c>
      <c r="BC11" s="232">
        <f>IF(AZ11=3,G11,0)</f>
        <v>0</v>
      </c>
      <c r="BD11" s="232">
        <f>IF(AZ11=4,G11,0)</f>
        <v>0</v>
      </c>
      <c r="BE11" s="232">
        <f>IF(AZ11=5,G11,0)</f>
        <v>0</v>
      </c>
      <c r="CA11" s="259">
        <v>1</v>
      </c>
      <c r="CB11" s="259">
        <v>1</v>
      </c>
    </row>
    <row r="12" spans="1:80">
      <c r="A12" s="268"/>
      <c r="B12" s="272"/>
      <c r="C12" s="334" t="s">
        <v>242</v>
      </c>
      <c r="D12" s="335"/>
      <c r="E12" s="273">
        <v>6273.5</v>
      </c>
      <c r="F12" s="274"/>
      <c r="G12" s="275"/>
      <c r="H12" s="276"/>
      <c r="I12" s="270"/>
      <c r="J12" s="277"/>
      <c r="K12" s="270"/>
      <c r="M12" s="271" t="s">
        <v>242</v>
      </c>
      <c r="O12" s="259"/>
    </row>
    <row r="13" spans="1:80">
      <c r="A13" s="260">
        <v>3</v>
      </c>
      <c r="B13" s="261" t="s">
        <v>143</v>
      </c>
      <c r="C13" s="262" t="s">
        <v>144</v>
      </c>
      <c r="D13" s="263" t="s">
        <v>136</v>
      </c>
      <c r="E13" s="264">
        <v>8461</v>
      </c>
      <c r="F13" s="264">
        <v>0</v>
      </c>
      <c r="G13" s="265">
        <f>E13*F13</f>
        <v>0</v>
      </c>
      <c r="H13" s="266">
        <v>0</v>
      </c>
      <c r="I13" s="267">
        <f>E13*H13</f>
        <v>0</v>
      </c>
      <c r="J13" s="266">
        <v>0</v>
      </c>
      <c r="K13" s="267">
        <f>E13*J13</f>
        <v>0</v>
      </c>
      <c r="O13" s="259">
        <v>2</v>
      </c>
      <c r="AA13" s="232">
        <v>1</v>
      </c>
      <c r="AB13" s="232">
        <v>1</v>
      </c>
      <c r="AC13" s="232">
        <v>1</v>
      </c>
      <c r="AZ13" s="232">
        <v>1</v>
      </c>
      <c r="BA13" s="232">
        <f>IF(AZ13=1,G13,0)</f>
        <v>0</v>
      </c>
      <c r="BB13" s="232">
        <f>IF(AZ13=2,G13,0)</f>
        <v>0</v>
      </c>
      <c r="BC13" s="232">
        <f>IF(AZ13=3,G13,0)</f>
        <v>0</v>
      </c>
      <c r="BD13" s="232">
        <f>IF(AZ13=4,G13,0)</f>
        <v>0</v>
      </c>
      <c r="BE13" s="232">
        <f>IF(AZ13=5,G13,0)</f>
        <v>0</v>
      </c>
      <c r="CA13" s="259">
        <v>1</v>
      </c>
      <c r="CB13" s="259">
        <v>1</v>
      </c>
    </row>
    <row r="14" spans="1:80">
      <c r="A14" s="268"/>
      <c r="B14" s="272"/>
      <c r="C14" s="334" t="s">
        <v>243</v>
      </c>
      <c r="D14" s="335"/>
      <c r="E14" s="273">
        <v>8461</v>
      </c>
      <c r="F14" s="274"/>
      <c r="G14" s="275"/>
      <c r="H14" s="276"/>
      <c r="I14" s="270"/>
      <c r="J14" s="277"/>
      <c r="K14" s="270"/>
      <c r="M14" s="271" t="s">
        <v>243</v>
      </c>
      <c r="O14" s="259"/>
    </row>
    <row r="15" spans="1:80">
      <c r="A15" s="260">
        <v>4</v>
      </c>
      <c r="B15" s="261" t="s">
        <v>146</v>
      </c>
      <c r="C15" s="262" t="s">
        <v>147</v>
      </c>
      <c r="D15" s="263" t="s">
        <v>111</v>
      </c>
      <c r="E15" s="264">
        <v>5330</v>
      </c>
      <c r="F15" s="264">
        <v>0</v>
      </c>
      <c r="G15" s="265">
        <f>E15*F15</f>
        <v>0</v>
      </c>
      <c r="H15" s="266">
        <v>0</v>
      </c>
      <c r="I15" s="267">
        <f>E15*H15</f>
        <v>0</v>
      </c>
      <c r="J15" s="266">
        <v>0</v>
      </c>
      <c r="K15" s="267">
        <f>E15*J15</f>
        <v>0</v>
      </c>
      <c r="O15" s="259">
        <v>2</v>
      </c>
      <c r="AA15" s="232">
        <v>1</v>
      </c>
      <c r="AB15" s="232">
        <v>1</v>
      </c>
      <c r="AC15" s="232">
        <v>1</v>
      </c>
      <c r="AZ15" s="232">
        <v>1</v>
      </c>
      <c r="BA15" s="232">
        <f>IF(AZ15=1,G15,0)</f>
        <v>0</v>
      </c>
      <c r="BB15" s="232">
        <f>IF(AZ15=2,G15,0)</f>
        <v>0</v>
      </c>
      <c r="BC15" s="232">
        <f>IF(AZ15=3,G15,0)</f>
        <v>0</v>
      </c>
      <c r="BD15" s="232">
        <f>IF(AZ15=4,G15,0)</f>
        <v>0</v>
      </c>
      <c r="BE15" s="232">
        <f>IF(AZ15=5,G15,0)</f>
        <v>0</v>
      </c>
      <c r="CA15" s="259">
        <v>1</v>
      </c>
      <c r="CB15" s="259">
        <v>1</v>
      </c>
    </row>
    <row r="16" spans="1:80" ht="22.5">
      <c r="A16" s="268"/>
      <c r="B16" s="272"/>
      <c r="C16" s="334" t="s">
        <v>244</v>
      </c>
      <c r="D16" s="335"/>
      <c r="E16" s="273">
        <v>5330</v>
      </c>
      <c r="F16" s="274"/>
      <c r="G16" s="275"/>
      <c r="H16" s="276"/>
      <c r="I16" s="270"/>
      <c r="J16" s="277"/>
      <c r="K16" s="270"/>
      <c r="M16" s="271" t="s">
        <v>244</v>
      </c>
      <c r="O16" s="259"/>
    </row>
    <row r="17" spans="1:80">
      <c r="A17" s="260">
        <v>5</v>
      </c>
      <c r="B17" s="261" t="s">
        <v>149</v>
      </c>
      <c r="C17" s="262" t="s">
        <v>150</v>
      </c>
      <c r="D17" s="263" t="s">
        <v>111</v>
      </c>
      <c r="E17" s="264">
        <v>215</v>
      </c>
      <c r="F17" s="264">
        <v>0</v>
      </c>
      <c r="G17" s="265">
        <f>E17*F17</f>
        <v>0</v>
      </c>
      <c r="H17" s="266">
        <v>0</v>
      </c>
      <c r="I17" s="267">
        <f>E17*H17</f>
        <v>0</v>
      </c>
      <c r="J17" s="266">
        <v>0</v>
      </c>
      <c r="K17" s="267">
        <f>E17*J17</f>
        <v>0</v>
      </c>
      <c r="O17" s="259">
        <v>2</v>
      </c>
      <c r="AA17" s="232">
        <v>1</v>
      </c>
      <c r="AB17" s="232">
        <v>1</v>
      </c>
      <c r="AC17" s="232">
        <v>1</v>
      </c>
      <c r="AZ17" s="232">
        <v>1</v>
      </c>
      <c r="BA17" s="232">
        <f>IF(AZ17=1,G17,0)</f>
        <v>0</v>
      </c>
      <c r="BB17" s="232">
        <f>IF(AZ17=2,G17,0)</f>
        <v>0</v>
      </c>
      <c r="BC17" s="232">
        <f>IF(AZ17=3,G17,0)</f>
        <v>0</v>
      </c>
      <c r="BD17" s="232">
        <f>IF(AZ17=4,G17,0)</f>
        <v>0</v>
      </c>
      <c r="BE17" s="232">
        <f>IF(AZ17=5,G17,0)</f>
        <v>0</v>
      </c>
      <c r="CA17" s="259">
        <v>1</v>
      </c>
      <c r="CB17" s="259">
        <v>1</v>
      </c>
    </row>
    <row r="18" spans="1:80">
      <c r="A18" s="268"/>
      <c r="B18" s="272"/>
      <c r="C18" s="334" t="s">
        <v>245</v>
      </c>
      <c r="D18" s="335"/>
      <c r="E18" s="273">
        <v>215</v>
      </c>
      <c r="F18" s="274"/>
      <c r="G18" s="275"/>
      <c r="H18" s="276"/>
      <c r="I18" s="270"/>
      <c r="J18" s="277"/>
      <c r="K18" s="270"/>
      <c r="M18" s="271" t="s">
        <v>245</v>
      </c>
      <c r="O18" s="259"/>
    </row>
    <row r="19" spans="1:80">
      <c r="A19" s="260">
        <v>6</v>
      </c>
      <c r="B19" s="261" t="s">
        <v>152</v>
      </c>
      <c r="C19" s="262" t="s">
        <v>153</v>
      </c>
      <c r="D19" s="263" t="s">
        <v>136</v>
      </c>
      <c r="E19" s="264">
        <v>8461</v>
      </c>
      <c r="F19" s="264">
        <v>0</v>
      </c>
      <c r="G19" s="265">
        <f>E19*F19</f>
        <v>0</v>
      </c>
      <c r="H19" s="266">
        <v>0</v>
      </c>
      <c r="I19" s="267">
        <f>E19*H19</f>
        <v>0</v>
      </c>
      <c r="J19" s="266">
        <v>0</v>
      </c>
      <c r="K19" s="267">
        <f>E19*J19</f>
        <v>0</v>
      </c>
      <c r="O19" s="259">
        <v>2</v>
      </c>
      <c r="AA19" s="232">
        <v>1</v>
      </c>
      <c r="AB19" s="232">
        <v>1</v>
      </c>
      <c r="AC19" s="232">
        <v>1</v>
      </c>
      <c r="AZ19" s="232">
        <v>1</v>
      </c>
      <c r="BA19" s="232">
        <f>IF(AZ19=1,G19,0)</f>
        <v>0</v>
      </c>
      <c r="BB19" s="232">
        <f>IF(AZ19=2,G19,0)</f>
        <v>0</v>
      </c>
      <c r="BC19" s="232">
        <f>IF(AZ19=3,G19,0)</f>
        <v>0</v>
      </c>
      <c r="BD19" s="232">
        <f>IF(AZ19=4,G19,0)</f>
        <v>0</v>
      </c>
      <c r="BE19" s="232">
        <f>IF(AZ19=5,G19,0)</f>
        <v>0</v>
      </c>
      <c r="CA19" s="259">
        <v>1</v>
      </c>
      <c r="CB19" s="259">
        <v>1</v>
      </c>
    </row>
    <row r="20" spans="1:80">
      <c r="A20" s="268"/>
      <c r="B20" s="272"/>
      <c r="C20" s="334" t="s">
        <v>243</v>
      </c>
      <c r="D20" s="335"/>
      <c r="E20" s="273">
        <v>8461</v>
      </c>
      <c r="F20" s="274"/>
      <c r="G20" s="275"/>
      <c r="H20" s="276"/>
      <c r="I20" s="270"/>
      <c r="J20" s="277"/>
      <c r="K20" s="270"/>
      <c r="M20" s="271" t="s">
        <v>243</v>
      </c>
      <c r="O20" s="259"/>
    </row>
    <row r="21" spans="1:80" ht="22.5">
      <c r="A21" s="260">
        <v>7</v>
      </c>
      <c r="B21" s="261" t="s">
        <v>154</v>
      </c>
      <c r="C21" s="262" t="s">
        <v>155</v>
      </c>
      <c r="D21" s="263" t="s">
        <v>111</v>
      </c>
      <c r="E21" s="264">
        <v>5330</v>
      </c>
      <c r="F21" s="264">
        <v>0</v>
      </c>
      <c r="G21" s="265">
        <f>E21*F21</f>
        <v>0</v>
      </c>
      <c r="H21" s="266">
        <v>0</v>
      </c>
      <c r="I21" s="267">
        <f>E21*H21</f>
        <v>0</v>
      </c>
      <c r="J21" s="266">
        <v>0</v>
      </c>
      <c r="K21" s="267">
        <f>E21*J21</f>
        <v>0</v>
      </c>
      <c r="O21" s="259">
        <v>2</v>
      </c>
      <c r="AA21" s="232">
        <v>1</v>
      </c>
      <c r="AB21" s="232">
        <v>1</v>
      </c>
      <c r="AC21" s="232">
        <v>1</v>
      </c>
      <c r="AZ21" s="232">
        <v>1</v>
      </c>
      <c r="BA21" s="232">
        <f>IF(AZ21=1,G21,0)</f>
        <v>0</v>
      </c>
      <c r="BB21" s="232">
        <f>IF(AZ21=2,G21,0)</f>
        <v>0</v>
      </c>
      <c r="BC21" s="232">
        <f>IF(AZ21=3,G21,0)</f>
        <v>0</v>
      </c>
      <c r="BD21" s="232">
        <f>IF(AZ21=4,G21,0)</f>
        <v>0</v>
      </c>
      <c r="BE21" s="232">
        <f>IF(AZ21=5,G21,0)</f>
        <v>0</v>
      </c>
      <c r="CA21" s="259">
        <v>1</v>
      </c>
      <c r="CB21" s="259">
        <v>1</v>
      </c>
    </row>
    <row r="22" spans="1:80" ht="22.5">
      <c r="A22" s="268"/>
      <c r="B22" s="272"/>
      <c r="C22" s="334" t="s">
        <v>246</v>
      </c>
      <c r="D22" s="335"/>
      <c r="E22" s="273">
        <v>5330</v>
      </c>
      <c r="F22" s="274"/>
      <c r="G22" s="275"/>
      <c r="H22" s="276"/>
      <c r="I22" s="270"/>
      <c r="J22" s="277"/>
      <c r="K22" s="270"/>
      <c r="M22" s="271" t="s">
        <v>246</v>
      </c>
      <c r="O22" s="259"/>
    </row>
    <row r="23" spans="1:80" ht="22.5">
      <c r="A23" s="260">
        <v>8</v>
      </c>
      <c r="B23" s="261" t="s">
        <v>157</v>
      </c>
      <c r="C23" s="262" t="s">
        <v>158</v>
      </c>
      <c r="D23" s="263" t="s">
        <v>111</v>
      </c>
      <c r="E23" s="264">
        <v>55</v>
      </c>
      <c r="F23" s="264">
        <v>0</v>
      </c>
      <c r="G23" s="265">
        <f>E23*F23</f>
        <v>0</v>
      </c>
      <c r="H23" s="266">
        <v>0</v>
      </c>
      <c r="I23" s="267">
        <f>E23*H23</f>
        <v>0</v>
      </c>
      <c r="J23" s="266">
        <v>0</v>
      </c>
      <c r="K23" s="267">
        <f>E23*J23</f>
        <v>0</v>
      </c>
      <c r="O23" s="259">
        <v>2</v>
      </c>
      <c r="AA23" s="232">
        <v>1</v>
      </c>
      <c r="AB23" s="232">
        <v>1</v>
      </c>
      <c r="AC23" s="232">
        <v>1</v>
      </c>
      <c r="AZ23" s="232">
        <v>1</v>
      </c>
      <c r="BA23" s="232">
        <f>IF(AZ23=1,G23,0)</f>
        <v>0</v>
      </c>
      <c r="BB23" s="232">
        <f>IF(AZ23=2,G23,0)</f>
        <v>0</v>
      </c>
      <c r="BC23" s="232">
        <f>IF(AZ23=3,G23,0)</f>
        <v>0</v>
      </c>
      <c r="BD23" s="232">
        <f>IF(AZ23=4,G23,0)</f>
        <v>0</v>
      </c>
      <c r="BE23" s="232">
        <f>IF(AZ23=5,G23,0)</f>
        <v>0</v>
      </c>
      <c r="CA23" s="259">
        <v>1</v>
      </c>
      <c r="CB23" s="259">
        <v>1</v>
      </c>
    </row>
    <row r="24" spans="1:80">
      <c r="A24" s="268"/>
      <c r="B24" s="272"/>
      <c r="C24" s="334" t="s">
        <v>247</v>
      </c>
      <c r="D24" s="335"/>
      <c r="E24" s="273">
        <v>55</v>
      </c>
      <c r="F24" s="274"/>
      <c r="G24" s="275"/>
      <c r="H24" s="276"/>
      <c r="I24" s="270"/>
      <c r="J24" s="277"/>
      <c r="K24" s="270"/>
      <c r="M24" s="271" t="s">
        <v>247</v>
      </c>
      <c r="O24" s="259"/>
    </row>
    <row r="25" spans="1:80" ht="22.5">
      <c r="A25" s="260">
        <v>9</v>
      </c>
      <c r="B25" s="261" t="s">
        <v>160</v>
      </c>
      <c r="C25" s="262" t="s">
        <v>161</v>
      </c>
      <c r="D25" s="263" t="s">
        <v>111</v>
      </c>
      <c r="E25" s="264">
        <v>160</v>
      </c>
      <c r="F25" s="264">
        <v>0</v>
      </c>
      <c r="G25" s="265">
        <f>E25*F25</f>
        <v>0</v>
      </c>
      <c r="H25" s="266">
        <v>0</v>
      </c>
      <c r="I25" s="267">
        <f>E25*H25</f>
        <v>0</v>
      </c>
      <c r="J25" s="266">
        <v>0</v>
      </c>
      <c r="K25" s="267">
        <f>E25*J25</f>
        <v>0</v>
      </c>
      <c r="O25" s="259">
        <v>2</v>
      </c>
      <c r="AA25" s="232">
        <v>1</v>
      </c>
      <c r="AB25" s="232">
        <v>1</v>
      </c>
      <c r="AC25" s="232">
        <v>1</v>
      </c>
      <c r="AZ25" s="232">
        <v>1</v>
      </c>
      <c r="BA25" s="232">
        <f>IF(AZ25=1,G25,0)</f>
        <v>0</v>
      </c>
      <c r="BB25" s="232">
        <f>IF(AZ25=2,G25,0)</f>
        <v>0</v>
      </c>
      <c r="BC25" s="232">
        <f>IF(AZ25=3,G25,0)</f>
        <v>0</v>
      </c>
      <c r="BD25" s="232">
        <f>IF(AZ25=4,G25,0)</f>
        <v>0</v>
      </c>
      <c r="BE25" s="232">
        <f>IF(AZ25=5,G25,0)</f>
        <v>0</v>
      </c>
      <c r="CA25" s="259">
        <v>1</v>
      </c>
      <c r="CB25" s="259">
        <v>1</v>
      </c>
    </row>
    <row r="26" spans="1:80">
      <c r="A26" s="268"/>
      <c r="B26" s="272"/>
      <c r="C26" s="334" t="s">
        <v>248</v>
      </c>
      <c r="D26" s="335"/>
      <c r="E26" s="273">
        <v>160</v>
      </c>
      <c r="F26" s="274"/>
      <c r="G26" s="275"/>
      <c r="H26" s="276"/>
      <c r="I26" s="270"/>
      <c r="J26" s="277"/>
      <c r="K26" s="270"/>
      <c r="M26" s="271" t="s">
        <v>248</v>
      </c>
      <c r="O26" s="259"/>
    </row>
    <row r="27" spans="1:80">
      <c r="A27" s="260">
        <v>10</v>
      </c>
      <c r="B27" s="261" t="s">
        <v>163</v>
      </c>
      <c r="C27" s="262" t="s">
        <v>164</v>
      </c>
      <c r="D27" s="263" t="s">
        <v>111</v>
      </c>
      <c r="E27" s="264">
        <v>215</v>
      </c>
      <c r="F27" s="264">
        <v>0</v>
      </c>
      <c r="G27" s="265">
        <f>E27*F27</f>
        <v>0</v>
      </c>
      <c r="H27" s="266">
        <v>2.2000000000000001E-4</v>
      </c>
      <c r="I27" s="267">
        <f>E27*H27</f>
        <v>4.7300000000000002E-2</v>
      </c>
      <c r="J27" s="266">
        <v>0</v>
      </c>
      <c r="K27" s="267">
        <f>E27*J27</f>
        <v>0</v>
      </c>
      <c r="O27" s="259">
        <v>2</v>
      </c>
      <c r="AA27" s="232">
        <v>1</v>
      </c>
      <c r="AB27" s="232">
        <v>1</v>
      </c>
      <c r="AC27" s="232">
        <v>1</v>
      </c>
      <c r="AZ27" s="232">
        <v>1</v>
      </c>
      <c r="BA27" s="232">
        <f>IF(AZ27=1,G27,0)</f>
        <v>0</v>
      </c>
      <c r="BB27" s="232">
        <f>IF(AZ27=2,G27,0)</f>
        <v>0</v>
      </c>
      <c r="BC27" s="232">
        <f>IF(AZ27=3,G27,0)</f>
        <v>0</v>
      </c>
      <c r="BD27" s="232">
        <f>IF(AZ27=4,G27,0)</f>
        <v>0</v>
      </c>
      <c r="BE27" s="232">
        <f>IF(AZ27=5,G27,0)</f>
        <v>0</v>
      </c>
      <c r="CA27" s="259">
        <v>1</v>
      </c>
      <c r="CB27" s="259">
        <v>1</v>
      </c>
    </row>
    <row r="28" spans="1:80">
      <c r="A28" s="268"/>
      <c r="B28" s="272"/>
      <c r="C28" s="334" t="s">
        <v>249</v>
      </c>
      <c r="D28" s="335"/>
      <c r="E28" s="273">
        <v>215</v>
      </c>
      <c r="F28" s="274"/>
      <c r="G28" s="275"/>
      <c r="H28" s="276"/>
      <c r="I28" s="270"/>
      <c r="J28" s="277"/>
      <c r="K28" s="270"/>
      <c r="M28" s="271" t="s">
        <v>249</v>
      </c>
      <c r="O28" s="259"/>
    </row>
    <row r="29" spans="1:80">
      <c r="A29" s="260">
        <v>11</v>
      </c>
      <c r="B29" s="261" t="s">
        <v>166</v>
      </c>
      <c r="C29" s="262" t="s">
        <v>167</v>
      </c>
      <c r="D29" s="263" t="s">
        <v>111</v>
      </c>
      <c r="E29" s="264">
        <v>175</v>
      </c>
      <c r="F29" s="264">
        <v>0</v>
      </c>
      <c r="G29" s="265">
        <f>E29*F29</f>
        <v>0</v>
      </c>
      <c r="H29" s="266">
        <v>0</v>
      </c>
      <c r="I29" s="267">
        <f>E29*H29</f>
        <v>0</v>
      </c>
      <c r="J29" s="266">
        <v>0</v>
      </c>
      <c r="K29" s="267">
        <f>E29*J29</f>
        <v>0</v>
      </c>
      <c r="O29" s="259">
        <v>2</v>
      </c>
      <c r="AA29" s="232">
        <v>1</v>
      </c>
      <c r="AB29" s="232">
        <v>1</v>
      </c>
      <c r="AC29" s="232">
        <v>1</v>
      </c>
      <c r="AZ29" s="232">
        <v>1</v>
      </c>
      <c r="BA29" s="232">
        <f>IF(AZ29=1,G29,0)</f>
        <v>0</v>
      </c>
      <c r="BB29" s="232">
        <f>IF(AZ29=2,G29,0)</f>
        <v>0</v>
      </c>
      <c r="BC29" s="232">
        <f>IF(AZ29=3,G29,0)</f>
        <v>0</v>
      </c>
      <c r="BD29" s="232">
        <f>IF(AZ29=4,G29,0)</f>
        <v>0</v>
      </c>
      <c r="BE29" s="232">
        <f>IF(AZ29=5,G29,0)</f>
        <v>0</v>
      </c>
      <c r="CA29" s="259">
        <v>1</v>
      </c>
      <c r="CB29" s="259">
        <v>1</v>
      </c>
    </row>
    <row r="30" spans="1:80">
      <c r="A30" s="268"/>
      <c r="B30" s="272"/>
      <c r="C30" s="334" t="s">
        <v>250</v>
      </c>
      <c r="D30" s="335"/>
      <c r="E30" s="273">
        <v>175</v>
      </c>
      <c r="F30" s="274"/>
      <c r="G30" s="275"/>
      <c r="H30" s="276"/>
      <c r="I30" s="270"/>
      <c r="J30" s="277"/>
      <c r="K30" s="270"/>
      <c r="M30" s="271" t="s">
        <v>250</v>
      </c>
      <c r="O30" s="259"/>
    </row>
    <row r="31" spans="1:80">
      <c r="A31" s="260">
        <v>12</v>
      </c>
      <c r="B31" s="261" t="s">
        <v>169</v>
      </c>
      <c r="C31" s="262" t="s">
        <v>170</v>
      </c>
      <c r="D31" s="263" t="s">
        <v>111</v>
      </c>
      <c r="E31" s="264">
        <v>430</v>
      </c>
      <c r="F31" s="264">
        <v>0</v>
      </c>
      <c r="G31" s="265">
        <f>E31*F31</f>
        <v>0</v>
      </c>
      <c r="H31" s="266">
        <v>1.0000000000000001E-5</v>
      </c>
      <c r="I31" s="267">
        <f>E31*H31</f>
        <v>4.3E-3</v>
      </c>
      <c r="J31" s="266">
        <v>0</v>
      </c>
      <c r="K31" s="267">
        <f>E31*J31</f>
        <v>0</v>
      </c>
      <c r="O31" s="259">
        <v>2</v>
      </c>
      <c r="AA31" s="232">
        <v>1</v>
      </c>
      <c r="AB31" s="232">
        <v>1</v>
      </c>
      <c r="AC31" s="232">
        <v>1</v>
      </c>
      <c r="AZ31" s="232">
        <v>1</v>
      </c>
      <c r="BA31" s="232">
        <f>IF(AZ31=1,G31,0)</f>
        <v>0</v>
      </c>
      <c r="BB31" s="232">
        <f>IF(AZ31=2,G31,0)</f>
        <v>0</v>
      </c>
      <c r="BC31" s="232">
        <f>IF(AZ31=3,G31,0)</f>
        <v>0</v>
      </c>
      <c r="BD31" s="232">
        <f>IF(AZ31=4,G31,0)</f>
        <v>0</v>
      </c>
      <c r="BE31" s="232">
        <f>IF(AZ31=5,G31,0)</f>
        <v>0</v>
      </c>
      <c r="CA31" s="259">
        <v>1</v>
      </c>
      <c r="CB31" s="259">
        <v>1</v>
      </c>
    </row>
    <row r="32" spans="1:80">
      <c r="A32" s="268"/>
      <c r="B32" s="272"/>
      <c r="C32" s="334" t="s">
        <v>251</v>
      </c>
      <c r="D32" s="335"/>
      <c r="E32" s="273">
        <v>430</v>
      </c>
      <c r="F32" s="274"/>
      <c r="G32" s="275"/>
      <c r="H32" s="276"/>
      <c r="I32" s="270"/>
      <c r="J32" s="277"/>
      <c r="K32" s="270"/>
      <c r="M32" s="271" t="s">
        <v>251</v>
      </c>
      <c r="O32" s="259"/>
    </row>
    <row r="33" spans="1:80">
      <c r="A33" s="260">
        <v>13</v>
      </c>
      <c r="B33" s="261" t="s">
        <v>172</v>
      </c>
      <c r="C33" s="262" t="s">
        <v>173</v>
      </c>
      <c r="D33" s="263" t="s">
        <v>136</v>
      </c>
      <c r="E33" s="264">
        <v>2187.5</v>
      </c>
      <c r="F33" s="264">
        <v>0</v>
      </c>
      <c r="G33" s="265">
        <f>E33*F33</f>
        <v>0</v>
      </c>
      <c r="H33" s="266">
        <v>0</v>
      </c>
      <c r="I33" s="267">
        <f>E33*H33</f>
        <v>0</v>
      </c>
      <c r="J33" s="266">
        <v>0</v>
      </c>
      <c r="K33" s="267">
        <f>E33*J33</f>
        <v>0</v>
      </c>
      <c r="O33" s="259">
        <v>2</v>
      </c>
      <c r="AA33" s="232">
        <v>1</v>
      </c>
      <c r="AB33" s="232">
        <v>1</v>
      </c>
      <c r="AC33" s="232">
        <v>1</v>
      </c>
      <c r="AZ33" s="232">
        <v>1</v>
      </c>
      <c r="BA33" s="232">
        <f>IF(AZ33=1,G33,0)</f>
        <v>0</v>
      </c>
      <c r="BB33" s="232">
        <f>IF(AZ33=2,G33,0)</f>
        <v>0</v>
      </c>
      <c r="BC33" s="232">
        <f>IF(AZ33=3,G33,0)</f>
        <v>0</v>
      </c>
      <c r="BD33" s="232">
        <f>IF(AZ33=4,G33,0)</f>
        <v>0</v>
      </c>
      <c r="BE33" s="232">
        <f>IF(AZ33=5,G33,0)</f>
        <v>0</v>
      </c>
      <c r="CA33" s="259">
        <v>1</v>
      </c>
      <c r="CB33" s="259">
        <v>1</v>
      </c>
    </row>
    <row r="34" spans="1:80">
      <c r="A34" s="268"/>
      <c r="B34" s="272"/>
      <c r="C34" s="334" t="s">
        <v>252</v>
      </c>
      <c r="D34" s="335"/>
      <c r="E34" s="273">
        <v>1875</v>
      </c>
      <c r="F34" s="274"/>
      <c r="G34" s="275"/>
      <c r="H34" s="276"/>
      <c r="I34" s="270"/>
      <c r="J34" s="277"/>
      <c r="K34" s="270"/>
      <c r="M34" s="271" t="s">
        <v>252</v>
      </c>
      <c r="O34" s="259"/>
    </row>
    <row r="35" spans="1:80">
      <c r="A35" s="268"/>
      <c r="B35" s="272"/>
      <c r="C35" s="334" t="s">
        <v>253</v>
      </c>
      <c r="D35" s="335"/>
      <c r="E35" s="273">
        <v>264.5</v>
      </c>
      <c r="F35" s="274"/>
      <c r="G35" s="275"/>
      <c r="H35" s="276"/>
      <c r="I35" s="270"/>
      <c r="J35" s="277"/>
      <c r="K35" s="270"/>
      <c r="M35" s="271" t="s">
        <v>253</v>
      </c>
      <c r="O35" s="259"/>
    </row>
    <row r="36" spans="1:80">
      <c r="A36" s="268"/>
      <c r="B36" s="272"/>
      <c r="C36" s="334" t="s">
        <v>254</v>
      </c>
      <c r="D36" s="335"/>
      <c r="E36" s="273">
        <v>48</v>
      </c>
      <c r="F36" s="274"/>
      <c r="G36" s="275"/>
      <c r="H36" s="276"/>
      <c r="I36" s="270"/>
      <c r="J36" s="277"/>
      <c r="K36" s="270"/>
      <c r="M36" s="271" t="s">
        <v>254</v>
      </c>
      <c r="O36" s="259"/>
    </row>
    <row r="37" spans="1:80">
      <c r="A37" s="260">
        <v>14</v>
      </c>
      <c r="B37" s="261" t="s">
        <v>178</v>
      </c>
      <c r="C37" s="262" t="s">
        <v>179</v>
      </c>
      <c r="D37" s="263" t="s">
        <v>180</v>
      </c>
      <c r="E37" s="264">
        <v>29.675000000000001</v>
      </c>
      <c r="F37" s="264">
        <v>0</v>
      </c>
      <c r="G37" s="265">
        <f>E37*F37</f>
        <v>0</v>
      </c>
      <c r="H37" s="266">
        <v>0</v>
      </c>
      <c r="I37" s="267">
        <f>E37*H37</f>
        <v>0</v>
      </c>
      <c r="J37" s="266">
        <v>0</v>
      </c>
      <c r="K37" s="267">
        <f>E37*J37</f>
        <v>0</v>
      </c>
      <c r="O37" s="259">
        <v>2</v>
      </c>
      <c r="AA37" s="232">
        <v>1</v>
      </c>
      <c r="AB37" s="232">
        <v>1</v>
      </c>
      <c r="AC37" s="232">
        <v>1</v>
      </c>
      <c r="AZ37" s="232">
        <v>1</v>
      </c>
      <c r="BA37" s="232">
        <f>IF(AZ37=1,G37,0)</f>
        <v>0</v>
      </c>
      <c r="BB37" s="232">
        <f>IF(AZ37=2,G37,0)</f>
        <v>0</v>
      </c>
      <c r="BC37" s="232">
        <f>IF(AZ37=3,G37,0)</f>
        <v>0</v>
      </c>
      <c r="BD37" s="232">
        <f>IF(AZ37=4,G37,0)</f>
        <v>0</v>
      </c>
      <c r="BE37" s="232">
        <f>IF(AZ37=5,G37,0)</f>
        <v>0</v>
      </c>
      <c r="CA37" s="259">
        <v>1</v>
      </c>
      <c r="CB37" s="259">
        <v>1</v>
      </c>
    </row>
    <row r="38" spans="1:80">
      <c r="A38" s="268"/>
      <c r="B38" s="272"/>
      <c r="C38" s="334" t="s">
        <v>255</v>
      </c>
      <c r="D38" s="335"/>
      <c r="E38" s="273">
        <v>2.15</v>
      </c>
      <c r="F38" s="274"/>
      <c r="G38" s="275"/>
      <c r="H38" s="276"/>
      <c r="I38" s="270"/>
      <c r="J38" s="277"/>
      <c r="K38" s="270"/>
      <c r="M38" s="271" t="s">
        <v>255</v>
      </c>
      <c r="O38" s="259"/>
    </row>
    <row r="39" spans="1:80">
      <c r="A39" s="268"/>
      <c r="B39" s="272"/>
      <c r="C39" s="334" t="s">
        <v>256</v>
      </c>
      <c r="D39" s="335"/>
      <c r="E39" s="273">
        <v>1.75</v>
      </c>
      <c r="F39" s="274"/>
      <c r="G39" s="275"/>
      <c r="H39" s="276"/>
      <c r="I39" s="270"/>
      <c r="J39" s="277"/>
      <c r="K39" s="270"/>
      <c r="M39" s="271" t="s">
        <v>256</v>
      </c>
      <c r="O39" s="259"/>
    </row>
    <row r="40" spans="1:80">
      <c r="A40" s="268"/>
      <c r="B40" s="272"/>
      <c r="C40" s="334" t="s">
        <v>257</v>
      </c>
      <c r="D40" s="335"/>
      <c r="E40" s="273">
        <v>25.774999999999999</v>
      </c>
      <c r="F40" s="274"/>
      <c r="G40" s="275"/>
      <c r="H40" s="276"/>
      <c r="I40" s="270"/>
      <c r="J40" s="277"/>
      <c r="K40" s="270"/>
      <c r="M40" s="271" t="s">
        <v>257</v>
      </c>
      <c r="O40" s="259"/>
    </row>
    <row r="41" spans="1:80">
      <c r="A41" s="260">
        <v>15</v>
      </c>
      <c r="B41" s="261" t="s">
        <v>184</v>
      </c>
      <c r="C41" s="262" t="s">
        <v>185</v>
      </c>
      <c r="D41" s="263" t="s">
        <v>180</v>
      </c>
      <c r="E41" s="264">
        <v>29.675000000000001</v>
      </c>
      <c r="F41" s="264">
        <v>0</v>
      </c>
      <c r="G41" s="265">
        <f>E41*F41</f>
        <v>0</v>
      </c>
      <c r="H41" s="266">
        <v>0</v>
      </c>
      <c r="I41" s="267">
        <f>E41*H41</f>
        <v>0</v>
      </c>
      <c r="J41" s="266">
        <v>0</v>
      </c>
      <c r="K41" s="267">
        <f>E41*J41</f>
        <v>0</v>
      </c>
      <c r="O41" s="259">
        <v>2</v>
      </c>
      <c r="AA41" s="232">
        <v>1</v>
      </c>
      <c r="AB41" s="232">
        <v>1</v>
      </c>
      <c r="AC41" s="232">
        <v>1</v>
      </c>
      <c r="AZ41" s="232">
        <v>1</v>
      </c>
      <c r="BA41" s="232">
        <f>IF(AZ41=1,G41,0)</f>
        <v>0</v>
      </c>
      <c r="BB41" s="232">
        <f>IF(AZ41=2,G41,0)</f>
        <v>0</v>
      </c>
      <c r="BC41" s="232">
        <f>IF(AZ41=3,G41,0)</f>
        <v>0</v>
      </c>
      <c r="BD41" s="232">
        <f>IF(AZ41=4,G41,0)</f>
        <v>0</v>
      </c>
      <c r="BE41" s="232">
        <f>IF(AZ41=5,G41,0)</f>
        <v>0</v>
      </c>
      <c r="CA41" s="259">
        <v>1</v>
      </c>
      <c r="CB41" s="259">
        <v>1</v>
      </c>
    </row>
    <row r="42" spans="1:80">
      <c r="A42" s="260">
        <v>16</v>
      </c>
      <c r="B42" s="261" t="s">
        <v>186</v>
      </c>
      <c r="C42" s="262" t="s">
        <v>307</v>
      </c>
      <c r="D42" s="263" t="s">
        <v>187</v>
      </c>
      <c r="E42" s="264">
        <v>21.1525</v>
      </c>
      <c r="F42" s="264">
        <v>0</v>
      </c>
      <c r="G42" s="265">
        <f>E42*F42</f>
        <v>0</v>
      </c>
      <c r="H42" s="266">
        <v>1E-3</v>
      </c>
      <c r="I42" s="267">
        <f>E42*H42</f>
        <v>2.1152500000000001E-2</v>
      </c>
      <c r="J42" s="266"/>
      <c r="K42" s="267">
        <f>E42*J42</f>
        <v>0</v>
      </c>
      <c r="O42" s="259">
        <v>2</v>
      </c>
      <c r="AA42" s="232">
        <v>3</v>
      </c>
      <c r="AB42" s="232">
        <v>1</v>
      </c>
      <c r="AC42" s="232">
        <v>572460</v>
      </c>
      <c r="AZ42" s="232">
        <v>1</v>
      </c>
      <c r="BA42" s="232">
        <f>IF(AZ42=1,G42,0)</f>
        <v>0</v>
      </c>
      <c r="BB42" s="232">
        <f>IF(AZ42=2,G42,0)</f>
        <v>0</v>
      </c>
      <c r="BC42" s="232">
        <f>IF(AZ42=3,G42,0)</f>
        <v>0</v>
      </c>
      <c r="BD42" s="232">
        <f>IF(AZ42=4,G42,0)</f>
        <v>0</v>
      </c>
      <c r="BE42" s="232">
        <f>IF(AZ42=5,G42,0)</f>
        <v>0</v>
      </c>
      <c r="CA42" s="259">
        <v>3</v>
      </c>
      <c r="CB42" s="259">
        <v>1</v>
      </c>
    </row>
    <row r="43" spans="1:80">
      <c r="A43" s="268"/>
      <c r="B43" s="272"/>
      <c r="C43" s="334" t="s">
        <v>258</v>
      </c>
      <c r="D43" s="335"/>
      <c r="E43" s="273">
        <v>21.1525</v>
      </c>
      <c r="F43" s="274"/>
      <c r="G43" s="275"/>
      <c r="H43" s="276"/>
      <c r="I43" s="270"/>
      <c r="J43" s="277"/>
      <c r="K43" s="270"/>
      <c r="M43" s="271" t="s">
        <v>258</v>
      </c>
      <c r="O43" s="259"/>
    </row>
    <row r="44" spans="1:80">
      <c r="A44" s="260">
        <v>17</v>
      </c>
      <c r="B44" s="261" t="s">
        <v>189</v>
      </c>
      <c r="C44" s="262" t="s">
        <v>190</v>
      </c>
      <c r="D44" s="263" t="s">
        <v>180</v>
      </c>
      <c r="E44" s="264">
        <v>218.75</v>
      </c>
      <c r="F44" s="264">
        <v>0</v>
      </c>
      <c r="G44" s="265">
        <f>E44*F44</f>
        <v>0</v>
      </c>
      <c r="H44" s="266">
        <v>0.6</v>
      </c>
      <c r="I44" s="267">
        <f>E44*H44</f>
        <v>131.25</v>
      </c>
      <c r="J44" s="266"/>
      <c r="K44" s="267">
        <f>E44*J44</f>
        <v>0</v>
      </c>
      <c r="O44" s="259">
        <v>2</v>
      </c>
      <c r="AA44" s="232">
        <v>3</v>
      </c>
      <c r="AB44" s="232">
        <v>1</v>
      </c>
      <c r="AC44" s="232">
        <v>10391100</v>
      </c>
      <c r="AZ44" s="232">
        <v>1</v>
      </c>
      <c r="BA44" s="232">
        <f>IF(AZ44=1,G44,0)</f>
        <v>0</v>
      </c>
      <c r="BB44" s="232">
        <f>IF(AZ44=2,G44,0)</f>
        <v>0</v>
      </c>
      <c r="BC44" s="232">
        <f>IF(AZ44=3,G44,0)</f>
        <v>0</v>
      </c>
      <c r="BD44" s="232">
        <f>IF(AZ44=4,G44,0)</f>
        <v>0</v>
      </c>
      <c r="BE44" s="232">
        <f>IF(AZ44=5,G44,0)</f>
        <v>0</v>
      </c>
      <c r="CA44" s="259">
        <v>3</v>
      </c>
      <c r="CB44" s="259">
        <v>1</v>
      </c>
    </row>
    <row r="45" spans="1:80">
      <c r="A45" s="268"/>
      <c r="B45" s="272"/>
      <c r="C45" s="334" t="s">
        <v>259</v>
      </c>
      <c r="D45" s="335"/>
      <c r="E45" s="273">
        <v>218.75</v>
      </c>
      <c r="F45" s="274"/>
      <c r="G45" s="275"/>
      <c r="H45" s="276"/>
      <c r="I45" s="270"/>
      <c r="J45" s="277"/>
      <c r="K45" s="270"/>
      <c r="M45" s="271" t="s">
        <v>259</v>
      </c>
      <c r="O45" s="259"/>
    </row>
    <row r="46" spans="1:80">
      <c r="A46" s="260">
        <v>18</v>
      </c>
      <c r="B46" s="261" t="s">
        <v>192</v>
      </c>
      <c r="C46" s="262" t="s">
        <v>193</v>
      </c>
      <c r="D46" s="263" t="s">
        <v>111</v>
      </c>
      <c r="E46" s="264">
        <v>430</v>
      </c>
      <c r="F46" s="264">
        <v>0</v>
      </c>
      <c r="G46" s="265">
        <f>E46*F46</f>
        <v>0</v>
      </c>
      <c r="H46" s="266">
        <v>7.0000000000000001E-3</v>
      </c>
      <c r="I46" s="267">
        <f>E46*H46</f>
        <v>3.0100000000000002</v>
      </c>
      <c r="J46" s="266"/>
      <c r="K46" s="267">
        <f>E46*J46</f>
        <v>0</v>
      </c>
      <c r="O46" s="259">
        <v>2</v>
      </c>
      <c r="AA46" s="232">
        <v>3</v>
      </c>
      <c r="AB46" s="232">
        <v>1</v>
      </c>
      <c r="AC46" s="232">
        <v>60850016</v>
      </c>
      <c r="AZ46" s="232">
        <v>1</v>
      </c>
      <c r="BA46" s="232">
        <f>IF(AZ46=1,G46,0)</f>
        <v>0</v>
      </c>
      <c r="BB46" s="232">
        <f>IF(AZ46=2,G46,0)</f>
        <v>0</v>
      </c>
      <c r="BC46" s="232">
        <f>IF(AZ46=3,G46,0)</f>
        <v>0</v>
      </c>
      <c r="BD46" s="232">
        <f>IF(AZ46=4,G46,0)</f>
        <v>0</v>
      </c>
      <c r="BE46" s="232">
        <f>IF(AZ46=5,G46,0)</f>
        <v>0</v>
      </c>
      <c r="CA46" s="259">
        <v>3</v>
      </c>
      <c r="CB46" s="259">
        <v>1</v>
      </c>
    </row>
    <row r="47" spans="1:80">
      <c r="A47" s="268"/>
      <c r="B47" s="272"/>
      <c r="C47" s="334" t="s">
        <v>251</v>
      </c>
      <c r="D47" s="335"/>
      <c r="E47" s="273">
        <v>430</v>
      </c>
      <c r="F47" s="274"/>
      <c r="G47" s="275"/>
      <c r="H47" s="276"/>
      <c r="I47" s="270"/>
      <c r="J47" s="277"/>
      <c r="K47" s="270"/>
      <c r="M47" s="271" t="s">
        <v>251</v>
      </c>
      <c r="O47" s="259"/>
    </row>
    <row r="48" spans="1:80" ht="22.5">
      <c r="A48" s="260">
        <v>19</v>
      </c>
      <c r="B48" s="261" t="s">
        <v>194</v>
      </c>
      <c r="C48" s="262" t="s">
        <v>260</v>
      </c>
      <c r="D48" s="263" t="s">
        <v>111</v>
      </c>
      <c r="E48" s="264">
        <v>55</v>
      </c>
      <c r="F48" s="264">
        <v>0</v>
      </c>
      <c r="G48" s="265">
        <f>E48*F48</f>
        <v>0</v>
      </c>
      <c r="H48" s="266">
        <v>1.4999999999999999E-2</v>
      </c>
      <c r="I48" s="267">
        <f>E48*H48</f>
        <v>0.82499999999999996</v>
      </c>
      <c r="J48" s="266"/>
      <c r="K48" s="267">
        <f>E48*J48</f>
        <v>0</v>
      </c>
      <c r="O48" s="259">
        <v>2</v>
      </c>
      <c r="AA48" s="232">
        <v>12</v>
      </c>
      <c r="AB48" s="232">
        <v>1</v>
      </c>
      <c r="AC48" s="232">
        <v>1</v>
      </c>
      <c r="AZ48" s="232">
        <v>1</v>
      </c>
      <c r="BA48" s="232">
        <f>IF(AZ48=1,G48,0)</f>
        <v>0</v>
      </c>
      <c r="BB48" s="232">
        <f>IF(AZ48=2,G48,0)</f>
        <v>0</v>
      </c>
      <c r="BC48" s="232">
        <f>IF(AZ48=3,G48,0)</f>
        <v>0</v>
      </c>
      <c r="BD48" s="232">
        <f>IF(AZ48=4,G48,0)</f>
        <v>0</v>
      </c>
      <c r="BE48" s="232">
        <f>IF(AZ48=5,G48,0)</f>
        <v>0</v>
      </c>
      <c r="CA48" s="259">
        <v>12</v>
      </c>
      <c r="CB48" s="259">
        <v>1</v>
      </c>
    </row>
    <row r="49" spans="1:80">
      <c r="A49" s="268"/>
      <c r="B49" s="272"/>
      <c r="C49" s="334" t="s">
        <v>261</v>
      </c>
      <c r="D49" s="335"/>
      <c r="E49" s="273">
        <v>55</v>
      </c>
      <c r="F49" s="274"/>
      <c r="G49" s="275"/>
      <c r="H49" s="276"/>
      <c r="I49" s="270"/>
      <c r="J49" s="277"/>
      <c r="K49" s="270"/>
      <c r="M49" s="271" t="s">
        <v>261</v>
      </c>
      <c r="O49" s="259"/>
    </row>
    <row r="50" spans="1:80" ht="22.5">
      <c r="A50" s="260">
        <v>20</v>
      </c>
      <c r="B50" s="261" t="s">
        <v>197</v>
      </c>
      <c r="C50" s="262" t="s">
        <v>262</v>
      </c>
      <c r="D50" s="263" t="s">
        <v>111</v>
      </c>
      <c r="E50" s="264">
        <v>160</v>
      </c>
      <c r="F50" s="264">
        <v>0</v>
      </c>
      <c r="G50" s="265">
        <f>E50*F50</f>
        <v>0</v>
      </c>
      <c r="H50" s="266">
        <v>1.2E-2</v>
      </c>
      <c r="I50" s="267">
        <f>E50*H50</f>
        <v>1.92</v>
      </c>
      <c r="J50" s="266"/>
      <c r="K50" s="267">
        <f>E50*J50</f>
        <v>0</v>
      </c>
      <c r="O50" s="259">
        <v>2</v>
      </c>
      <c r="AA50" s="232">
        <v>12</v>
      </c>
      <c r="AB50" s="232">
        <v>1</v>
      </c>
      <c r="AC50" s="232">
        <v>2</v>
      </c>
      <c r="AZ50" s="232">
        <v>1</v>
      </c>
      <c r="BA50" s="232">
        <f>IF(AZ50=1,G50,0)</f>
        <v>0</v>
      </c>
      <c r="BB50" s="232">
        <f>IF(AZ50=2,G50,0)</f>
        <v>0</v>
      </c>
      <c r="BC50" s="232">
        <f>IF(AZ50=3,G50,0)</f>
        <v>0</v>
      </c>
      <c r="BD50" s="232">
        <f>IF(AZ50=4,G50,0)</f>
        <v>0</v>
      </c>
      <c r="BE50" s="232">
        <f>IF(AZ50=5,G50,0)</f>
        <v>0</v>
      </c>
      <c r="CA50" s="259">
        <v>12</v>
      </c>
      <c r="CB50" s="259">
        <v>1</v>
      </c>
    </row>
    <row r="51" spans="1:80">
      <c r="A51" s="268"/>
      <c r="B51" s="272"/>
      <c r="C51" s="334" t="s">
        <v>263</v>
      </c>
      <c r="D51" s="335"/>
      <c r="E51" s="273">
        <v>160</v>
      </c>
      <c r="F51" s="274"/>
      <c r="G51" s="275"/>
      <c r="H51" s="276"/>
      <c r="I51" s="270"/>
      <c r="J51" s="277"/>
      <c r="K51" s="270"/>
      <c r="M51" s="271" t="s">
        <v>263</v>
      </c>
      <c r="O51" s="259"/>
    </row>
    <row r="52" spans="1:80">
      <c r="A52" s="260">
        <v>21</v>
      </c>
      <c r="B52" s="261" t="s">
        <v>200</v>
      </c>
      <c r="C52" s="262" t="s">
        <v>264</v>
      </c>
      <c r="D52" s="263" t="s">
        <v>111</v>
      </c>
      <c r="E52" s="264">
        <v>175</v>
      </c>
      <c r="F52" s="264">
        <v>0</v>
      </c>
      <c r="G52" s="265">
        <f>E52*F52</f>
        <v>0</v>
      </c>
      <c r="H52" s="266">
        <v>1.4999999999999999E-2</v>
      </c>
      <c r="I52" s="267">
        <f>E52*H52</f>
        <v>2.625</v>
      </c>
      <c r="J52" s="266"/>
      <c r="K52" s="267">
        <f>E52*J52</f>
        <v>0</v>
      </c>
      <c r="O52" s="259">
        <v>2</v>
      </c>
      <c r="AA52" s="232">
        <v>12</v>
      </c>
      <c r="AB52" s="232">
        <v>1</v>
      </c>
      <c r="AC52" s="232">
        <v>3</v>
      </c>
      <c r="AZ52" s="232">
        <v>1</v>
      </c>
      <c r="BA52" s="232">
        <f>IF(AZ52=1,G52,0)</f>
        <v>0</v>
      </c>
      <c r="BB52" s="232">
        <f>IF(AZ52=2,G52,0)</f>
        <v>0</v>
      </c>
      <c r="BC52" s="232">
        <f>IF(AZ52=3,G52,0)</f>
        <v>0</v>
      </c>
      <c r="BD52" s="232">
        <f>IF(AZ52=4,G52,0)</f>
        <v>0</v>
      </c>
      <c r="BE52" s="232">
        <f>IF(AZ52=5,G52,0)</f>
        <v>0</v>
      </c>
      <c r="CA52" s="259">
        <v>12</v>
      </c>
      <c r="CB52" s="259">
        <v>1</v>
      </c>
    </row>
    <row r="53" spans="1:80">
      <c r="A53" s="268"/>
      <c r="B53" s="272"/>
      <c r="C53" s="334" t="s">
        <v>265</v>
      </c>
      <c r="D53" s="335"/>
      <c r="E53" s="273">
        <v>175</v>
      </c>
      <c r="F53" s="274"/>
      <c r="G53" s="275"/>
      <c r="H53" s="276"/>
      <c r="I53" s="270"/>
      <c r="J53" s="277"/>
      <c r="K53" s="270"/>
      <c r="M53" s="271" t="s">
        <v>265</v>
      </c>
      <c r="O53" s="259"/>
    </row>
    <row r="54" spans="1:80">
      <c r="A54" s="260">
        <v>22</v>
      </c>
      <c r="B54" s="261" t="s">
        <v>203</v>
      </c>
      <c r="C54" s="262" t="s">
        <v>204</v>
      </c>
      <c r="D54" s="263" t="s">
        <v>111</v>
      </c>
      <c r="E54" s="264">
        <v>5155</v>
      </c>
      <c r="F54" s="264">
        <v>0</v>
      </c>
      <c r="G54" s="265">
        <f>E54*F54</f>
        <v>0</v>
      </c>
      <c r="H54" s="266">
        <v>3.0000000000000001E-3</v>
      </c>
      <c r="I54" s="267">
        <f>E54*H54</f>
        <v>15.465</v>
      </c>
      <c r="J54" s="266"/>
      <c r="K54" s="267">
        <f>E54*J54</f>
        <v>0</v>
      </c>
      <c r="O54" s="259">
        <v>2</v>
      </c>
      <c r="AA54" s="232">
        <v>12</v>
      </c>
      <c r="AB54" s="232">
        <v>1</v>
      </c>
      <c r="AC54" s="232">
        <v>4</v>
      </c>
      <c r="AZ54" s="232">
        <v>1</v>
      </c>
      <c r="BA54" s="232">
        <f>IF(AZ54=1,G54,0)</f>
        <v>0</v>
      </c>
      <c r="BB54" s="232">
        <f>IF(AZ54=2,G54,0)</f>
        <v>0</v>
      </c>
      <c r="BC54" s="232">
        <f>IF(AZ54=3,G54,0)</f>
        <v>0</v>
      </c>
      <c r="BD54" s="232">
        <f>IF(AZ54=4,G54,0)</f>
        <v>0</v>
      </c>
      <c r="BE54" s="232">
        <f>IF(AZ54=5,G54,0)</f>
        <v>0</v>
      </c>
      <c r="CA54" s="259">
        <v>12</v>
      </c>
      <c r="CB54" s="259">
        <v>1</v>
      </c>
    </row>
    <row r="55" spans="1:80">
      <c r="A55" s="268"/>
      <c r="B55" s="272"/>
      <c r="C55" s="334" t="s">
        <v>266</v>
      </c>
      <c r="D55" s="335"/>
      <c r="E55" s="273">
        <v>5155</v>
      </c>
      <c r="F55" s="274"/>
      <c r="G55" s="275"/>
      <c r="H55" s="276"/>
      <c r="I55" s="270"/>
      <c r="J55" s="277"/>
      <c r="K55" s="270"/>
      <c r="M55" s="271" t="s">
        <v>266</v>
      </c>
      <c r="O55" s="259"/>
    </row>
    <row r="56" spans="1:80">
      <c r="A56" s="278"/>
      <c r="B56" s="279" t="s">
        <v>98</v>
      </c>
      <c r="C56" s="280" t="s">
        <v>139</v>
      </c>
      <c r="D56" s="281"/>
      <c r="E56" s="282"/>
      <c r="F56" s="283"/>
      <c r="G56" s="284">
        <f>SUM(G10:G55)</f>
        <v>0</v>
      </c>
      <c r="H56" s="285"/>
      <c r="I56" s="286">
        <f>SUM(I10:I55)</f>
        <v>155.16775249999998</v>
      </c>
      <c r="J56" s="285"/>
      <c r="K56" s="286">
        <f>SUM(K10:K55)</f>
        <v>0</v>
      </c>
      <c r="O56" s="259">
        <v>4</v>
      </c>
      <c r="BA56" s="287">
        <f>SUM(BA10:BA55)</f>
        <v>0</v>
      </c>
      <c r="BB56" s="287">
        <f>SUM(BB10:BB55)</f>
        <v>0</v>
      </c>
      <c r="BC56" s="287">
        <f>SUM(BC10:BC55)</f>
        <v>0</v>
      </c>
      <c r="BD56" s="287">
        <f>SUM(BD10:BD55)</f>
        <v>0</v>
      </c>
      <c r="BE56" s="287">
        <f>SUM(BE10:BE55)</f>
        <v>0</v>
      </c>
    </row>
    <row r="57" spans="1:80">
      <c r="A57" s="249" t="s">
        <v>97</v>
      </c>
      <c r="B57" s="250" t="s">
        <v>206</v>
      </c>
      <c r="C57" s="251" t="s">
        <v>207</v>
      </c>
      <c r="D57" s="252"/>
      <c r="E57" s="253"/>
      <c r="F57" s="253"/>
      <c r="G57" s="254"/>
      <c r="H57" s="255"/>
      <c r="I57" s="256"/>
      <c r="J57" s="257"/>
      <c r="K57" s="258"/>
      <c r="O57" s="259">
        <v>1</v>
      </c>
    </row>
    <row r="58" spans="1:80">
      <c r="A58" s="260">
        <v>23</v>
      </c>
      <c r="B58" s="261" t="s">
        <v>209</v>
      </c>
      <c r="C58" s="262" t="s">
        <v>210</v>
      </c>
      <c r="D58" s="263" t="s">
        <v>211</v>
      </c>
      <c r="E58" s="264">
        <v>1423</v>
      </c>
      <c r="F58" s="264">
        <v>0</v>
      </c>
      <c r="G58" s="265">
        <f>E58*F58</f>
        <v>0</v>
      </c>
      <c r="H58" s="266">
        <v>5.4799999999999996E-3</v>
      </c>
      <c r="I58" s="267">
        <f>E58*H58</f>
        <v>7.7980399999999994</v>
      </c>
      <c r="J58" s="266">
        <v>0</v>
      </c>
      <c r="K58" s="267">
        <f>E58*J58</f>
        <v>0</v>
      </c>
      <c r="O58" s="259">
        <v>2</v>
      </c>
      <c r="AA58" s="232">
        <v>1</v>
      </c>
      <c r="AB58" s="232">
        <v>1</v>
      </c>
      <c r="AC58" s="232">
        <v>1</v>
      </c>
      <c r="AZ58" s="232">
        <v>1</v>
      </c>
      <c r="BA58" s="232">
        <f>IF(AZ58=1,G58,0)</f>
        <v>0</v>
      </c>
      <c r="BB58" s="232">
        <f>IF(AZ58=2,G58,0)</f>
        <v>0</v>
      </c>
      <c r="BC58" s="232">
        <f>IF(AZ58=3,G58,0)</f>
        <v>0</v>
      </c>
      <c r="BD58" s="232">
        <f>IF(AZ58=4,G58,0)</f>
        <v>0</v>
      </c>
      <c r="BE58" s="232">
        <f>IF(AZ58=5,G58,0)</f>
        <v>0</v>
      </c>
      <c r="CA58" s="259">
        <v>1</v>
      </c>
      <c r="CB58" s="259">
        <v>1</v>
      </c>
    </row>
    <row r="59" spans="1:80">
      <c r="A59" s="268"/>
      <c r="B59" s="272"/>
      <c r="C59" s="334" t="s">
        <v>267</v>
      </c>
      <c r="D59" s="335"/>
      <c r="E59" s="273">
        <v>1423</v>
      </c>
      <c r="F59" s="274"/>
      <c r="G59" s="275"/>
      <c r="H59" s="276"/>
      <c r="I59" s="270"/>
      <c r="J59" s="277"/>
      <c r="K59" s="270"/>
      <c r="M59" s="271" t="s">
        <v>267</v>
      </c>
      <c r="O59" s="259"/>
    </row>
    <row r="60" spans="1:80">
      <c r="A60" s="260">
        <v>24</v>
      </c>
      <c r="B60" s="261" t="s">
        <v>213</v>
      </c>
      <c r="C60" s="262" t="s">
        <v>214</v>
      </c>
      <c r="D60" s="263" t="s">
        <v>211</v>
      </c>
      <c r="E60" s="264">
        <v>15</v>
      </c>
      <c r="F60" s="264">
        <v>0</v>
      </c>
      <c r="G60" s="265">
        <f>E60*F60</f>
        <v>0</v>
      </c>
      <c r="H60" s="266">
        <v>4.0050000000000002E-2</v>
      </c>
      <c r="I60" s="267">
        <f>E60*H60</f>
        <v>0.60075000000000001</v>
      </c>
      <c r="J60" s="266">
        <v>0</v>
      </c>
      <c r="K60" s="267">
        <f>E60*J60</f>
        <v>0</v>
      </c>
      <c r="O60" s="259">
        <v>2</v>
      </c>
      <c r="AA60" s="232">
        <v>1</v>
      </c>
      <c r="AB60" s="232">
        <v>1</v>
      </c>
      <c r="AC60" s="232">
        <v>1</v>
      </c>
      <c r="AZ60" s="232">
        <v>1</v>
      </c>
      <c r="BA60" s="232">
        <f>IF(AZ60=1,G60,0)</f>
        <v>0</v>
      </c>
      <c r="BB60" s="232">
        <f>IF(AZ60=2,G60,0)</f>
        <v>0</v>
      </c>
      <c r="BC60" s="232">
        <f>IF(AZ60=3,G60,0)</f>
        <v>0</v>
      </c>
      <c r="BD60" s="232">
        <f>IF(AZ60=4,G60,0)</f>
        <v>0</v>
      </c>
      <c r="BE60" s="232">
        <f>IF(AZ60=5,G60,0)</f>
        <v>0</v>
      </c>
      <c r="CA60" s="259">
        <v>1</v>
      </c>
      <c r="CB60" s="259">
        <v>1</v>
      </c>
    </row>
    <row r="61" spans="1:80">
      <c r="A61" s="268"/>
      <c r="B61" s="272"/>
      <c r="C61" s="334" t="s">
        <v>268</v>
      </c>
      <c r="D61" s="335"/>
      <c r="E61" s="273">
        <v>15</v>
      </c>
      <c r="F61" s="274"/>
      <c r="G61" s="275"/>
      <c r="H61" s="276"/>
      <c r="I61" s="270"/>
      <c r="J61" s="277"/>
      <c r="K61" s="270"/>
      <c r="M61" s="271" t="s">
        <v>268</v>
      </c>
      <c r="O61" s="259"/>
    </row>
    <row r="62" spans="1:80">
      <c r="A62" s="278"/>
      <c r="B62" s="279" t="s">
        <v>98</v>
      </c>
      <c r="C62" s="280" t="s">
        <v>208</v>
      </c>
      <c r="D62" s="281"/>
      <c r="E62" s="282"/>
      <c r="F62" s="283"/>
      <c r="G62" s="284">
        <f>SUM(G57:G61)</f>
        <v>0</v>
      </c>
      <c r="H62" s="285"/>
      <c r="I62" s="286">
        <f>SUM(I57:I61)</f>
        <v>8.39879</v>
      </c>
      <c r="J62" s="285"/>
      <c r="K62" s="286">
        <f>SUM(K57:K61)</f>
        <v>0</v>
      </c>
      <c r="O62" s="259">
        <v>4</v>
      </c>
      <c r="BA62" s="287">
        <f>SUM(BA57:BA61)</f>
        <v>0</v>
      </c>
      <c r="BB62" s="287">
        <f>SUM(BB57:BB61)</f>
        <v>0</v>
      </c>
      <c r="BC62" s="287">
        <f>SUM(BC57:BC61)</f>
        <v>0</v>
      </c>
      <c r="BD62" s="287">
        <f>SUM(BD57:BD61)</f>
        <v>0</v>
      </c>
      <c r="BE62" s="287">
        <f>SUM(BE57:BE61)</f>
        <v>0</v>
      </c>
    </row>
    <row r="63" spans="1:80">
      <c r="A63" s="249" t="s">
        <v>97</v>
      </c>
      <c r="B63" s="250" t="s">
        <v>216</v>
      </c>
      <c r="C63" s="251" t="s">
        <v>217</v>
      </c>
      <c r="D63" s="252"/>
      <c r="E63" s="253"/>
      <c r="F63" s="253"/>
      <c r="G63" s="254"/>
      <c r="H63" s="255"/>
      <c r="I63" s="256"/>
      <c r="J63" s="257"/>
      <c r="K63" s="258"/>
      <c r="O63" s="259">
        <v>1</v>
      </c>
    </row>
    <row r="64" spans="1:80">
      <c r="A64" s="260">
        <v>25</v>
      </c>
      <c r="B64" s="261" t="s">
        <v>219</v>
      </c>
      <c r="C64" s="262" t="s">
        <v>220</v>
      </c>
      <c r="D64" s="263" t="s">
        <v>221</v>
      </c>
      <c r="E64" s="264">
        <v>163.5665425</v>
      </c>
      <c r="F64" s="264">
        <v>0</v>
      </c>
      <c r="G64" s="265">
        <f>E64*F64</f>
        <v>0</v>
      </c>
      <c r="H64" s="266">
        <v>0</v>
      </c>
      <c r="I64" s="267">
        <f>E64*H64</f>
        <v>0</v>
      </c>
      <c r="J64" s="266"/>
      <c r="K64" s="267">
        <f>E64*J64</f>
        <v>0</v>
      </c>
      <c r="O64" s="259">
        <v>2</v>
      </c>
      <c r="AA64" s="232">
        <v>7</v>
      </c>
      <c r="AB64" s="232">
        <v>1</v>
      </c>
      <c r="AC64" s="232">
        <v>2</v>
      </c>
      <c r="AZ64" s="232">
        <v>1</v>
      </c>
      <c r="BA64" s="232">
        <f>IF(AZ64=1,G64,0)</f>
        <v>0</v>
      </c>
      <c r="BB64" s="232">
        <f>IF(AZ64=2,G64,0)</f>
        <v>0</v>
      </c>
      <c r="BC64" s="232">
        <f>IF(AZ64=3,G64,0)</f>
        <v>0</v>
      </c>
      <c r="BD64" s="232">
        <f>IF(AZ64=4,G64,0)</f>
        <v>0</v>
      </c>
      <c r="BE64" s="232">
        <f>IF(AZ64=5,G64,0)</f>
        <v>0</v>
      </c>
      <c r="CA64" s="259">
        <v>7</v>
      </c>
      <c r="CB64" s="259">
        <v>1</v>
      </c>
    </row>
    <row r="65" spans="1:57">
      <c r="A65" s="278"/>
      <c r="B65" s="279" t="s">
        <v>98</v>
      </c>
      <c r="C65" s="280" t="s">
        <v>218</v>
      </c>
      <c r="D65" s="281"/>
      <c r="E65" s="282"/>
      <c r="F65" s="283"/>
      <c r="G65" s="284">
        <f>SUM(G63:G64)</f>
        <v>0</v>
      </c>
      <c r="H65" s="285"/>
      <c r="I65" s="286">
        <f>SUM(I63:I64)</f>
        <v>0</v>
      </c>
      <c r="J65" s="285"/>
      <c r="K65" s="286">
        <f>SUM(K63:K64)</f>
        <v>0</v>
      </c>
      <c r="O65" s="259">
        <v>4</v>
      </c>
      <c r="BA65" s="287">
        <f>SUM(BA63:BA64)</f>
        <v>0</v>
      </c>
      <c r="BB65" s="287">
        <f>SUM(BB63:BB64)</f>
        <v>0</v>
      </c>
      <c r="BC65" s="287">
        <f>SUM(BC63:BC64)</f>
        <v>0</v>
      </c>
      <c r="BD65" s="287">
        <f>SUM(BD63:BD64)</f>
        <v>0</v>
      </c>
      <c r="BE65" s="287">
        <f>SUM(BE63:BE64)</f>
        <v>0</v>
      </c>
    </row>
    <row r="66" spans="1:57">
      <c r="E66" s="232"/>
    </row>
    <row r="67" spans="1:57">
      <c r="E67" s="232"/>
    </row>
    <row r="68" spans="1:57">
      <c r="E68" s="232"/>
    </row>
    <row r="69" spans="1:57">
      <c r="E69" s="232"/>
    </row>
    <row r="70" spans="1:57">
      <c r="E70" s="232"/>
    </row>
    <row r="71" spans="1:57">
      <c r="E71" s="232"/>
    </row>
    <row r="72" spans="1:57">
      <c r="E72" s="232"/>
    </row>
    <row r="73" spans="1:57">
      <c r="E73" s="232"/>
    </row>
    <row r="74" spans="1:57">
      <c r="E74" s="232"/>
    </row>
    <row r="75" spans="1:57">
      <c r="E75" s="232"/>
    </row>
    <row r="76" spans="1:57">
      <c r="E76" s="232"/>
    </row>
    <row r="77" spans="1:57">
      <c r="E77" s="232"/>
    </row>
    <row r="78" spans="1:57">
      <c r="E78" s="232"/>
    </row>
    <row r="79" spans="1:57">
      <c r="E79" s="232"/>
    </row>
    <row r="80" spans="1:57">
      <c r="E80" s="232"/>
    </row>
    <row r="81" spans="1:7">
      <c r="E81" s="232"/>
    </row>
    <row r="82" spans="1:7">
      <c r="E82" s="232"/>
    </row>
    <row r="83" spans="1:7">
      <c r="E83" s="232"/>
    </row>
    <row r="84" spans="1:7">
      <c r="E84" s="232"/>
    </row>
    <row r="85" spans="1:7">
      <c r="E85" s="232"/>
    </row>
    <row r="86" spans="1:7">
      <c r="E86" s="232"/>
    </row>
    <row r="87" spans="1:7">
      <c r="E87" s="232"/>
    </row>
    <row r="88" spans="1:7">
      <c r="E88" s="232"/>
    </row>
    <row r="89" spans="1:7">
      <c r="A89" s="277"/>
      <c r="B89" s="277"/>
      <c r="C89" s="277"/>
      <c r="D89" s="277"/>
      <c r="E89" s="277"/>
      <c r="F89" s="277"/>
      <c r="G89" s="277"/>
    </row>
    <row r="90" spans="1:7">
      <c r="A90" s="277"/>
      <c r="B90" s="277"/>
      <c r="C90" s="277"/>
      <c r="D90" s="277"/>
      <c r="E90" s="277"/>
      <c r="F90" s="277"/>
      <c r="G90" s="277"/>
    </row>
    <row r="91" spans="1:7">
      <c r="A91" s="277"/>
      <c r="B91" s="277"/>
      <c r="C91" s="277"/>
      <c r="D91" s="277"/>
      <c r="E91" s="277"/>
      <c r="F91" s="277"/>
      <c r="G91" s="277"/>
    </row>
    <row r="92" spans="1:7">
      <c r="A92" s="277"/>
      <c r="B92" s="277"/>
      <c r="C92" s="277"/>
      <c r="D92" s="277"/>
      <c r="E92" s="277"/>
      <c r="F92" s="277"/>
      <c r="G92" s="277"/>
    </row>
    <row r="93" spans="1:7">
      <c r="E93" s="232"/>
    </row>
    <row r="94" spans="1:7">
      <c r="E94" s="232"/>
    </row>
    <row r="95" spans="1:7">
      <c r="E95" s="232"/>
    </row>
    <row r="96" spans="1:7">
      <c r="E96" s="232"/>
    </row>
    <row r="97" spans="5:5">
      <c r="E97" s="232"/>
    </row>
    <row r="98" spans="5:5">
      <c r="E98" s="232"/>
    </row>
    <row r="99" spans="5:5">
      <c r="E99" s="232"/>
    </row>
    <row r="100" spans="5:5">
      <c r="E100" s="232"/>
    </row>
    <row r="101" spans="5:5">
      <c r="E101" s="232"/>
    </row>
    <row r="102" spans="5:5">
      <c r="E102" s="232"/>
    </row>
    <row r="103" spans="5:5">
      <c r="E103" s="232"/>
    </row>
    <row r="104" spans="5:5">
      <c r="E104" s="232"/>
    </row>
    <row r="105" spans="5:5">
      <c r="E105" s="232"/>
    </row>
    <row r="106" spans="5:5">
      <c r="E106" s="232"/>
    </row>
    <row r="107" spans="5:5">
      <c r="E107" s="232"/>
    </row>
    <row r="108" spans="5:5">
      <c r="E108" s="232"/>
    </row>
    <row r="109" spans="5:5">
      <c r="E109" s="232"/>
    </row>
    <row r="110" spans="5:5">
      <c r="E110" s="232"/>
    </row>
    <row r="111" spans="5:5">
      <c r="E111" s="232"/>
    </row>
    <row r="112" spans="5:5">
      <c r="E112" s="232"/>
    </row>
    <row r="113" spans="1:7">
      <c r="E113" s="232"/>
    </row>
    <row r="114" spans="1:7">
      <c r="E114" s="232"/>
    </row>
    <row r="115" spans="1:7">
      <c r="E115" s="232"/>
    </row>
    <row r="116" spans="1:7">
      <c r="E116" s="232"/>
    </row>
    <row r="117" spans="1:7">
      <c r="E117" s="232"/>
    </row>
    <row r="118" spans="1:7">
      <c r="E118" s="232"/>
    </row>
    <row r="119" spans="1:7">
      <c r="E119" s="232"/>
    </row>
    <row r="120" spans="1:7">
      <c r="E120" s="232"/>
    </row>
    <row r="121" spans="1:7">
      <c r="E121" s="232"/>
    </row>
    <row r="122" spans="1:7">
      <c r="E122" s="232"/>
    </row>
    <row r="123" spans="1:7">
      <c r="E123" s="232"/>
    </row>
    <row r="124" spans="1:7">
      <c r="A124" s="288"/>
      <c r="B124" s="288"/>
    </row>
    <row r="125" spans="1:7">
      <c r="A125" s="277"/>
      <c r="B125" s="277"/>
      <c r="C125" s="289"/>
      <c r="D125" s="289"/>
      <c r="E125" s="290"/>
      <c r="F125" s="289"/>
      <c r="G125" s="291"/>
    </row>
    <row r="126" spans="1:7">
      <c r="A126" s="292"/>
      <c r="B126" s="292"/>
      <c r="C126" s="277"/>
      <c r="D126" s="277"/>
      <c r="E126" s="293"/>
      <c r="F126" s="277"/>
      <c r="G126" s="277"/>
    </row>
    <row r="127" spans="1:7">
      <c r="A127" s="277"/>
      <c r="B127" s="277"/>
      <c r="C127" s="277"/>
      <c r="D127" s="277"/>
      <c r="E127" s="293"/>
      <c r="F127" s="277"/>
      <c r="G127" s="277"/>
    </row>
    <row r="128" spans="1:7">
      <c r="A128" s="277"/>
      <c r="B128" s="277"/>
      <c r="C128" s="277"/>
      <c r="D128" s="277"/>
      <c r="E128" s="293"/>
      <c r="F128" s="277"/>
      <c r="G128" s="277"/>
    </row>
    <row r="129" spans="1:7">
      <c r="A129" s="277"/>
      <c r="B129" s="277"/>
      <c r="C129" s="277"/>
      <c r="D129" s="277"/>
      <c r="E129" s="293"/>
      <c r="F129" s="277"/>
      <c r="G129" s="277"/>
    </row>
    <row r="130" spans="1:7">
      <c r="A130" s="277"/>
      <c r="B130" s="277"/>
      <c r="C130" s="277"/>
      <c r="D130" s="277"/>
      <c r="E130" s="293"/>
      <c r="F130" s="277"/>
      <c r="G130" s="277"/>
    </row>
    <row r="131" spans="1:7">
      <c r="A131" s="277"/>
      <c r="B131" s="277"/>
      <c r="C131" s="277"/>
      <c r="D131" s="277"/>
      <c r="E131" s="293"/>
      <c r="F131" s="277"/>
      <c r="G131" s="277"/>
    </row>
    <row r="132" spans="1:7">
      <c r="A132" s="277"/>
      <c r="B132" s="277"/>
      <c r="C132" s="277"/>
      <c r="D132" s="277"/>
      <c r="E132" s="293"/>
      <c r="F132" s="277"/>
      <c r="G132" s="277"/>
    </row>
    <row r="133" spans="1:7">
      <c r="A133" s="277"/>
      <c r="B133" s="277"/>
      <c r="C133" s="277"/>
      <c r="D133" s="277"/>
      <c r="E133" s="293"/>
      <c r="F133" s="277"/>
      <c r="G133" s="277"/>
    </row>
    <row r="134" spans="1:7">
      <c r="A134" s="277"/>
      <c r="B134" s="277"/>
      <c r="C134" s="277"/>
      <c r="D134" s="277"/>
      <c r="E134" s="293"/>
      <c r="F134" s="277"/>
      <c r="G134" s="277"/>
    </row>
    <row r="135" spans="1:7">
      <c r="A135" s="277"/>
      <c r="B135" s="277"/>
      <c r="C135" s="277"/>
      <c r="D135" s="277"/>
      <c r="E135" s="293"/>
      <c r="F135" s="277"/>
      <c r="G135" s="277"/>
    </row>
    <row r="136" spans="1:7">
      <c r="A136" s="277"/>
      <c r="B136" s="277"/>
      <c r="C136" s="277"/>
      <c r="D136" s="277"/>
      <c r="E136" s="293"/>
      <c r="F136" s="277"/>
      <c r="G136" s="277"/>
    </row>
    <row r="137" spans="1:7">
      <c r="A137" s="277"/>
      <c r="B137" s="277"/>
      <c r="C137" s="277"/>
      <c r="D137" s="277"/>
      <c r="E137" s="293"/>
      <c r="F137" s="277"/>
      <c r="G137" s="277"/>
    </row>
    <row r="138" spans="1:7">
      <c r="A138" s="277"/>
      <c r="B138" s="277"/>
      <c r="C138" s="277"/>
      <c r="D138" s="277"/>
      <c r="E138" s="293"/>
      <c r="F138" s="277"/>
      <c r="G138" s="277"/>
    </row>
  </sheetData>
  <mergeCells count="30">
    <mergeCell ref="C61:D61"/>
    <mergeCell ref="C38:D38"/>
    <mergeCell ref="C39:D39"/>
    <mergeCell ref="C40:D40"/>
    <mergeCell ref="C43:D43"/>
    <mergeCell ref="C45:D45"/>
    <mergeCell ref="C47:D47"/>
    <mergeCell ref="C49:D49"/>
    <mergeCell ref="C51:D51"/>
    <mergeCell ref="C53:D53"/>
    <mergeCell ref="C55:D55"/>
    <mergeCell ref="C59:D59"/>
    <mergeCell ref="C34:D34"/>
    <mergeCell ref="C35:D35"/>
    <mergeCell ref="C26:D26"/>
    <mergeCell ref="C28:D28"/>
    <mergeCell ref="A1:G1"/>
    <mergeCell ref="A3:B3"/>
    <mergeCell ref="A4:B4"/>
    <mergeCell ref="E4:G4"/>
    <mergeCell ref="C30:D30"/>
    <mergeCell ref="C32:D32"/>
    <mergeCell ref="C36:D36"/>
    <mergeCell ref="C12:D12"/>
    <mergeCell ref="C14:D14"/>
    <mergeCell ref="C16:D16"/>
    <mergeCell ref="C18:D18"/>
    <mergeCell ref="C20:D20"/>
    <mergeCell ref="C22:D22"/>
    <mergeCell ref="C24:D24"/>
  </mergeCells>
  <phoneticPr fontId="0" type="noConversion"/>
  <printOptions horizontalCentered="1" gridLinesSet="0"/>
  <pageMargins left="0.59055118110236227" right="0.39370078740157483" top="0.59055118110236227" bottom="0.98425196850393704" header="0.19685039370078741" footer="0.51181102362204722"/>
  <pageSetup paperSize="9" orientation="landscape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List25"/>
  <dimension ref="A1:BE51"/>
  <sheetViews>
    <sheetView topLeftCell="A34" zoomScaleNormal="100" workbookViewId="0"/>
  </sheetViews>
  <sheetFormatPr defaultRowHeight="12.75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>
      <c r="A1" s="93" t="s">
        <v>99</v>
      </c>
      <c r="B1" s="94"/>
      <c r="C1" s="94"/>
      <c r="D1" s="94"/>
      <c r="E1" s="94"/>
      <c r="F1" s="94"/>
      <c r="G1" s="94"/>
    </row>
    <row r="2" spans="1:57" ht="12.75" customHeight="1">
      <c r="A2" s="95" t="s">
        <v>32</v>
      </c>
      <c r="B2" s="96"/>
      <c r="C2" s="97" t="s">
        <v>223</v>
      </c>
      <c r="D2" s="97" t="s">
        <v>224</v>
      </c>
      <c r="E2" s="98"/>
      <c r="F2" s="99" t="s">
        <v>33</v>
      </c>
      <c r="G2" s="100"/>
    </row>
    <row r="3" spans="1:57" ht="3" hidden="1" customHeight="1">
      <c r="A3" s="101"/>
      <c r="B3" s="102"/>
      <c r="C3" s="103"/>
      <c r="D3" s="103"/>
      <c r="E3" s="104"/>
      <c r="F3" s="105"/>
      <c r="G3" s="106"/>
    </row>
    <row r="4" spans="1:57" ht="12" customHeight="1">
      <c r="A4" s="107" t="s">
        <v>34</v>
      </c>
      <c r="B4" s="102"/>
      <c r="C4" s="103"/>
      <c r="D4" s="103"/>
      <c r="E4" s="104"/>
      <c r="F4" s="105" t="s">
        <v>35</v>
      </c>
      <c r="G4" s="108"/>
    </row>
    <row r="5" spans="1:57" ht="12.95" customHeight="1">
      <c r="A5" s="109" t="s">
        <v>239</v>
      </c>
      <c r="B5" s="110"/>
      <c r="C5" s="111" t="s">
        <v>240</v>
      </c>
      <c r="D5" s="112"/>
      <c r="E5" s="110"/>
      <c r="F5" s="105" t="s">
        <v>36</v>
      </c>
      <c r="G5" s="106"/>
    </row>
    <row r="6" spans="1:57" ht="12.95" customHeight="1">
      <c r="A6" s="107" t="s">
        <v>37</v>
      </c>
      <c r="B6" s="102"/>
      <c r="C6" s="103"/>
      <c r="D6" s="103"/>
      <c r="E6" s="104"/>
      <c r="F6" s="113" t="s">
        <v>38</v>
      </c>
      <c r="G6" s="114"/>
      <c r="O6" s="115"/>
    </row>
    <row r="7" spans="1:57" ht="12.95" customHeight="1">
      <c r="A7" s="116" t="s">
        <v>101</v>
      </c>
      <c r="B7" s="117"/>
      <c r="C7" s="118" t="s">
        <v>102</v>
      </c>
      <c r="D7" s="119"/>
      <c r="E7" s="119"/>
      <c r="F7" s="120" t="s">
        <v>39</v>
      </c>
      <c r="G7" s="114">
        <f>IF(G6=0,,ROUND((F30+F32)/G6,1))</f>
        <v>0</v>
      </c>
    </row>
    <row r="8" spans="1:57">
      <c r="A8" s="121" t="s">
        <v>40</v>
      </c>
      <c r="B8" s="105"/>
      <c r="C8" s="309"/>
      <c r="D8" s="309"/>
      <c r="E8" s="310"/>
      <c r="F8" s="122" t="s">
        <v>41</v>
      </c>
      <c r="G8" s="123"/>
      <c r="H8" s="124"/>
      <c r="I8" s="125"/>
    </row>
    <row r="9" spans="1:57">
      <c r="A9" s="121" t="s">
        <v>42</v>
      </c>
      <c r="B9" s="105"/>
      <c r="C9" s="309"/>
      <c r="D9" s="309"/>
      <c r="E9" s="310"/>
      <c r="F9" s="105"/>
      <c r="G9" s="126"/>
      <c r="H9" s="127"/>
    </row>
    <row r="10" spans="1:57">
      <c r="A10" s="121" t="s">
        <v>43</v>
      </c>
      <c r="B10" s="105"/>
      <c r="C10" s="309"/>
      <c r="D10" s="309"/>
      <c r="E10" s="309"/>
      <c r="F10" s="128"/>
      <c r="G10" s="129"/>
      <c r="H10" s="130"/>
    </row>
    <row r="11" spans="1:57" ht="13.5" customHeight="1">
      <c r="A11" s="121" t="s">
        <v>44</v>
      </c>
      <c r="B11" s="105"/>
      <c r="C11" s="309"/>
      <c r="D11" s="309"/>
      <c r="E11" s="309"/>
      <c r="F11" s="131" t="s">
        <v>45</v>
      </c>
      <c r="G11" s="132"/>
      <c r="H11" s="127"/>
      <c r="BA11" s="133"/>
      <c r="BB11" s="133"/>
      <c r="BC11" s="133"/>
      <c r="BD11" s="133"/>
      <c r="BE11" s="133"/>
    </row>
    <row r="12" spans="1:57" ht="12.75" customHeight="1">
      <c r="A12" s="134" t="s">
        <v>46</v>
      </c>
      <c r="B12" s="102"/>
      <c r="C12" s="311"/>
      <c r="D12" s="311"/>
      <c r="E12" s="311"/>
      <c r="F12" s="135" t="s">
        <v>47</v>
      </c>
      <c r="G12" s="136"/>
      <c r="H12" s="127"/>
    </row>
    <row r="13" spans="1:57" ht="28.5" customHeight="1" thickBot="1">
      <c r="A13" s="137" t="s">
        <v>48</v>
      </c>
      <c r="B13" s="138"/>
      <c r="C13" s="138"/>
      <c r="D13" s="138"/>
      <c r="E13" s="139"/>
      <c r="F13" s="139"/>
      <c r="G13" s="140"/>
      <c r="H13" s="127"/>
    </row>
    <row r="14" spans="1:57" ht="17.25" customHeight="1" thickBot="1">
      <c r="A14" s="141" t="s">
        <v>49</v>
      </c>
      <c r="B14" s="142"/>
      <c r="C14" s="143"/>
      <c r="D14" s="144" t="s">
        <v>50</v>
      </c>
      <c r="E14" s="145"/>
      <c r="F14" s="145"/>
      <c r="G14" s="143"/>
    </row>
    <row r="15" spans="1:57" ht="15.95" customHeight="1">
      <c r="A15" s="146"/>
      <c r="B15" s="147" t="s">
        <v>51</v>
      </c>
      <c r="C15" s="148">
        <f ca="1">'SO02 002 Rek'!E10</f>
        <v>0</v>
      </c>
      <c r="D15" s="149" t="str">
        <f ca="1">'SO02 002 Rek'!A15</f>
        <v>Ztížené výrobní podmínky</v>
      </c>
      <c r="E15" s="150"/>
      <c r="F15" s="151"/>
      <c r="G15" s="148">
        <f ca="1">'SO02 002 Rek'!I15</f>
        <v>0</v>
      </c>
    </row>
    <row r="16" spans="1:57" ht="15.95" customHeight="1">
      <c r="A16" s="146" t="s">
        <v>52</v>
      </c>
      <c r="B16" s="147" t="s">
        <v>53</v>
      </c>
      <c r="C16" s="148">
        <f ca="1">'SO02 002 Rek'!F10</f>
        <v>0</v>
      </c>
      <c r="D16" s="101" t="str">
        <f ca="1">'SO02 002 Rek'!A16</f>
        <v>Oborová přirážka</v>
      </c>
      <c r="E16" s="152"/>
      <c r="F16" s="153"/>
      <c r="G16" s="148">
        <f ca="1">'SO02 002 Rek'!I16</f>
        <v>0</v>
      </c>
    </row>
    <row r="17" spans="1:7" ht="15.95" customHeight="1">
      <c r="A17" s="146" t="s">
        <v>54</v>
      </c>
      <c r="B17" s="147" t="s">
        <v>55</v>
      </c>
      <c r="C17" s="148">
        <f ca="1">'SO02 002 Rek'!H10</f>
        <v>0</v>
      </c>
      <c r="D17" s="101" t="str">
        <f ca="1">'SO02 002 Rek'!A17</f>
        <v>Přesun stavebních kapacit</v>
      </c>
      <c r="E17" s="152"/>
      <c r="F17" s="153"/>
      <c r="G17" s="148">
        <f ca="1">'SO02 002 Rek'!I17</f>
        <v>0</v>
      </c>
    </row>
    <row r="18" spans="1:7" ht="15.95" customHeight="1">
      <c r="A18" s="154" t="s">
        <v>56</v>
      </c>
      <c r="B18" s="155" t="s">
        <v>57</v>
      </c>
      <c r="C18" s="148">
        <f ca="1">'SO02 002 Rek'!G10</f>
        <v>0</v>
      </c>
      <c r="D18" s="101" t="str">
        <f ca="1">'SO02 002 Rek'!A18</f>
        <v>Mimostaveništní doprava</v>
      </c>
      <c r="E18" s="152"/>
      <c r="F18" s="153"/>
      <c r="G18" s="148">
        <f ca="1">'SO02 002 Rek'!I18</f>
        <v>0</v>
      </c>
    </row>
    <row r="19" spans="1:7" ht="15.95" customHeight="1">
      <c r="A19" s="156" t="s">
        <v>58</v>
      </c>
      <c r="B19" s="147"/>
      <c r="C19" s="148">
        <f ca="1">SUM(C15:C18)</f>
        <v>0</v>
      </c>
      <c r="D19" s="101" t="str">
        <f ca="1">'SO02 002 Rek'!A19</f>
        <v>Zařízení staveniště</v>
      </c>
      <c r="E19" s="152"/>
      <c r="F19" s="153"/>
      <c r="G19" s="148">
        <f ca="1">'SO02 002 Rek'!I19</f>
        <v>0</v>
      </c>
    </row>
    <row r="20" spans="1:7" ht="15.95" customHeight="1">
      <c r="A20" s="156"/>
      <c r="B20" s="147"/>
      <c r="C20" s="148"/>
      <c r="D20" s="101" t="str">
        <f ca="1">'SO02 002 Rek'!A20</f>
        <v>Provoz investora</v>
      </c>
      <c r="E20" s="152"/>
      <c r="F20" s="153"/>
      <c r="G20" s="148">
        <f ca="1">'SO02 002 Rek'!I20</f>
        <v>0</v>
      </c>
    </row>
    <row r="21" spans="1:7" ht="15.95" customHeight="1">
      <c r="A21" s="156" t="s">
        <v>29</v>
      </c>
      <c r="B21" s="147"/>
      <c r="C21" s="148">
        <f ca="1">'SO02 002 Rek'!I10</f>
        <v>0</v>
      </c>
      <c r="D21" s="101" t="str">
        <f ca="1">'SO02 002 Rek'!A21</f>
        <v>Kompletační činnost (IČD)</v>
      </c>
      <c r="E21" s="152"/>
      <c r="F21" s="153"/>
      <c r="G21" s="148">
        <f ca="1">'SO02 002 Rek'!I21</f>
        <v>0</v>
      </c>
    </row>
    <row r="22" spans="1:7" ht="15.95" customHeight="1">
      <c r="A22" s="157" t="s">
        <v>59</v>
      </c>
      <c r="B22" s="127"/>
      <c r="C22" s="148">
        <f ca="1">C19+C21</f>
        <v>0</v>
      </c>
      <c r="D22" s="101" t="s">
        <v>60</v>
      </c>
      <c r="E22" s="152"/>
      <c r="F22" s="153"/>
      <c r="G22" s="148">
        <f ca="1">G23-SUM(G15:G21)</f>
        <v>0</v>
      </c>
    </row>
    <row r="23" spans="1:7" ht="15.95" customHeight="1" thickBot="1">
      <c r="A23" s="307" t="s">
        <v>61</v>
      </c>
      <c r="B23" s="308"/>
      <c r="C23" s="158">
        <f ca="1">C22+G23</f>
        <v>0</v>
      </c>
      <c r="D23" s="159" t="s">
        <v>62</v>
      </c>
      <c r="E23" s="160"/>
      <c r="F23" s="161"/>
      <c r="G23" s="148">
        <f ca="1">'SO02 002 Rek'!H23</f>
        <v>0</v>
      </c>
    </row>
    <row r="24" spans="1:7">
      <c r="A24" s="162" t="s">
        <v>63</v>
      </c>
      <c r="B24" s="163"/>
      <c r="C24" s="164"/>
      <c r="D24" s="163" t="s">
        <v>64</v>
      </c>
      <c r="E24" s="163"/>
      <c r="F24" s="165" t="s">
        <v>65</v>
      </c>
      <c r="G24" s="166"/>
    </row>
    <row r="25" spans="1:7">
      <c r="A25" s="157" t="s">
        <v>66</v>
      </c>
      <c r="B25" s="127"/>
      <c r="C25" s="167"/>
      <c r="D25" s="127" t="s">
        <v>66</v>
      </c>
      <c r="F25" s="168" t="s">
        <v>66</v>
      </c>
      <c r="G25" s="169"/>
    </row>
    <row r="26" spans="1:7" ht="37.5" customHeight="1">
      <c r="A26" s="157" t="s">
        <v>67</v>
      </c>
      <c r="B26" s="170"/>
      <c r="C26" s="167"/>
      <c r="D26" s="127" t="s">
        <v>67</v>
      </c>
      <c r="F26" s="168" t="s">
        <v>67</v>
      </c>
      <c r="G26" s="169"/>
    </row>
    <row r="27" spans="1:7">
      <c r="A27" s="157"/>
      <c r="B27" s="171"/>
      <c r="C27" s="167"/>
      <c r="D27" s="127"/>
      <c r="F27" s="168"/>
      <c r="G27" s="169"/>
    </row>
    <row r="28" spans="1:7">
      <c r="A28" s="157" t="s">
        <v>68</v>
      </c>
      <c r="B28" s="127"/>
      <c r="C28" s="167"/>
      <c r="D28" s="168" t="s">
        <v>69</v>
      </c>
      <c r="E28" s="167"/>
      <c r="F28" s="172" t="s">
        <v>69</v>
      </c>
      <c r="G28" s="169"/>
    </row>
    <row r="29" spans="1:7" ht="69" customHeight="1">
      <c r="A29" s="157"/>
      <c r="B29" s="127"/>
      <c r="C29" s="173"/>
      <c r="D29" s="174"/>
      <c r="E29" s="173"/>
      <c r="F29" s="127"/>
      <c r="G29" s="169"/>
    </row>
    <row r="30" spans="1:7">
      <c r="A30" s="175" t="s">
        <v>11</v>
      </c>
      <c r="B30" s="176"/>
      <c r="C30" s="177">
        <v>21</v>
      </c>
      <c r="D30" s="176" t="s">
        <v>70</v>
      </c>
      <c r="E30" s="178"/>
      <c r="F30" s="312">
        <f>C23-F32</f>
        <v>0</v>
      </c>
      <c r="G30" s="313"/>
    </row>
    <row r="31" spans="1:7">
      <c r="A31" s="175" t="s">
        <v>71</v>
      </c>
      <c r="B31" s="176"/>
      <c r="C31" s="177">
        <f>C30</f>
        <v>21</v>
      </c>
      <c r="D31" s="176" t="s">
        <v>72</v>
      </c>
      <c r="E31" s="178"/>
      <c r="F31" s="312">
        <f>ROUND(PRODUCT(F30,C31/100),0)</f>
        <v>0</v>
      </c>
      <c r="G31" s="313"/>
    </row>
    <row r="32" spans="1:7">
      <c r="A32" s="175" t="s">
        <v>11</v>
      </c>
      <c r="B32" s="176"/>
      <c r="C32" s="177">
        <v>0</v>
      </c>
      <c r="D32" s="176" t="s">
        <v>72</v>
      </c>
      <c r="E32" s="178"/>
      <c r="F32" s="312">
        <v>0</v>
      </c>
      <c r="G32" s="313"/>
    </row>
    <row r="33" spans="1:8">
      <c r="A33" s="175" t="s">
        <v>71</v>
      </c>
      <c r="B33" s="179"/>
      <c r="C33" s="180">
        <f>C32</f>
        <v>0</v>
      </c>
      <c r="D33" s="176" t="s">
        <v>72</v>
      </c>
      <c r="E33" s="153"/>
      <c r="F33" s="312">
        <f>ROUND(PRODUCT(F32,C33/100),0)</f>
        <v>0</v>
      </c>
      <c r="G33" s="313"/>
    </row>
    <row r="34" spans="1:8" s="184" customFormat="1" ht="19.5" customHeight="1" thickBot="1">
      <c r="A34" s="181" t="s">
        <v>73</v>
      </c>
      <c r="B34" s="182"/>
      <c r="C34" s="182"/>
      <c r="D34" s="182"/>
      <c r="E34" s="183"/>
      <c r="F34" s="314">
        <f>ROUND(SUM(F30:F33),0)</f>
        <v>0</v>
      </c>
      <c r="G34" s="315"/>
    </row>
    <row r="36" spans="1:8">
      <c r="A36" s="2" t="s">
        <v>74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>
      <c r="A37" s="2"/>
      <c r="B37" s="316"/>
      <c r="C37" s="316"/>
      <c r="D37" s="316"/>
      <c r="E37" s="316"/>
      <c r="F37" s="316"/>
      <c r="G37" s="316"/>
      <c r="H37" s="1" t="s">
        <v>1</v>
      </c>
    </row>
    <row r="38" spans="1:8" ht="12.75" customHeight="1">
      <c r="A38" s="185"/>
      <c r="B38" s="316"/>
      <c r="C38" s="316"/>
      <c r="D38" s="316"/>
      <c r="E38" s="316"/>
      <c r="F38" s="316"/>
      <c r="G38" s="316"/>
      <c r="H38" s="1" t="s">
        <v>1</v>
      </c>
    </row>
    <row r="39" spans="1:8">
      <c r="A39" s="185"/>
      <c r="B39" s="316"/>
      <c r="C39" s="316"/>
      <c r="D39" s="316"/>
      <c r="E39" s="316"/>
      <c r="F39" s="316"/>
      <c r="G39" s="316"/>
      <c r="H39" s="1" t="s">
        <v>1</v>
      </c>
    </row>
    <row r="40" spans="1:8">
      <c r="A40" s="185"/>
      <c r="B40" s="316"/>
      <c r="C40" s="316"/>
      <c r="D40" s="316"/>
      <c r="E40" s="316"/>
      <c r="F40" s="316"/>
      <c r="G40" s="316"/>
      <c r="H40" s="1" t="s">
        <v>1</v>
      </c>
    </row>
    <row r="41" spans="1:8">
      <c r="A41" s="185"/>
      <c r="B41" s="316"/>
      <c r="C41" s="316"/>
      <c r="D41" s="316"/>
      <c r="E41" s="316"/>
      <c r="F41" s="316"/>
      <c r="G41" s="316"/>
      <c r="H41" s="1" t="s">
        <v>1</v>
      </c>
    </row>
    <row r="42" spans="1:8">
      <c r="A42" s="185"/>
      <c r="B42" s="316"/>
      <c r="C42" s="316"/>
      <c r="D42" s="316"/>
      <c r="E42" s="316"/>
      <c r="F42" s="316"/>
      <c r="G42" s="316"/>
      <c r="H42" s="1" t="s">
        <v>1</v>
      </c>
    </row>
    <row r="43" spans="1:8">
      <c r="A43" s="185"/>
      <c r="B43" s="316"/>
      <c r="C43" s="316"/>
      <c r="D43" s="316"/>
      <c r="E43" s="316"/>
      <c r="F43" s="316"/>
      <c r="G43" s="316"/>
      <c r="H43" s="1" t="s">
        <v>1</v>
      </c>
    </row>
    <row r="44" spans="1:8" ht="12.75" customHeight="1">
      <c r="A44" s="185"/>
      <c r="B44" s="316"/>
      <c r="C44" s="316"/>
      <c r="D44" s="316"/>
      <c r="E44" s="316"/>
      <c r="F44" s="316"/>
      <c r="G44" s="316"/>
      <c r="H44" s="1" t="s">
        <v>1</v>
      </c>
    </row>
    <row r="45" spans="1:8" ht="12.75" customHeight="1">
      <c r="A45" s="185"/>
      <c r="B45" s="316"/>
      <c r="C45" s="316"/>
      <c r="D45" s="316"/>
      <c r="E45" s="316"/>
      <c r="F45" s="316"/>
      <c r="G45" s="316"/>
      <c r="H45" s="1" t="s">
        <v>1</v>
      </c>
    </row>
    <row r="46" spans="1:8">
      <c r="B46" s="306"/>
      <c r="C46" s="306"/>
      <c r="D46" s="306"/>
      <c r="E46" s="306"/>
      <c r="F46" s="306"/>
      <c r="G46" s="306"/>
    </row>
    <row r="47" spans="1:8">
      <c r="B47" s="306"/>
      <c r="C47" s="306"/>
      <c r="D47" s="306"/>
      <c r="E47" s="306"/>
      <c r="F47" s="306"/>
      <c r="G47" s="306"/>
    </row>
    <row r="48" spans="1:8">
      <c r="B48" s="306"/>
      <c r="C48" s="306"/>
      <c r="D48" s="306"/>
      <c r="E48" s="306"/>
      <c r="F48" s="306"/>
      <c r="G48" s="306"/>
    </row>
    <row r="49" spans="2:7">
      <c r="B49" s="306"/>
      <c r="C49" s="306"/>
      <c r="D49" s="306"/>
      <c r="E49" s="306"/>
      <c r="F49" s="306"/>
      <c r="G49" s="306"/>
    </row>
    <row r="50" spans="2:7">
      <c r="B50" s="306"/>
      <c r="C50" s="306"/>
      <c r="D50" s="306"/>
      <c r="E50" s="306"/>
      <c r="F50" s="306"/>
      <c r="G50" s="306"/>
    </row>
    <row r="51" spans="2:7">
      <c r="B51" s="306"/>
      <c r="C51" s="306"/>
      <c r="D51" s="306"/>
      <c r="E51" s="306"/>
      <c r="F51" s="306"/>
      <c r="G51" s="306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List35"/>
  <dimension ref="A1:BE74"/>
  <sheetViews>
    <sheetView workbookViewId="0">
      <selection sqref="A1:B1"/>
    </sheetView>
  </sheetViews>
  <sheetFormatPr defaultRowHeight="12.75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>
      <c r="A1" s="317" t="s">
        <v>2</v>
      </c>
      <c r="B1" s="318"/>
      <c r="C1" s="186" t="s">
        <v>103</v>
      </c>
      <c r="D1" s="187"/>
      <c r="E1" s="188"/>
      <c r="F1" s="187"/>
      <c r="G1" s="189" t="s">
        <v>75</v>
      </c>
      <c r="H1" s="190" t="s">
        <v>223</v>
      </c>
      <c r="I1" s="191"/>
    </row>
    <row r="2" spans="1:57" ht="13.5" thickBot="1">
      <c r="A2" s="319" t="s">
        <v>76</v>
      </c>
      <c r="B2" s="320"/>
      <c r="C2" s="192" t="s">
        <v>241</v>
      </c>
      <c r="D2" s="193"/>
      <c r="E2" s="194"/>
      <c r="F2" s="193"/>
      <c r="G2" s="321" t="s">
        <v>224</v>
      </c>
      <c r="H2" s="322"/>
      <c r="I2" s="323"/>
    </row>
    <row r="3" spans="1:57" ht="13.5" thickTop="1">
      <c r="F3" s="127"/>
    </row>
    <row r="4" spans="1:57" ht="19.5" customHeight="1">
      <c r="A4" s="195" t="s">
        <v>77</v>
      </c>
      <c r="B4" s="196"/>
      <c r="C4" s="196"/>
      <c r="D4" s="196"/>
      <c r="E4" s="197"/>
      <c r="F4" s="196"/>
      <c r="G4" s="196"/>
      <c r="H4" s="196"/>
      <c r="I4" s="196"/>
    </row>
    <row r="5" spans="1:57" ht="13.5" thickBot="1"/>
    <row r="6" spans="1:57" s="127" customFormat="1" ht="13.5" thickBot="1">
      <c r="A6" s="198"/>
      <c r="B6" s="199" t="s">
        <v>78</v>
      </c>
      <c r="C6" s="199"/>
      <c r="D6" s="200"/>
      <c r="E6" s="201" t="s">
        <v>25</v>
      </c>
      <c r="F6" s="202" t="s">
        <v>26</v>
      </c>
      <c r="G6" s="202" t="s">
        <v>27</v>
      </c>
      <c r="H6" s="202" t="s">
        <v>28</v>
      </c>
      <c r="I6" s="203" t="s">
        <v>29</v>
      </c>
    </row>
    <row r="7" spans="1:57" s="127" customFormat="1">
      <c r="A7" s="294" t="str">
        <f ca="1">'SO02 002 Pol'!B7</f>
        <v>11</v>
      </c>
      <c r="B7" s="62" t="str">
        <f ca="1">'SO02 002 Pol'!C7</f>
        <v>Přípravné a přidružené práce</v>
      </c>
      <c r="D7" s="204"/>
      <c r="E7" s="295">
        <f ca="1">'SO02 002 Pol'!BA10</f>
        <v>0</v>
      </c>
      <c r="F7" s="296">
        <f ca="1">'SO02 002 Pol'!BB10</f>
        <v>0</v>
      </c>
      <c r="G7" s="296">
        <f ca="1">'SO02 002 Pol'!BC10</f>
        <v>0</v>
      </c>
      <c r="H7" s="296">
        <f ca="1">'SO02 002 Pol'!BD10</f>
        <v>0</v>
      </c>
      <c r="I7" s="297">
        <f ca="1">'SO02 002 Pol'!BE10</f>
        <v>0</v>
      </c>
    </row>
    <row r="8" spans="1:57" s="127" customFormat="1">
      <c r="A8" s="294" t="str">
        <f ca="1">'SO02 002 Pol'!B11</f>
        <v>18</v>
      </c>
      <c r="B8" s="62" t="str">
        <f ca="1">'SO02 002 Pol'!C11</f>
        <v>Povrchové úpravy terénu</v>
      </c>
      <c r="D8" s="204"/>
      <c r="E8" s="295">
        <f ca="1">'SO02 002 Pol'!BA23</f>
        <v>0</v>
      </c>
      <c r="F8" s="296">
        <f ca="1">'SO02 002 Pol'!BB23</f>
        <v>0</v>
      </c>
      <c r="G8" s="296">
        <f ca="1">'SO02 002 Pol'!BC23</f>
        <v>0</v>
      </c>
      <c r="H8" s="296">
        <f ca="1">'SO02 002 Pol'!BD23</f>
        <v>0</v>
      </c>
      <c r="I8" s="297">
        <f ca="1">'SO02 002 Pol'!BE23</f>
        <v>0</v>
      </c>
    </row>
    <row r="9" spans="1:57" s="127" customFormat="1" ht="13.5" thickBot="1">
      <c r="A9" s="294" t="str">
        <f ca="1">'SO02 002 Pol'!B24</f>
        <v>99</v>
      </c>
      <c r="B9" s="62" t="str">
        <f ca="1">'SO02 002 Pol'!C24</f>
        <v>Staveništní přesun hmot</v>
      </c>
      <c r="D9" s="204"/>
      <c r="E9" s="295">
        <f ca="1">'SO02 002 Pol'!BA26</f>
        <v>0</v>
      </c>
      <c r="F9" s="296">
        <f ca="1">'SO02 002 Pol'!BB26</f>
        <v>0</v>
      </c>
      <c r="G9" s="296">
        <f ca="1">'SO02 002 Pol'!BC26</f>
        <v>0</v>
      </c>
      <c r="H9" s="296">
        <f ca="1">'SO02 002 Pol'!BD26</f>
        <v>0</v>
      </c>
      <c r="I9" s="297">
        <f ca="1">'SO02 002 Pol'!BE26</f>
        <v>0</v>
      </c>
    </row>
    <row r="10" spans="1:57" s="14" customFormat="1" ht="13.5" thickBot="1">
      <c r="A10" s="205"/>
      <c r="B10" s="206" t="s">
        <v>79</v>
      </c>
      <c r="C10" s="206"/>
      <c r="D10" s="207"/>
      <c r="E10" s="208">
        <f>SUM(E7:E9)</f>
        <v>0</v>
      </c>
      <c r="F10" s="209">
        <f>SUM(F7:F9)</f>
        <v>0</v>
      </c>
      <c r="G10" s="209">
        <f>SUM(G7:G9)</f>
        <v>0</v>
      </c>
      <c r="H10" s="209">
        <f>SUM(H7:H9)</f>
        <v>0</v>
      </c>
      <c r="I10" s="210">
        <f>SUM(I7:I9)</f>
        <v>0</v>
      </c>
    </row>
    <row r="11" spans="1:57">
      <c r="A11" s="127"/>
      <c r="B11" s="127"/>
      <c r="C11" s="127"/>
      <c r="D11" s="127"/>
      <c r="E11" s="127"/>
      <c r="F11" s="127"/>
      <c r="G11" s="127"/>
      <c r="H11" s="127"/>
      <c r="I11" s="127"/>
    </row>
    <row r="12" spans="1:57" ht="19.5" customHeight="1">
      <c r="A12" s="196" t="s">
        <v>80</v>
      </c>
      <c r="B12" s="196"/>
      <c r="C12" s="196"/>
      <c r="D12" s="196"/>
      <c r="E12" s="196"/>
      <c r="F12" s="196"/>
      <c r="G12" s="211"/>
      <c r="H12" s="196"/>
      <c r="I12" s="196"/>
      <c r="BA12" s="133"/>
      <c r="BB12" s="133"/>
      <c r="BC12" s="133"/>
      <c r="BD12" s="133"/>
      <c r="BE12" s="133"/>
    </row>
    <row r="13" spans="1:57" ht="13.5" thickBot="1"/>
    <row r="14" spans="1:57">
      <c r="A14" s="162" t="s">
        <v>81</v>
      </c>
      <c r="B14" s="163"/>
      <c r="C14" s="163"/>
      <c r="D14" s="212"/>
      <c r="E14" s="213" t="s">
        <v>82</v>
      </c>
      <c r="F14" s="214" t="s">
        <v>12</v>
      </c>
      <c r="G14" s="215" t="s">
        <v>83</v>
      </c>
      <c r="H14" s="216"/>
      <c r="I14" s="217" t="s">
        <v>82</v>
      </c>
    </row>
    <row r="15" spans="1:57">
      <c r="A15" s="156" t="s">
        <v>119</v>
      </c>
      <c r="B15" s="147"/>
      <c r="C15" s="147"/>
      <c r="D15" s="218"/>
      <c r="E15" s="219"/>
      <c r="F15" s="220"/>
      <c r="G15" s="221">
        <v>0</v>
      </c>
      <c r="H15" s="222"/>
      <c r="I15" s="223">
        <f t="shared" ref="I15:I22" si="0">E15+F15*G15/100</f>
        <v>0</v>
      </c>
      <c r="BA15" s="1">
        <v>0</v>
      </c>
    </row>
    <row r="16" spans="1:57">
      <c r="A16" s="156" t="s">
        <v>120</v>
      </c>
      <c r="B16" s="147"/>
      <c r="C16" s="147"/>
      <c r="D16" s="218"/>
      <c r="E16" s="219"/>
      <c r="F16" s="220"/>
      <c r="G16" s="221">
        <v>0</v>
      </c>
      <c r="H16" s="222"/>
      <c r="I16" s="223">
        <f t="shared" si="0"/>
        <v>0</v>
      </c>
      <c r="BA16" s="1">
        <v>0</v>
      </c>
    </row>
    <row r="17" spans="1:53">
      <c r="A17" s="156" t="s">
        <v>121</v>
      </c>
      <c r="B17" s="147"/>
      <c r="C17" s="147"/>
      <c r="D17" s="218"/>
      <c r="E17" s="219"/>
      <c r="F17" s="220"/>
      <c r="G17" s="221">
        <v>0</v>
      </c>
      <c r="H17" s="222"/>
      <c r="I17" s="223">
        <f t="shared" si="0"/>
        <v>0</v>
      </c>
      <c r="BA17" s="1">
        <v>0</v>
      </c>
    </row>
    <row r="18" spans="1:53">
      <c r="A18" s="156" t="s">
        <v>122</v>
      </c>
      <c r="B18" s="147"/>
      <c r="C18" s="147"/>
      <c r="D18" s="218"/>
      <c r="E18" s="219"/>
      <c r="F18" s="220"/>
      <c r="G18" s="221">
        <v>0</v>
      </c>
      <c r="H18" s="222"/>
      <c r="I18" s="223">
        <f t="shared" si="0"/>
        <v>0</v>
      </c>
      <c r="BA18" s="1">
        <v>0</v>
      </c>
    </row>
    <row r="19" spans="1:53">
      <c r="A19" s="156" t="s">
        <v>123</v>
      </c>
      <c r="B19" s="147"/>
      <c r="C19" s="147"/>
      <c r="D19" s="218"/>
      <c r="E19" s="219"/>
      <c r="F19" s="220"/>
      <c r="G19" s="221">
        <v>0</v>
      </c>
      <c r="H19" s="222"/>
      <c r="I19" s="223">
        <f t="shared" si="0"/>
        <v>0</v>
      </c>
      <c r="BA19" s="1">
        <v>1</v>
      </c>
    </row>
    <row r="20" spans="1:53">
      <c r="A20" s="156" t="s">
        <v>124</v>
      </c>
      <c r="B20" s="147"/>
      <c r="C20" s="147"/>
      <c r="D20" s="218"/>
      <c r="E20" s="219"/>
      <c r="F20" s="220"/>
      <c r="G20" s="221">
        <v>0</v>
      </c>
      <c r="H20" s="222"/>
      <c r="I20" s="223">
        <f t="shared" si="0"/>
        <v>0</v>
      </c>
      <c r="BA20" s="1">
        <v>1</v>
      </c>
    </row>
    <row r="21" spans="1:53">
      <c r="A21" s="156" t="s">
        <v>125</v>
      </c>
      <c r="B21" s="147"/>
      <c r="C21" s="147"/>
      <c r="D21" s="218"/>
      <c r="E21" s="219"/>
      <c r="F21" s="220"/>
      <c r="G21" s="221">
        <v>0</v>
      </c>
      <c r="H21" s="222"/>
      <c r="I21" s="223">
        <f t="shared" si="0"/>
        <v>0</v>
      </c>
      <c r="BA21" s="1">
        <v>2</v>
      </c>
    </row>
    <row r="22" spans="1:53">
      <c r="A22" s="156" t="s">
        <v>126</v>
      </c>
      <c r="B22" s="147"/>
      <c r="C22" s="147"/>
      <c r="D22" s="218"/>
      <c r="E22" s="219"/>
      <c r="F22" s="220"/>
      <c r="G22" s="221">
        <v>0</v>
      </c>
      <c r="H22" s="222"/>
      <c r="I22" s="223">
        <f t="shared" si="0"/>
        <v>0</v>
      </c>
      <c r="BA22" s="1">
        <v>2</v>
      </c>
    </row>
    <row r="23" spans="1:53" ht="13.5" thickBot="1">
      <c r="A23" s="224"/>
      <c r="B23" s="225" t="s">
        <v>84</v>
      </c>
      <c r="C23" s="226"/>
      <c r="D23" s="227"/>
      <c r="E23" s="228"/>
      <c r="F23" s="229"/>
      <c r="G23" s="229"/>
      <c r="H23" s="324">
        <f>SUM(I15:I22)</f>
        <v>0</v>
      </c>
      <c r="I23" s="325"/>
    </row>
    <row r="25" spans="1:53">
      <c r="B25" s="14"/>
      <c r="F25" s="230"/>
      <c r="G25" s="231"/>
      <c r="H25" s="231"/>
      <c r="I25" s="46"/>
    </row>
    <row r="26" spans="1:53">
      <c r="F26" s="230"/>
      <c r="G26" s="231"/>
      <c r="H26" s="231"/>
      <c r="I26" s="46"/>
    </row>
    <row r="27" spans="1:53">
      <c r="F27" s="230"/>
      <c r="G27" s="231"/>
      <c r="H27" s="231"/>
      <c r="I27" s="46"/>
    </row>
    <row r="28" spans="1:53">
      <c r="F28" s="230"/>
      <c r="G28" s="231"/>
      <c r="H28" s="231"/>
      <c r="I28" s="46"/>
    </row>
    <row r="29" spans="1:53">
      <c r="F29" s="230"/>
      <c r="G29" s="231"/>
      <c r="H29" s="231"/>
      <c r="I29" s="46"/>
    </row>
    <row r="30" spans="1:53">
      <c r="F30" s="230"/>
      <c r="G30" s="231"/>
      <c r="H30" s="231"/>
      <c r="I30" s="46"/>
    </row>
    <row r="31" spans="1:53">
      <c r="F31" s="230"/>
      <c r="G31" s="231"/>
      <c r="H31" s="231"/>
      <c r="I31" s="46"/>
    </row>
    <row r="32" spans="1:53">
      <c r="F32" s="230"/>
      <c r="G32" s="231"/>
      <c r="H32" s="231"/>
      <c r="I32" s="46"/>
    </row>
    <row r="33" spans="6:9">
      <c r="F33" s="230"/>
      <c r="G33" s="231"/>
      <c r="H33" s="231"/>
      <c r="I33" s="46"/>
    </row>
    <row r="34" spans="6:9">
      <c r="F34" s="230"/>
      <c r="G34" s="231"/>
      <c r="H34" s="231"/>
      <c r="I34" s="46"/>
    </row>
    <row r="35" spans="6:9">
      <c r="F35" s="230"/>
      <c r="G35" s="231"/>
      <c r="H35" s="231"/>
      <c r="I35" s="46"/>
    </row>
    <row r="36" spans="6:9">
      <c r="F36" s="230"/>
      <c r="G36" s="231"/>
      <c r="H36" s="231"/>
      <c r="I36" s="46"/>
    </row>
    <row r="37" spans="6:9">
      <c r="F37" s="230"/>
      <c r="G37" s="231"/>
      <c r="H37" s="231"/>
      <c r="I37" s="46"/>
    </row>
    <row r="38" spans="6:9">
      <c r="F38" s="230"/>
      <c r="G38" s="231"/>
      <c r="H38" s="231"/>
      <c r="I38" s="46"/>
    </row>
    <row r="39" spans="6:9">
      <c r="F39" s="230"/>
      <c r="G39" s="231"/>
      <c r="H39" s="231"/>
      <c r="I39" s="46"/>
    </row>
    <row r="40" spans="6:9">
      <c r="F40" s="230"/>
      <c r="G40" s="231"/>
      <c r="H40" s="231"/>
      <c r="I40" s="46"/>
    </row>
    <row r="41" spans="6:9">
      <c r="F41" s="230"/>
      <c r="G41" s="231"/>
      <c r="H41" s="231"/>
      <c r="I41" s="46"/>
    </row>
    <row r="42" spans="6:9">
      <c r="F42" s="230"/>
      <c r="G42" s="231"/>
      <c r="H42" s="231"/>
      <c r="I42" s="46"/>
    </row>
    <row r="43" spans="6:9">
      <c r="F43" s="230"/>
      <c r="G43" s="231"/>
      <c r="H43" s="231"/>
      <c r="I43" s="46"/>
    </row>
    <row r="44" spans="6:9">
      <c r="F44" s="230"/>
      <c r="G44" s="231"/>
      <c r="H44" s="231"/>
      <c r="I44" s="46"/>
    </row>
    <row r="45" spans="6:9">
      <c r="F45" s="230"/>
      <c r="G45" s="231"/>
      <c r="H45" s="231"/>
      <c r="I45" s="46"/>
    </row>
    <row r="46" spans="6:9">
      <c r="F46" s="230"/>
      <c r="G46" s="231"/>
      <c r="H46" s="231"/>
      <c r="I46" s="46"/>
    </row>
    <row r="47" spans="6:9">
      <c r="F47" s="230"/>
      <c r="G47" s="231"/>
      <c r="H47" s="231"/>
      <c r="I47" s="46"/>
    </row>
    <row r="48" spans="6:9">
      <c r="F48" s="230"/>
      <c r="G48" s="231"/>
      <c r="H48" s="231"/>
      <c r="I48" s="46"/>
    </row>
    <row r="49" spans="6:9">
      <c r="F49" s="230"/>
      <c r="G49" s="231"/>
      <c r="H49" s="231"/>
      <c r="I49" s="46"/>
    </row>
    <row r="50" spans="6:9">
      <c r="F50" s="230"/>
      <c r="G50" s="231"/>
      <c r="H50" s="231"/>
      <c r="I50" s="46"/>
    </row>
    <row r="51" spans="6:9">
      <c r="F51" s="230"/>
      <c r="G51" s="231"/>
      <c r="H51" s="231"/>
      <c r="I51" s="46"/>
    </row>
    <row r="52" spans="6:9">
      <c r="F52" s="230"/>
      <c r="G52" s="231"/>
      <c r="H52" s="231"/>
      <c r="I52" s="46"/>
    </row>
    <row r="53" spans="6:9">
      <c r="F53" s="230"/>
      <c r="G53" s="231"/>
      <c r="H53" s="231"/>
      <c r="I53" s="46"/>
    </row>
    <row r="54" spans="6:9">
      <c r="F54" s="230"/>
      <c r="G54" s="231"/>
      <c r="H54" s="231"/>
      <c r="I54" s="46"/>
    </row>
    <row r="55" spans="6:9">
      <c r="F55" s="230"/>
      <c r="G55" s="231"/>
      <c r="H55" s="231"/>
      <c r="I55" s="46"/>
    </row>
    <row r="56" spans="6:9">
      <c r="F56" s="230"/>
      <c r="G56" s="231"/>
      <c r="H56" s="231"/>
      <c r="I56" s="46"/>
    </row>
    <row r="57" spans="6:9">
      <c r="F57" s="230"/>
      <c r="G57" s="231"/>
      <c r="H57" s="231"/>
      <c r="I57" s="46"/>
    </row>
    <row r="58" spans="6:9">
      <c r="F58" s="230"/>
      <c r="G58" s="231"/>
      <c r="H58" s="231"/>
      <c r="I58" s="46"/>
    </row>
    <row r="59" spans="6:9">
      <c r="F59" s="230"/>
      <c r="G59" s="231"/>
      <c r="H59" s="231"/>
      <c r="I59" s="46"/>
    </row>
    <row r="60" spans="6:9">
      <c r="F60" s="230"/>
      <c r="G60" s="231"/>
      <c r="H60" s="231"/>
      <c r="I60" s="46"/>
    </row>
    <row r="61" spans="6:9">
      <c r="F61" s="230"/>
      <c r="G61" s="231"/>
      <c r="H61" s="231"/>
      <c r="I61" s="46"/>
    </row>
    <row r="62" spans="6:9">
      <c r="F62" s="230"/>
      <c r="G62" s="231"/>
      <c r="H62" s="231"/>
      <c r="I62" s="46"/>
    </row>
    <row r="63" spans="6:9">
      <c r="F63" s="230"/>
      <c r="G63" s="231"/>
      <c r="H63" s="231"/>
      <c r="I63" s="46"/>
    </row>
    <row r="64" spans="6:9">
      <c r="F64" s="230"/>
      <c r="G64" s="231"/>
      <c r="H64" s="231"/>
      <c r="I64" s="46"/>
    </row>
    <row r="65" spans="6:9">
      <c r="F65" s="230"/>
      <c r="G65" s="231"/>
      <c r="H65" s="231"/>
      <c r="I65" s="46"/>
    </row>
    <row r="66" spans="6:9">
      <c r="F66" s="230"/>
      <c r="G66" s="231"/>
      <c r="H66" s="231"/>
      <c r="I66" s="46"/>
    </row>
    <row r="67" spans="6:9">
      <c r="F67" s="230"/>
      <c r="G67" s="231"/>
      <c r="H67" s="231"/>
      <c r="I67" s="46"/>
    </row>
    <row r="68" spans="6:9">
      <c r="F68" s="230"/>
      <c r="G68" s="231"/>
      <c r="H68" s="231"/>
      <c r="I68" s="46"/>
    </row>
    <row r="69" spans="6:9">
      <c r="F69" s="230"/>
      <c r="G69" s="231"/>
      <c r="H69" s="231"/>
      <c r="I69" s="46"/>
    </row>
    <row r="70" spans="6:9">
      <c r="F70" s="230"/>
      <c r="G70" s="231"/>
      <c r="H70" s="231"/>
      <c r="I70" s="46"/>
    </row>
    <row r="71" spans="6:9">
      <c r="F71" s="230"/>
      <c r="G71" s="231"/>
      <c r="H71" s="231"/>
      <c r="I71" s="46"/>
    </row>
    <row r="72" spans="6:9">
      <c r="F72" s="230"/>
      <c r="G72" s="231"/>
      <c r="H72" s="231"/>
      <c r="I72" s="46"/>
    </row>
    <row r="73" spans="6:9">
      <c r="F73" s="230"/>
      <c r="G73" s="231"/>
      <c r="H73" s="231"/>
      <c r="I73" s="46"/>
    </row>
    <row r="74" spans="6:9">
      <c r="F74" s="230"/>
      <c r="G74" s="231"/>
      <c r="H74" s="231"/>
      <c r="I74" s="46"/>
    </row>
  </sheetData>
  <mergeCells count="4">
    <mergeCell ref="A1:B1"/>
    <mergeCell ref="A2:B2"/>
    <mergeCell ref="G2:I2"/>
    <mergeCell ref="H23:I23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List6"/>
  <dimension ref="A1:CB99"/>
  <sheetViews>
    <sheetView showGridLines="0" showZeros="0" zoomScaleNormal="100" zoomScaleSheetLayoutView="100" workbookViewId="0">
      <selection sqref="A1:G1"/>
    </sheetView>
  </sheetViews>
  <sheetFormatPr defaultRowHeight="12.75"/>
  <cols>
    <col min="1" max="1" width="4.42578125" style="232" customWidth="1"/>
    <col min="2" max="2" width="11.5703125" style="232" customWidth="1"/>
    <col min="3" max="3" width="40.42578125" style="232" customWidth="1"/>
    <col min="4" max="4" width="5.5703125" style="232" customWidth="1"/>
    <col min="5" max="5" width="8.5703125" style="242" customWidth="1"/>
    <col min="6" max="6" width="9.85546875" style="232" customWidth="1"/>
    <col min="7" max="7" width="13.85546875" style="232" customWidth="1"/>
    <col min="8" max="8" width="11.7109375" style="232" customWidth="1"/>
    <col min="9" max="9" width="11.5703125" style="232" customWidth="1"/>
    <col min="10" max="10" width="11" style="232" customWidth="1"/>
    <col min="11" max="11" width="10.42578125" style="232" customWidth="1"/>
    <col min="12" max="12" width="75.42578125" style="232" customWidth="1"/>
    <col min="13" max="13" width="45.28515625" style="232" customWidth="1"/>
    <col min="14" max="16384" width="9.140625" style="232"/>
  </cols>
  <sheetData>
    <row r="1" spans="1:80" ht="15.75">
      <c r="A1" s="329" t="s">
        <v>100</v>
      </c>
      <c r="B1" s="329"/>
      <c r="C1" s="329"/>
      <c r="D1" s="329"/>
      <c r="E1" s="329"/>
      <c r="F1" s="329"/>
      <c r="G1" s="329"/>
    </row>
    <row r="2" spans="1:80" ht="14.25" customHeight="1" thickBot="1">
      <c r="B2" s="233"/>
      <c r="C2" s="234"/>
      <c r="D2" s="234"/>
      <c r="E2" s="235"/>
      <c r="F2" s="234"/>
      <c r="G2" s="234"/>
    </row>
    <row r="3" spans="1:80" ht="13.5" thickTop="1">
      <c r="A3" s="317" t="s">
        <v>2</v>
      </c>
      <c r="B3" s="318"/>
      <c r="C3" s="186" t="s">
        <v>103</v>
      </c>
      <c r="D3" s="236"/>
      <c r="E3" s="237" t="s">
        <v>85</v>
      </c>
      <c r="F3" s="238" t="str">
        <f ca="1">'SO02 002 Rek'!H1</f>
        <v>002</v>
      </c>
      <c r="G3" s="239"/>
    </row>
    <row r="4" spans="1:80" ht="13.5" thickBot="1">
      <c r="A4" s="330" t="s">
        <v>76</v>
      </c>
      <c r="B4" s="320"/>
      <c r="C4" s="192" t="s">
        <v>241</v>
      </c>
      <c r="D4" s="240"/>
      <c r="E4" s="331" t="str">
        <f ca="1">'SO02 002 Rek'!G2</f>
        <v>Následná pěstební péče</v>
      </c>
      <c r="F4" s="332"/>
      <c r="G4" s="333"/>
    </row>
    <row r="5" spans="1:80" ht="13.5" thickTop="1">
      <c r="A5" s="241"/>
      <c r="G5" s="243"/>
    </row>
    <row r="6" spans="1:80" ht="27" customHeight="1">
      <c r="A6" s="244" t="s">
        <v>86</v>
      </c>
      <c r="B6" s="245" t="s">
        <v>87</v>
      </c>
      <c r="C6" s="245" t="s">
        <v>88</v>
      </c>
      <c r="D6" s="245" t="s">
        <v>89</v>
      </c>
      <c r="E6" s="246" t="s">
        <v>90</v>
      </c>
      <c r="F6" s="245" t="s">
        <v>91</v>
      </c>
      <c r="G6" s="247" t="s">
        <v>92</v>
      </c>
      <c r="H6" s="248" t="s">
        <v>93</v>
      </c>
      <c r="I6" s="248" t="s">
        <v>94</v>
      </c>
      <c r="J6" s="248" t="s">
        <v>95</v>
      </c>
      <c r="K6" s="248" t="s">
        <v>96</v>
      </c>
    </row>
    <row r="7" spans="1:80">
      <c r="A7" s="249" t="s">
        <v>97</v>
      </c>
      <c r="B7" s="250" t="s">
        <v>131</v>
      </c>
      <c r="C7" s="251" t="s">
        <v>132</v>
      </c>
      <c r="D7" s="252"/>
      <c r="E7" s="253"/>
      <c r="F7" s="253"/>
      <c r="G7" s="254"/>
      <c r="H7" s="255"/>
      <c r="I7" s="256"/>
      <c r="J7" s="257"/>
      <c r="K7" s="258"/>
      <c r="O7" s="259">
        <v>1</v>
      </c>
    </row>
    <row r="8" spans="1:80">
      <c r="A8" s="260">
        <v>1</v>
      </c>
      <c r="B8" s="261" t="s">
        <v>140</v>
      </c>
      <c r="C8" s="262" t="s">
        <v>141</v>
      </c>
      <c r="D8" s="263" t="s">
        <v>136</v>
      </c>
      <c r="E8" s="264">
        <v>37641</v>
      </c>
      <c r="F8" s="264">
        <v>0</v>
      </c>
      <c r="G8" s="265">
        <f>E8*F8</f>
        <v>0</v>
      </c>
      <c r="H8" s="266">
        <v>0</v>
      </c>
      <c r="I8" s="267">
        <f>E8*H8</f>
        <v>0</v>
      </c>
      <c r="J8" s="266">
        <v>0</v>
      </c>
      <c r="K8" s="267">
        <f>E8*J8</f>
        <v>0</v>
      </c>
      <c r="O8" s="259">
        <v>2</v>
      </c>
      <c r="AA8" s="232">
        <v>1</v>
      </c>
      <c r="AB8" s="232">
        <v>1</v>
      </c>
      <c r="AC8" s="232">
        <v>1</v>
      </c>
      <c r="AZ8" s="232">
        <v>1</v>
      </c>
      <c r="BA8" s="232">
        <f>IF(AZ8=1,G8,0)</f>
        <v>0</v>
      </c>
      <c r="BB8" s="232">
        <f>IF(AZ8=2,G8,0)</f>
        <v>0</v>
      </c>
      <c r="BC8" s="232">
        <f>IF(AZ8=3,G8,0)</f>
        <v>0</v>
      </c>
      <c r="BD8" s="232">
        <f>IF(AZ8=4,G8,0)</f>
        <v>0</v>
      </c>
      <c r="BE8" s="232">
        <f>IF(AZ8=5,G8,0)</f>
        <v>0</v>
      </c>
      <c r="CA8" s="259">
        <v>1</v>
      </c>
      <c r="CB8" s="259">
        <v>1</v>
      </c>
    </row>
    <row r="9" spans="1:80">
      <c r="A9" s="268"/>
      <c r="B9" s="272"/>
      <c r="C9" s="334" t="s">
        <v>269</v>
      </c>
      <c r="D9" s="335"/>
      <c r="E9" s="273">
        <v>37641</v>
      </c>
      <c r="F9" s="274"/>
      <c r="G9" s="275"/>
      <c r="H9" s="276"/>
      <c r="I9" s="270"/>
      <c r="J9" s="277"/>
      <c r="K9" s="270"/>
      <c r="M9" s="271" t="s">
        <v>269</v>
      </c>
      <c r="O9" s="259"/>
    </row>
    <row r="10" spans="1:80">
      <c r="A10" s="278"/>
      <c r="B10" s="279" t="s">
        <v>98</v>
      </c>
      <c r="C10" s="280" t="s">
        <v>133</v>
      </c>
      <c r="D10" s="281"/>
      <c r="E10" s="282"/>
      <c r="F10" s="283"/>
      <c r="G10" s="284">
        <f>SUM(G7:G9)</f>
        <v>0</v>
      </c>
      <c r="H10" s="285"/>
      <c r="I10" s="286">
        <f>SUM(I7:I9)</f>
        <v>0</v>
      </c>
      <c r="J10" s="285"/>
      <c r="K10" s="286">
        <f>SUM(K7:K9)</f>
        <v>0</v>
      </c>
      <c r="O10" s="259">
        <v>4</v>
      </c>
      <c r="BA10" s="287">
        <f>SUM(BA7:BA9)</f>
        <v>0</v>
      </c>
      <c r="BB10" s="287">
        <f>SUM(BB7:BB9)</f>
        <v>0</v>
      </c>
      <c r="BC10" s="287">
        <f>SUM(BC7:BC9)</f>
        <v>0</v>
      </c>
      <c r="BD10" s="287">
        <f>SUM(BD7:BD9)</f>
        <v>0</v>
      </c>
      <c r="BE10" s="287">
        <f>SUM(BE7:BE9)</f>
        <v>0</v>
      </c>
    </row>
    <row r="11" spans="1:80">
      <c r="A11" s="249" t="s">
        <v>97</v>
      </c>
      <c r="B11" s="250" t="s">
        <v>137</v>
      </c>
      <c r="C11" s="251" t="s">
        <v>138</v>
      </c>
      <c r="D11" s="252"/>
      <c r="E11" s="253"/>
      <c r="F11" s="253"/>
      <c r="G11" s="254"/>
      <c r="H11" s="255"/>
      <c r="I11" s="256"/>
      <c r="J11" s="257"/>
      <c r="K11" s="258"/>
      <c r="O11" s="259">
        <v>1</v>
      </c>
    </row>
    <row r="12" spans="1:80">
      <c r="A12" s="260">
        <v>2</v>
      </c>
      <c r="B12" s="261" t="s">
        <v>226</v>
      </c>
      <c r="C12" s="262" t="s">
        <v>227</v>
      </c>
      <c r="D12" s="263" t="s">
        <v>111</v>
      </c>
      <c r="E12" s="264">
        <v>215</v>
      </c>
      <c r="F12" s="264">
        <v>0</v>
      </c>
      <c r="G12" s="265">
        <f>E12*F12</f>
        <v>0</v>
      </c>
      <c r="H12" s="266">
        <v>0</v>
      </c>
      <c r="I12" s="267">
        <f>E12*H12</f>
        <v>0</v>
      </c>
      <c r="J12" s="266">
        <v>0</v>
      </c>
      <c r="K12" s="267">
        <f>E12*J12</f>
        <v>0</v>
      </c>
      <c r="O12" s="259">
        <v>2</v>
      </c>
      <c r="AA12" s="232">
        <v>1</v>
      </c>
      <c r="AB12" s="232">
        <v>1</v>
      </c>
      <c r="AC12" s="232">
        <v>1</v>
      </c>
      <c r="AZ12" s="232">
        <v>1</v>
      </c>
      <c r="BA12" s="232">
        <f>IF(AZ12=1,G12,0)</f>
        <v>0</v>
      </c>
      <c r="BB12" s="232">
        <f>IF(AZ12=2,G12,0)</f>
        <v>0</v>
      </c>
      <c r="BC12" s="232">
        <f>IF(AZ12=3,G12,0)</f>
        <v>0</v>
      </c>
      <c r="BD12" s="232">
        <f>IF(AZ12=4,G12,0)</f>
        <v>0</v>
      </c>
      <c r="BE12" s="232">
        <f>IF(AZ12=5,G12,0)</f>
        <v>0</v>
      </c>
      <c r="CA12" s="259">
        <v>1</v>
      </c>
      <c r="CB12" s="259">
        <v>1</v>
      </c>
    </row>
    <row r="13" spans="1:80">
      <c r="A13" s="260">
        <v>3</v>
      </c>
      <c r="B13" s="261" t="s">
        <v>228</v>
      </c>
      <c r="C13" s="262" t="s">
        <v>229</v>
      </c>
      <c r="D13" s="263" t="s">
        <v>111</v>
      </c>
      <c r="E13" s="264">
        <v>175</v>
      </c>
      <c r="F13" s="264">
        <v>0</v>
      </c>
      <c r="G13" s="265">
        <f>E13*F13</f>
        <v>0</v>
      </c>
      <c r="H13" s="266">
        <v>0</v>
      </c>
      <c r="I13" s="267">
        <f>E13*H13</f>
        <v>0</v>
      </c>
      <c r="J13" s="266">
        <v>0</v>
      </c>
      <c r="K13" s="267">
        <f>E13*J13</f>
        <v>0</v>
      </c>
      <c r="O13" s="259">
        <v>2</v>
      </c>
      <c r="AA13" s="232">
        <v>1</v>
      </c>
      <c r="AB13" s="232">
        <v>1</v>
      </c>
      <c r="AC13" s="232">
        <v>1</v>
      </c>
      <c r="AZ13" s="232">
        <v>1</v>
      </c>
      <c r="BA13" s="232">
        <f>IF(AZ13=1,G13,0)</f>
        <v>0</v>
      </c>
      <c r="BB13" s="232">
        <f>IF(AZ13=2,G13,0)</f>
        <v>0</v>
      </c>
      <c r="BC13" s="232">
        <f>IF(AZ13=3,G13,0)</f>
        <v>0</v>
      </c>
      <c r="BD13" s="232">
        <f>IF(AZ13=4,G13,0)</f>
        <v>0</v>
      </c>
      <c r="BE13" s="232">
        <f>IF(AZ13=5,G13,0)</f>
        <v>0</v>
      </c>
      <c r="CA13" s="259">
        <v>1</v>
      </c>
      <c r="CB13" s="259">
        <v>1</v>
      </c>
    </row>
    <row r="14" spans="1:80">
      <c r="A14" s="260">
        <v>4</v>
      </c>
      <c r="B14" s="261" t="s">
        <v>166</v>
      </c>
      <c r="C14" s="262" t="s">
        <v>167</v>
      </c>
      <c r="D14" s="263" t="s">
        <v>111</v>
      </c>
      <c r="E14" s="264">
        <v>525</v>
      </c>
      <c r="F14" s="264">
        <v>0</v>
      </c>
      <c r="G14" s="265">
        <f>E14*F14</f>
        <v>0</v>
      </c>
      <c r="H14" s="266">
        <v>0</v>
      </c>
      <c r="I14" s="267">
        <f>E14*H14</f>
        <v>0</v>
      </c>
      <c r="J14" s="266">
        <v>0</v>
      </c>
      <c r="K14" s="267">
        <f>E14*J14</f>
        <v>0</v>
      </c>
      <c r="O14" s="259">
        <v>2</v>
      </c>
      <c r="AA14" s="232">
        <v>1</v>
      </c>
      <c r="AB14" s="232">
        <v>1</v>
      </c>
      <c r="AC14" s="232">
        <v>1</v>
      </c>
      <c r="AZ14" s="232">
        <v>1</v>
      </c>
      <c r="BA14" s="232">
        <f>IF(AZ14=1,G14,0)</f>
        <v>0</v>
      </c>
      <c r="BB14" s="232">
        <f>IF(AZ14=2,G14,0)</f>
        <v>0</v>
      </c>
      <c r="BC14" s="232">
        <f>IF(AZ14=3,G14,0)</f>
        <v>0</v>
      </c>
      <c r="BD14" s="232">
        <f>IF(AZ14=4,G14,0)</f>
        <v>0</v>
      </c>
      <c r="BE14" s="232">
        <f>IF(AZ14=5,G14,0)</f>
        <v>0</v>
      </c>
      <c r="CA14" s="259">
        <v>1</v>
      </c>
      <c r="CB14" s="259">
        <v>1</v>
      </c>
    </row>
    <row r="15" spans="1:80">
      <c r="A15" s="268"/>
      <c r="B15" s="272"/>
      <c r="C15" s="334" t="s">
        <v>270</v>
      </c>
      <c r="D15" s="335"/>
      <c r="E15" s="273">
        <v>525</v>
      </c>
      <c r="F15" s="274"/>
      <c r="G15" s="275"/>
      <c r="H15" s="276"/>
      <c r="I15" s="270"/>
      <c r="J15" s="277"/>
      <c r="K15" s="270"/>
      <c r="M15" s="271" t="s">
        <v>270</v>
      </c>
      <c r="O15" s="259"/>
    </row>
    <row r="16" spans="1:80">
      <c r="A16" s="260">
        <v>5</v>
      </c>
      <c r="B16" s="261" t="s">
        <v>231</v>
      </c>
      <c r="C16" s="262" t="s">
        <v>232</v>
      </c>
      <c r="D16" s="263" t="s">
        <v>111</v>
      </c>
      <c r="E16" s="264">
        <v>645</v>
      </c>
      <c r="F16" s="264">
        <v>0</v>
      </c>
      <c r="G16" s="265">
        <f>E16*F16</f>
        <v>0</v>
      </c>
      <c r="H16" s="266">
        <v>2.0000000000000002E-5</v>
      </c>
      <c r="I16" s="267">
        <f>E16*H16</f>
        <v>1.2900000000000002E-2</v>
      </c>
      <c r="J16" s="266">
        <v>0</v>
      </c>
      <c r="K16" s="267">
        <f>E16*J16</f>
        <v>0</v>
      </c>
      <c r="O16" s="259">
        <v>2</v>
      </c>
      <c r="AA16" s="232">
        <v>1</v>
      </c>
      <c r="AB16" s="232">
        <v>1</v>
      </c>
      <c r="AC16" s="232">
        <v>1</v>
      </c>
      <c r="AZ16" s="232">
        <v>1</v>
      </c>
      <c r="BA16" s="232">
        <f>IF(AZ16=1,G16,0)</f>
        <v>0</v>
      </c>
      <c r="BB16" s="232">
        <f>IF(AZ16=2,G16,0)</f>
        <v>0</v>
      </c>
      <c r="BC16" s="232">
        <f>IF(AZ16=3,G16,0)</f>
        <v>0</v>
      </c>
      <c r="BD16" s="232">
        <f>IF(AZ16=4,G16,0)</f>
        <v>0</v>
      </c>
      <c r="BE16" s="232">
        <f>IF(AZ16=5,G16,0)</f>
        <v>0</v>
      </c>
      <c r="CA16" s="259">
        <v>1</v>
      </c>
      <c r="CB16" s="259">
        <v>1</v>
      </c>
    </row>
    <row r="17" spans="1:80">
      <c r="A17" s="268"/>
      <c r="B17" s="272"/>
      <c r="C17" s="334" t="s">
        <v>271</v>
      </c>
      <c r="D17" s="335"/>
      <c r="E17" s="273">
        <v>645</v>
      </c>
      <c r="F17" s="274"/>
      <c r="G17" s="275"/>
      <c r="H17" s="276"/>
      <c r="I17" s="270"/>
      <c r="J17" s="277"/>
      <c r="K17" s="270"/>
      <c r="M17" s="271" t="s">
        <v>271</v>
      </c>
      <c r="O17" s="259"/>
    </row>
    <row r="18" spans="1:80">
      <c r="A18" s="260">
        <v>6</v>
      </c>
      <c r="B18" s="261" t="s">
        <v>178</v>
      </c>
      <c r="C18" s="262" t="s">
        <v>179</v>
      </c>
      <c r="D18" s="263" t="s">
        <v>180</v>
      </c>
      <c r="E18" s="264">
        <v>118.7</v>
      </c>
      <c r="F18" s="264">
        <v>0</v>
      </c>
      <c r="G18" s="265">
        <f>E18*F18</f>
        <v>0</v>
      </c>
      <c r="H18" s="266">
        <v>0</v>
      </c>
      <c r="I18" s="267">
        <f>E18*H18</f>
        <v>0</v>
      </c>
      <c r="J18" s="266">
        <v>0</v>
      </c>
      <c r="K18" s="267">
        <f>E18*J18</f>
        <v>0</v>
      </c>
      <c r="O18" s="259">
        <v>2</v>
      </c>
      <c r="AA18" s="232">
        <v>1</v>
      </c>
      <c r="AB18" s="232">
        <v>1</v>
      </c>
      <c r="AC18" s="232">
        <v>1</v>
      </c>
      <c r="AZ18" s="232">
        <v>1</v>
      </c>
      <c r="BA18" s="232">
        <f>IF(AZ18=1,G18,0)</f>
        <v>0</v>
      </c>
      <c r="BB18" s="232">
        <f>IF(AZ18=2,G18,0)</f>
        <v>0</v>
      </c>
      <c r="BC18" s="232">
        <f>IF(AZ18=3,G18,0)</f>
        <v>0</v>
      </c>
      <c r="BD18" s="232">
        <f>IF(AZ18=4,G18,0)</f>
        <v>0</v>
      </c>
      <c r="BE18" s="232">
        <f>IF(AZ18=5,G18,0)</f>
        <v>0</v>
      </c>
      <c r="CA18" s="259">
        <v>1</v>
      </c>
      <c r="CB18" s="259">
        <v>1</v>
      </c>
    </row>
    <row r="19" spans="1:80">
      <c r="A19" s="268"/>
      <c r="B19" s="272"/>
      <c r="C19" s="334" t="s">
        <v>272</v>
      </c>
      <c r="D19" s="335"/>
      <c r="E19" s="273">
        <v>118.7</v>
      </c>
      <c r="F19" s="274"/>
      <c r="G19" s="275"/>
      <c r="H19" s="276"/>
      <c r="I19" s="270"/>
      <c r="J19" s="277"/>
      <c r="K19" s="270"/>
      <c r="M19" s="271" t="s">
        <v>272</v>
      </c>
      <c r="O19" s="259"/>
    </row>
    <row r="20" spans="1:80">
      <c r="A20" s="260">
        <v>7</v>
      </c>
      <c r="B20" s="261" t="s">
        <v>235</v>
      </c>
      <c r="C20" s="262" t="s">
        <v>236</v>
      </c>
      <c r="D20" s="263" t="s">
        <v>136</v>
      </c>
      <c r="E20" s="264">
        <v>1640.625</v>
      </c>
      <c r="F20" s="264">
        <v>0</v>
      </c>
      <c r="G20" s="265">
        <f>E20*F20</f>
        <v>0</v>
      </c>
      <c r="H20" s="266">
        <v>0</v>
      </c>
      <c r="I20" s="267">
        <f>E20*H20</f>
        <v>0</v>
      </c>
      <c r="J20" s="266">
        <v>0</v>
      </c>
      <c r="K20" s="267">
        <f>E20*J20</f>
        <v>0</v>
      </c>
      <c r="O20" s="259">
        <v>2</v>
      </c>
      <c r="AA20" s="232">
        <v>1</v>
      </c>
      <c r="AB20" s="232">
        <v>1</v>
      </c>
      <c r="AC20" s="232">
        <v>1</v>
      </c>
      <c r="AZ20" s="232">
        <v>1</v>
      </c>
      <c r="BA20" s="232">
        <f>IF(AZ20=1,G20,0)</f>
        <v>0</v>
      </c>
      <c r="BB20" s="232">
        <f>IF(AZ20=2,G20,0)</f>
        <v>0</v>
      </c>
      <c r="BC20" s="232">
        <f>IF(AZ20=3,G20,0)</f>
        <v>0</v>
      </c>
      <c r="BD20" s="232">
        <f>IF(AZ20=4,G20,0)</f>
        <v>0</v>
      </c>
      <c r="BE20" s="232">
        <f>IF(AZ20=5,G20,0)</f>
        <v>0</v>
      </c>
      <c r="CA20" s="259">
        <v>1</v>
      </c>
      <c r="CB20" s="259">
        <v>1</v>
      </c>
    </row>
    <row r="21" spans="1:80">
      <c r="A21" s="268"/>
      <c r="B21" s="272"/>
      <c r="C21" s="334" t="s">
        <v>273</v>
      </c>
      <c r="D21" s="335"/>
      <c r="E21" s="273">
        <v>1640.625</v>
      </c>
      <c r="F21" s="274"/>
      <c r="G21" s="275"/>
      <c r="H21" s="276"/>
      <c r="I21" s="270"/>
      <c r="J21" s="277"/>
      <c r="K21" s="270"/>
      <c r="M21" s="271" t="s">
        <v>273</v>
      </c>
      <c r="O21" s="259"/>
    </row>
    <row r="22" spans="1:80">
      <c r="A22" s="260">
        <v>8</v>
      </c>
      <c r="B22" s="261" t="s">
        <v>184</v>
      </c>
      <c r="C22" s="262" t="s">
        <v>185</v>
      </c>
      <c r="D22" s="263" t="s">
        <v>180</v>
      </c>
      <c r="E22" s="264">
        <v>118.7</v>
      </c>
      <c r="F22" s="264">
        <v>0</v>
      </c>
      <c r="G22" s="265">
        <f>E22*F22</f>
        <v>0</v>
      </c>
      <c r="H22" s="266">
        <v>0</v>
      </c>
      <c r="I22" s="267">
        <f>E22*H22</f>
        <v>0</v>
      </c>
      <c r="J22" s="266">
        <v>0</v>
      </c>
      <c r="K22" s="267">
        <f>E22*J22</f>
        <v>0</v>
      </c>
      <c r="O22" s="259">
        <v>2</v>
      </c>
      <c r="AA22" s="232">
        <v>1</v>
      </c>
      <c r="AB22" s="232">
        <v>1</v>
      </c>
      <c r="AC22" s="232">
        <v>1</v>
      </c>
      <c r="AZ22" s="232">
        <v>1</v>
      </c>
      <c r="BA22" s="232">
        <f>IF(AZ22=1,G22,0)</f>
        <v>0</v>
      </c>
      <c r="BB22" s="232">
        <f>IF(AZ22=2,G22,0)</f>
        <v>0</v>
      </c>
      <c r="BC22" s="232">
        <f>IF(AZ22=3,G22,0)</f>
        <v>0</v>
      </c>
      <c r="BD22" s="232">
        <f>IF(AZ22=4,G22,0)</f>
        <v>0</v>
      </c>
      <c r="BE22" s="232">
        <f>IF(AZ22=5,G22,0)</f>
        <v>0</v>
      </c>
      <c r="CA22" s="259">
        <v>1</v>
      </c>
      <c r="CB22" s="259">
        <v>1</v>
      </c>
    </row>
    <row r="23" spans="1:80">
      <c r="A23" s="278"/>
      <c r="B23" s="279" t="s">
        <v>98</v>
      </c>
      <c r="C23" s="280" t="s">
        <v>139</v>
      </c>
      <c r="D23" s="281"/>
      <c r="E23" s="282"/>
      <c r="F23" s="283"/>
      <c r="G23" s="284">
        <f>SUM(G11:G22)</f>
        <v>0</v>
      </c>
      <c r="H23" s="285"/>
      <c r="I23" s="286">
        <f>SUM(I11:I22)</f>
        <v>1.2900000000000002E-2</v>
      </c>
      <c r="J23" s="285"/>
      <c r="K23" s="286">
        <f>SUM(K11:K22)</f>
        <v>0</v>
      </c>
      <c r="O23" s="259">
        <v>4</v>
      </c>
      <c r="BA23" s="287">
        <f>SUM(BA11:BA22)</f>
        <v>0</v>
      </c>
      <c r="BB23" s="287">
        <f>SUM(BB11:BB22)</f>
        <v>0</v>
      </c>
      <c r="BC23" s="287">
        <f>SUM(BC11:BC22)</f>
        <v>0</v>
      </c>
      <c r="BD23" s="287">
        <f>SUM(BD11:BD22)</f>
        <v>0</v>
      </c>
      <c r="BE23" s="287">
        <f>SUM(BE11:BE22)</f>
        <v>0</v>
      </c>
    </row>
    <row r="24" spans="1:80">
      <c r="A24" s="249" t="s">
        <v>97</v>
      </c>
      <c r="B24" s="250" t="s">
        <v>216</v>
      </c>
      <c r="C24" s="251" t="s">
        <v>217</v>
      </c>
      <c r="D24" s="252"/>
      <c r="E24" s="253"/>
      <c r="F24" s="253"/>
      <c r="G24" s="254"/>
      <c r="H24" s="255"/>
      <c r="I24" s="256"/>
      <c r="J24" s="257"/>
      <c r="K24" s="258"/>
      <c r="O24" s="259">
        <v>1</v>
      </c>
    </row>
    <row r="25" spans="1:80">
      <c r="A25" s="260">
        <v>9</v>
      </c>
      <c r="B25" s="261" t="s">
        <v>219</v>
      </c>
      <c r="C25" s="262" t="s">
        <v>220</v>
      </c>
      <c r="D25" s="263" t="s">
        <v>221</v>
      </c>
      <c r="E25" s="264">
        <v>1.29E-2</v>
      </c>
      <c r="F25" s="264">
        <v>0</v>
      </c>
      <c r="G25" s="265">
        <f>E25*F25</f>
        <v>0</v>
      </c>
      <c r="H25" s="266">
        <v>0</v>
      </c>
      <c r="I25" s="267">
        <f>E25*H25</f>
        <v>0</v>
      </c>
      <c r="J25" s="266"/>
      <c r="K25" s="267">
        <f>E25*J25</f>
        <v>0</v>
      </c>
      <c r="O25" s="259">
        <v>2</v>
      </c>
      <c r="AA25" s="232">
        <v>7</v>
      </c>
      <c r="AB25" s="232">
        <v>1</v>
      </c>
      <c r="AC25" s="232">
        <v>2</v>
      </c>
      <c r="AZ25" s="232">
        <v>1</v>
      </c>
      <c r="BA25" s="232">
        <f>IF(AZ25=1,G25,0)</f>
        <v>0</v>
      </c>
      <c r="BB25" s="232">
        <f>IF(AZ25=2,G25,0)</f>
        <v>0</v>
      </c>
      <c r="BC25" s="232">
        <f>IF(AZ25=3,G25,0)</f>
        <v>0</v>
      </c>
      <c r="BD25" s="232">
        <f>IF(AZ25=4,G25,0)</f>
        <v>0</v>
      </c>
      <c r="BE25" s="232">
        <f>IF(AZ25=5,G25,0)</f>
        <v>0</v>
      </c>
      <c r="CA25" s="259">
        <v>7</v>
      </c>
      <c r="CB25" s="259">
        <v>1</v>
      </c>
    </row>
    <row r="26" spans="1:80">
      <c r="A26" s="278"/>
      <c r="B26" s="279" t="s">
        <v>98</v>
      </c>
      <c r="C26" s="280" t="s">
        <v>218</v>
      </c>
      <c r="D26" s="281"/>
      <c r="E26" s="282"/>
      <c r="F26" s="283"/>
      <c r="G26" s="284">
        <f>SUM(G24:G25)</f>
        <v>0</v>
      </c>
      <c r="H26" s="285"/>
      <c r="I26" s="286">
        <f>SUM(I24:I25)</f>
        <v>0</v>
      </c>
      <c r="J26" s="285"/>
      <c r="K26" s="286">
        <f>SUM(K24:K25)</f>
        <v>0</v>
      </c>
      <c r="O26" s="259">
        <v>4</v>
      </c>
      <c r="BA26" s="287">
        <f>SUM(BA24:BA25)</f>
        <v>0</v>
      </c>
      <c r="BB26" s="287">
        <f>SUM(BB24:BB25)</f>
        <v>0</v>
      </c>
      <c r="BC26" s="287">
        <f>SUM(BC24:BC25)</f>
        <v>0</v>
      </c>
      <c r="BD26" s="287">
        <f>SUM(BD24:BD25)</f>
        <v>0</v>
      </c>
      <c r="BE26" s="287">
        <f>SUM(BE24:BE25)</f>
        <v>0</v>
      </c>
    </row>
    <row r="27" spans="1:80">
      <c r="E27" s="232"/>
    </row>
    <row r="28" spans="1:80">
      <c r="E28" s="232"/>
    </row>
    <row r="29" spans="1:80">
      <c r="E29" s="232"/>
    </row>
    <row r="30" spans="1:80">
      <c r="E30" s="232"/>
    </row>
    <row r="31" spans="1:80">
      <c r="E31" s="232"/>
    </row>
    <row r="32" spans="1:80">
      <c r="E32" s="232"/>
    </row>
    <row r="33" spans="5:5">
      <c r="E33" s="232"/>
    </row>
    <row r="34" spans="5:5">
      <c r="E34" s="232"/>
    </row>
    <row r="35" spans="5:5">
      <c r="E35" s="232"/>
    </row>
    <row r="36" spans="5:5">
      <c r="E36" s="232"/>
    </row>
    <row r="37" spans="5:5">
      <c r="E37" s="232"/>
    </row>
    <row r="38" spans="5:5">
      <c r="E38" s="232"/>
    </row>
    <row r="39" spans="5:5">
      <c r="E39" s="232"/>
    </row>
    <row r="40" spans="5:5">
      <c r="E40" s="232"/>
    </row>
    <row r="41" spans="5:5">
      <c r="E41" s="232"/>
    </row>
    <row r="42" spans="5:5">
      <c r="E42" s="232"/>
    </row>
    <row r="43" spans="5:5">
      <c r="E43" s="232"/>
    </row>
    <row r="44" spans="5:5">
      <c r="E44" s="232"/>
    </row>
    <row r="45" spans="5:5">
      <c r="E45" s="232"/>
    </row>
    <row r="46" spans="5:5">
      <c r="E46" s="232"/>
    </row>
    <row r="47" spans="5:5">
      <c r="E47" s="232"/>
    </row>
    <row r="48" spans="5:5">
      <c r="E48" s="232"/>
    </row>
    <row r="49" spans="1:7">
      <c r="E49" s="232"/>
    </row>
    <row r="50" spans="1:7">
      <c r="A50" s="277"/>
      <c r="B50" s="277"/>
      <c r="C50" s="277"/>
      <c r="D50" s="277"/>
      <c r="E50" s="277"/>
      <c r="F50" s="277"/>
      <c r="G50" s="277"/>
    </row>
    <row r="51" spans="1:7">
      <c r="A51" s="277"/>
      <c r="B51" s="277"/>
      <c r="C51" s="277"/>
      <c r="D51" s="277"/>
      <c r="E51" s="277"/>
      <c r="F51" s="277"/>
      <c r="G51" s="277"/>
    </row>
    <row r="52" spans="1:7">
      <c r="A52" s="277"/>
      <c r="B52" s="277"/>
      <c r="C52" s="277"/>
      <c r="D52" s="277"/>
      <c r="E52" s="277"/>
      <c r="F52" s="277"/>
      <c r="G52" s="277"/>
    </row>
    <row r="53" spans="1:7">
      <c r="A53" s="277"/>
      <c r="B53" s="277"/>
      <c r="C53" s="277"/>
      <c r="D53" s="277"/>
      <c r="E53" s="277"/>
      <c r="F53" s="277"/>
      <c r="G53" s="277"/>
    </row>
    <row r="54" spans="1:7">
      <c r="E54" s="232"/>
    </row>
    <row r="55" spans="1:7">
      <c r="E55" s="232"/>
    </row>
    <row r="56" spans="1:7">
      <c r="E56" s="232"/>
    </row>
    <row r="57" spans="1:7">
      <c r="E57" s="232"/>
    </row>
    <row r="58" spans="1:7">
      <c r="E58" s="232"/>
    </row>
    <row r="59" spans="1:7">
      <c r="E59" s="232"/>
    </row>
    <row r="60" spans="1:7">
      <c r="E60" s="232"/>
    </row>
    <row r="61" spans="1:7">
      <c r="E61" s="232"/>
    </row>
    <row r="62" spans="1:7">
      <c r="E62" s="232"/>
    </row>
    <row r="63" spans="1:7">
      <c r="E63" s="232"/>
    </row>
    <row r="64" spans="1:7">
      <c r="E64" s="232"/>
    </row>
    <row r="65" spans="5:5">
      <c r="E65" s="232"/>
    </row>
    <row r="66" spans="5:5">
      <c r="E66" s="232"/>
    </row>
    <row r="67" spans="5:5">
      <c r="E67" s="232"/>
    </row>
    <row r="68" spans="5:5">
      <c r="E68" s="232"/>
    </row>
    <row r="69" spans="5:5">
      <c r="E69" s="232"/>
    </row>
    <row r="70" spans="5:5">
      <c r="E70" s="232"/>
    </row>
    <row r="71" spans="5:5">
      <c r="E71" s="232"/>
    </row>
    <row r="72" spans="5:5">
      <c r="E72" s="232"/>
    </row>
    <row r="73" spans="5:5">
      <c r="E73" s="232"/>
    </row>
    <row r="74" spans="5:5">
      <c r="E74" s="232"/>
    </row>
    <row r="75" spans="5:5">
      <c r="E75" s="232"/>
    </row>
    <row r="76" spans="5:5">
      <c r="E76" s="232"/>
    </row>
    <row r="77" spans="5:5">
      <c r="E77" s="232"/>
    </row>
    <row r="78" spans="5:5">
      <c r="E78" s="232"/>
    </row>
    <row r="79" spans="5:5">
      <c r="E79" s="232"/>
    </row>
    <row r="80" spans="5:5">
      <c r="E80" s="232"/>
    </row>
    <row r="81" spans="1:7">
      <c r="E81" s="232"/>
    </row>
    <row r="82" spans="1:7">
      <c r="E82" s="232"/>
    </row>
    <row r="83" spans="1:7">
      <c r="E83" s="232"/>
    </row>
    <row r="84" spans="1:7">
      <c r="E84" s="232"/>
    </row>
    <row r="85" spans="1:7">
      <c r="A85" s="288"/>
      <c r="B85" s="288"/>
    </row>
    <row r="86" spans="1:7">
      <c r="A86" s="277"/>
      <c r="B86" s="277"/>
      <c r="C86" s="289"/>
      <c r="D86" s="289"/>
      <c r="E86" s="290"/>
      <c r="F86" s="289"/>
      <c r="G86" s="291"/>
    </row>
    <row r="87" spans="1:7">
      <c r="A87" s="292"/>
      <c r="B87" s="292"/>
      <c r="C87" s="277"/>
      <c r="D87" s="277"/>
      <c r="E87" s="293"/>
      <c r="F87" s="277"/>
      <c r="G87" s="277"/>
    </row>
    <row r="88" spans="1:7">
      <c r="A88" s="277"/>
      <c r="B88" s="277"/>
      <c r="C88" s="277"/>
      <c r="D88" s="277"/>
      <c r="E88" s="293"/>
      <c r="F88" s="277"/>
      <c r="G88" s="277"/>
    </row>
    <row r="89" spans="1:7">
      <c r="A89" s="277"/>
      <c r="B89" s="277"/>
      <c r="C89" s="277"/>
      <c r="D89" s="277"/>
      <c r="E89" s="293"/>
      <c r="F89" s="277"/>
      <c r="G89" s="277"/>
    </row>
    <row r="90" spans="1:7">
      <c r="A90" s="277"/>
      <c r="B90" s="277"/>
      <c r="C90" s="277"/>
      <c r="D90" s="277"/>
      <c r="E90" s="293"/>
      <c r="F90" s="277"/>
      <c r="G90" s="277"/>
    </row>
    <row r="91" spans="1:7">
      <c r="A91" s="277"/>
      <c r="B91" s="277"/>
      <c r="C91" s="277"/>
      <c r="D91" s="277"/>
      <c r="E91" s="293"/>
      <c r="F91" s="277"/>
      <c r="G91" s="277"/>
    </row>
    <row r="92" spans="1:7">
      <c r="A92" s="277"/>
      <c r="B92" s="277"/>
      <c r="C92" s="277"/>
      <c r="D92" s="277"/>
      <c r="E92" s="293"/>
      <c r="F92" s="277"/>
      <c r="G92" s="277"/>
    </row>
    <row r="93" spans="1:7">
      <c r="A93" s="277"/>
      <c r="B93" s="277"/>
      <c r="C93" s="277"/>
      <c r="D93" s="277"/>
      <c r="E93" s="293"/>
      <c r="F93" s="277"/>
      <c r="G93" s="277"/>
    </row>
    <row r="94" spans="1:7">
      <c r="A94" s="277"/>
      <c r="B94" s="277"/>
      <c r="C94" s="277"/>
      <c r="D94" s="277"/>
      <c r="E94" s="293"/>
      <c r="F94" s="277"/>
      <c r="G94" s="277"/>
    </row>
    <row r="95" spans="1:7">
      <c r="A95" s="277"/>
      <c r="B95" s="277"/>
      <c r="C95" s="277"/>
      <c r="D95" s="277"/>
      <c r="E95" s="293"/>
      <c r="F95" s="277"/>
      <c r="G95" s="277"/>
    </row>
    <row r="96" spans="1:7">
      <c r="A96" s="277"/>
      <c r="B96" s="277"/>
      <c r="C96" s="277"/>
      <c r="D96" s="277"/>
      <c r="E96" s="293"/>
      <c r="F96" s="277"/>
      <c r="G96" s="277"/>
    </row>
    <row r="97" spans="1:7">
      <c r="A97" s="277"/>
      <c r="B97" s="277"/>
      <c r="C97" s="277"/>
      <c r="D97" s="277"/>
      <c r="E97" s="293"/>
      <c r="F97" s="277"/>
      <c r="G97" s="277"/>
    </row>
    <row r="98" spans="1:7">
      <c r="A98" s="277"/>
      <c r="B98" s="277"/>
      <c r="C98" s="277"/>
      <c r="D98" s="277"/>
      <c r="E98" s="293"/>
      <c r="F98" s="277"/>
      <c r="G98" s="277"/>
    </row>
    <row r="99" spans="1:7">
      <c r="A99" s="277"/>
      <c r="B99" s="277"/>
      <c r="C99" s="277"/>
      <c r="D99" s="277"/>
      <c r="E99" s="293"/>
      <c r="F99" s="277"/>
      <c r="G99" s="277"/>
    </row>
  </sheetData>
  <mergeCells count="9">
    <mergeCell ref="C17:D17"/>
    <mergeCell ref="C19:D19"/>
    <mergeCell ref="C21:D21"/>
    <mergeCell ref="C9:D9"/>
    <mergeCell ref="A1:G1"/>
    <mergeCell ref="A3:B3"/>
    <mergeCell ref="A4:B4"/>
    <mergeCell ref="E4:G4"/>
    <mergeCell ref="C15:D15"/>
  </mergeCells>
  <phoneticPr fontId="0" type="noConversion"/>
  <printOptions horizontalCentered="1" gridLinesSet="0"/>
  <pageMargins left="0.59055118110236227" right="0.39370078740157483" top="0.59055118110236227" bottom="0.98425196850393704" header="0.19685039370078741" footer="0.51181102362204722"/>
  <pageSetup paperSize="9" orientation="landscape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List26"/>
  <dimension ref="A1:BE51"/>
  <sheetViews>
    <sheetView topLeftCell="A34" zoomScaleNormal="100" workbookViewId="0"/>
  </sheetViews>
  <sheetFormatPr defaultRowHeight="12.75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>
      <c r="A1" s="93" t="s">
        <v>99</v>
      </c>
      <c r="B1" s="94"/>
      <c r="C1" s="94"/>
      <c r="D1" s="94"/>
      <c r="E1" s="94"/>
      <c r="F1" s="94"/>
      <c r="G1" s="94"/>
    </row>
    <row r="2" spans="1:57" ht="12.75" customHeight="1">
      <c r="A2" s="95" t="s">
        <v>32</v>
      </c>
      <c r="B2" s="96"/>
      <c r="C2" s="97" t="s">
        <v>101</v>
      </c>
      <c r="D2" s="97" t="s">
        <v>130</v>
      </c>
      <c r="E2" s="98"/>
      <c r="F2" s="99" t="s">
        <v>33</v>
      </c>
      <c r="G2" s="100"/>
    </row>
    <row r="3" spans="1:57" ht="3" hidden="1" customHeight="1">
      <c r="A3" s="101"/>
      <c r="B3" s="102"/>
      <c r="C3" s="103"/>
      <c r="D3" s="103"/>
      <c r="E3" s="104"/>
      <c r="F3" s="105"/>
      <c r="G3" s="106"/>
    </row>
    <row r="4" spans="1:57" ht="12" customHeight="1">
      <c r="A4" s="107" t="s">
        <v>34</v>
      </c>
      <c r="B4" s="102"/>
      <c r="C4" s="103"/>
      <c r="D4" s="103"/>
      <c r="E4" s="104"/>
      <c r="F4" s="105" t="s">
        <v>35</v>
      </c>
      <c r="G4" s="108"/>
    </row>
    <row r="5" spans="1:57" ht="12.95" customHeight="1">
      <c r="A5" s="109" t="s">
        <v>274</v>
      </c>
      <c r="B5" s="110"/>
      <c r="C5" s="111" t="s">
        <v>275</v>
      </c>
      <c r="D5" s="112"/>
      <c r="E5" s="110"/>
      <c r="F5" s="105" t="s">
        <v>36</v>
      </c>
      <c r="G5" s="106"/>
    </row>
    <row r="6" spans="1:57" ht="12.95" customHeight="1">
      <c r="A6" s="107" t="s">
        <v>37</v>
      </c>
      <c r="B6" s="102"/>
      <c r="C6" s="103"/>
      <c r="D6" s="103"/>
      <c r="E6" s="104"/>
      <c r="F6" s="113" t="s">
        <v>38</v>
      </c>
      <c r="G6" s="114"/>
      <c r="O6" s="115"/>
    </row>
    <row r="7" spans="1:57" ht="12.95" customHeight="1">
      <c r="A7" s="116" t="s">
        <v>101</v>
      </c>
      <c r="B7" s="117"/>
      <c r="C7" s="118" t="s">
        <v>102</v>
      </c>
      <c r="D7" s="119"/>
      <c r="E7" s="119"/>
      <c r="F7" s="120" t="s">
        <v>39</v>
      </c>
      <c r="G7" s="114">
        <f>IF(G6=0,,ROUND((F30+F32)/G6,1))</f>
        <v>0</v>
      </c>
    </row>
    <row r="8" spans="1:57">
      <c r="A8" s="121" t="s">
        <v>40</v>
      </c>
      <c r="B8" s="105"/>
      <c r="C8" s="309"/>
      <c r="D8" s="309"/>
      <c r="E8" s="310"/>
      <c r="F8" s="122" t="s">
        <v>41</v>
      </c>
      <c r="G8" s="123"/>
      <c r="H8" s="124"/>
      <c r="I8" s="125"/>
    </row>
    <row r="9" spans="1:57">
      <c r="A9" s="121" t="s">
        <v>42</v>
      </c>
      <c r="B9" s="105"/>
      <c r="C9" s="309"/>
      <c r="D9" s="309"/>
      <c r="E9" s="310"/>
      <c r="F9" s="105"/>
      <c r="G9" s="126"/>
      <c r="H9" s="127"/>
    </row>
    <row r="10" spans="1:57">
      <c r="A10" s="121" t="s">
        <v>43</v>
      </c>
      <c r="B10" s="105"/>
      <c r="C10" s="309"/>
      <c r="D10" s="309"/>
      <c r="E10" s="309"/>
      <c r="F10" s="128"/>
      <c r="G10" s="129"/>
      <c r="H10" s="130"/>
    </row>
    <row r="11" spans="1:57" ht="13.5" customHeight="1">
      <c r="A11" s="121" t="s">
        <v>44</v>
      </c>
      <c r="B11" s="105"/>
      <c r="C11" s="309"/>
      <c r="D11" s="309"/>
      <c r="E11" s="309"/>
      <c r="F11" s="131" t="s">
        <v>45</v>
      </c>
      <c r="G11" s="132"/>
      <c r="H11" s="127"/>
      <c r="BA11" s="133"/>
      <c r="BB11" s="133"/>
      <c r="BC11" s="133"/>
      <c r="BD11" s="133"/>
      <c r="BE11" s="133"/>
    </row>
    <row r="12" spans="1:57" ht="12.75" customHeight="1">
      <c r="A12" s="134" t="s">
        <v>46</v>
      </c>
      <c r="B12" s="102"/>
      <c r="C12" s="311"/>
      <c r="D12" s="311"/>
      <c r="E12" s="311"/>
      <c r="F12" s="135" t="s">
        <v>47</v>
      </c>
      <c r="G12" s="136"/>
      <c r="H12" s="127"/>
    </row>
    <row r="13" spans="1:57" ht="28.5" customHeight="1" thickBot="1">
      <c r="A13" s="137" t="s">
        <v>48</v>
      </c>
      <c r="B13" s="138"/>
      <c r="C13" s="138"/>
      <c r="D13" s="138"/>
      <c r="E13" s="139"/>
      <c r="F13" s="139"/>
      <c r="G13" s="140"/>
      <c r="H13" s="127"/>
    </row>
    <row r="14" spans="1:57" ht="17.25" customHeight="1" thickBot="1">
      <c r="A14" s="141" t="s">
        <v>49</v>
      </c>
      <c r="B14" s="142"/>
      <c r="C14" s="143"/>
      <c r="D14" s="144" t="s">
        <v>50</v>
      </c>
      <c r="E14" s="145"/>
      <c r="F14" s="145"/>
      <c r="G14" s="143"/>
    </row>
    <row r="15" spans="1:57" ht="15.95" customHeight="1">
      <c r="A15" s="146"/>
      <c r="B15" s="147" t="s">
        <v>51</v>
      </c>
      <c r="C15" s="148">
        <f ca="1">'SO03 001 Rek'!E10</f>
        <v>0</v>
      </c>
      <c r="D15" s="149" t="str">
        <f ca="1">'SO03 001 Rek'!A15</f>
        <v>Ztížené výrobní podmínky</v>
      </c>
      <c r="E15" s="150"/>
      <c r="F15" s="151"/>
      <c r="G15" s="148">
        <f ca="1">'SO03 001 Rek'!I15</f>
        <v>0</v>
      </c>
    </row>
    <row r="16" spans="1:57" ht="15.95" customHeight="1">
      <c r="A16" s="146" t="s">
        <v>52</v>
      </c>
      <c r="B16" s="147" t="s">
        <v>53</v>
      </c>
      <c r="C16" s="148">
        <f ca="1">'SO03 001 Rek'!F10</f>
        <v>0</v>
      </c>
      <c r="D16" s="101" t="str">
        <f ca="1">'SO03 001 Rek'!A16</f>
        <v>Oborová přirážka</v>
      </c>
      <c r="E16" s="152"/>
      <c r="F16" s="153"/>
      <c r="G16" s="148">
        <f ca="1">'SO03 001 Rek'!I16</f>
        <v>0</v>
      </c>
    </row>
    <row r="17" spans="1:7" ht="15.95" customHeight="1">
      <c r="A17" s="146" t="s">
        <v>54</v>
      </c>
      <c r="B17" s="147" t="s">
        <v>55</v>
      </c>
      <c r="C17" s="148">
        <f ca="1">'SO03 001 Rek'!H10</f>
        <v>0</v>
      </c>
      <c r="D17" s="101" t="str">
        <f ca="1">'SO03 001 Rek'!A17</f>
        <v>Přesun stavebních kapacit</v>
      </c>
      <c r="E17" s="152"/>
      <c r="F17" s="153"/>
      <c r="G17" s="148">
        <f ca="1">'SO03 001 Rek'!I17</f>
        <v>0</v>
      </c>
    </row>
    <row r="18" spans="1:7" ht="15.95" customHeight="1">
      <c r="A18" s="154" t="s">
        <v>56</v>
      </c>
      <c r="B18" s="155" t="s">
        <v>57</v>
      </c>
      <c r="C18" s="148">
        <f ca="1">'SO03 001 Rek'!G10</f>
        <v>0</v>
      </c>
      <c r="D18" s="101" t="str">
        <f ca="1">'SO03 001 Rek'!A18</f>
        <v>Mimostaveništní doprava</v>
      </c>
      <c r="E18" s="152"/>
      <c r="F18" s="153"/>
      <c r="G18" s="148">
        <f ca="1">'SO03 001 Rek'!I18</f>
        <v>0</v>
      </c>
    </row>
    <row r="19" spans="1:7" ht="15.95" customHeight="1">
      <c r="A19" s="156" t="s">
        <v>58</v>
      </c>
      <c r="B19" s="147"/>
      <c r="C19" s="148">
        <f ca="1">SUM(C15:C18)</f>
        <v>0</v>
      </c>
      <c r="D19" s="101" t="str">
        <f ca="1">'SO03 001 Rek'!A19</f>
        <v>Zařízení staveniště</v>
      </c>
      <c r="E19" s="152"/>
      <c r="F19" s="153"/>
      <c r="G19" s="148">
        <f ca="1">'SO03 001 Rek'!I19</f>
        <v>0</v>
      </c>
    </row>
    <row r="20" spans="1:7" ht="15.95" customHeight="1">
      <c r="A20" s="156"/>
      <c r="B20" s="147"/>
      <c r="C20" s="148"/>
      <c r="D20" s="101" t="str">
        <f ca="1">'SO03 001 Rek'!A20</f>
        <v>Provoz investora</v>
      </c>
      <c r="E20" s="152"/>
      <c r="F20" s="153"/>
      <c r="G20" s="148">
        <f ca="1">'SO03 001 Rek'!I20</f>
        <v>0</v>
      </c>
    </row>
    <row r="21" spans="1:7" ht="15.95" customHeight="1">
      <c r="A21" s="156" t="s">
        <v>29</v>
      </c>
      <c r="B21" s="147"/>
      <c r="C21" s="148">
        <f ca="1">'SO03 001 Rek'!I10</f>
        <v>0</v>
      </c>
      <c r="D21" s="101" t="str">
        <f ca="1">'SO03 001 Rek'!A21</f>
        <v>Kompletační činnost (IČD)</v>
      </c>
      <c r="E21" s="152"/>
      <c r="F21" s="153"/>
      <c r="G21" s="148">
        <f ca="1">'SO03 001 Rek'!I21</f>
        <v>0</v>
      </c>
    </row>
    <row r="22" spans="1:7" ht="15.95" customHeight="1">
      <c r="A22" s="157" t="s">
        <v>59</v>
      </c>
      <c r="B22" s="127"/>
      <c r="C22" s="148">
        <f ca="1">C19+C21</f>
        <v>0</v>
      </c>
      <c r="D22" s="101" t="s">
        <v>60</v>
      </c>
      <c r="E22" s="152"/>
      <c r="F22" s="153"/>
      <c r="G22" s="148">
        <f ca="1">G23-SUM(G15:G21)</f>
        <v>0</v>
      </c>
    </row>
    <row r="23" spans="1:7" ht="15.95" customHeight="1" thickBot="1">
      <c r="A23" s="307" t="s">
        <v>61</v>
      </c>
      <c r="B23" s="308"/>
      <c r="C23" s="158">
        <f ca="1">C22+G23</f>
        <v>0</v>
      </c>
      <c r="D23" s="159" t="s">
        <v>62</v>
      </c>
      <c r="E23" s="160"/>
      <c r="F23" s="161"/>
      <c r="G23" s="148">
        <f ca="1">'SO03 001 Rek'!H23</f>
        <v>0</v>
      </c>
    </row>
    <row r="24" spans="1:7">
      <c r="A24" s="162" t="s">
        <v>63</v>
      </c>
      <c r="B24" s="163"/>
      <c r="C24" s="164"/>
      <c r="D24" s="163" t="s">
        <v>64</v>
      </c>
      <c r="E24" s="163"/>
      <c r="F24" s="165" t="s">
        <v>65</v>
      </c>
      <c r="G24" s="166"/>
    </row>
    <row r="25" spans="1:7">
      <c r="A25" s="157" t="s">
        <v>66</v>
      </c>
      <c r="B25" s="127"/>
      <c r="C25" s="167"/>
      <c r="D25" s="127" t="s">
        <v>66</v>
      </c>
      <c r="F25" s="168" t="s">
        <v>66</v>
      </c>
      <c r="G25" s="169"/>
    </row>
    <row r="26" spans="1:7" ht="37.5" customHeight="1">
      <c r="A26" s="157" t="s">
        <v>67</v>
      </c>
      <c r="B26" s="170"/>
      <c r="C26" s="167"/>
      <c r="D26" s="127" t="s">
        <v>67</v>
      </c>
      <c r="F26" s="168" t="s">
        <v>67</v>
      </c>
      <c r="G26" s="169"/>
    </row>
    <row r="27" spans="1:7">
      <c r="A27" s="157"/>
      <c r="B27" s="171"/>
      <c r="C27" s="167"/>
      <c r="D27" s="127"/>
      <c r="F27" s="168"/>
      <c r="G27" s="169"/>
    </row>
    <row r="28" spans="1:7">
      <c r="A28" s="157" t="s">
        <v>68</v>
      </c>
      <c r="B28" s="127"/>
      <c r="C28" s="167"/>
      <c r="D28" s="168" t="s">
        <v>69</v>
      </c>
      <c r="E28" s="167"/>
      <c r="F28" s="172" t="s">
        <v>69</v>
      </c>
      <c r="G28" s="169"/>
    </row>
    <row r="29" spans="1:7" ht="69" customHeight="1">
      <c r="A29" s="157"/>
      <c r="B29" s="127"/>
      <c r="C29" s="173"/>
      <c r="D29" s="174"/>
      <c r="E29" s="173"/>
      <c r="F29" s="127"/>
      <c r="G29" s="169"/>
    </row>
    <row r="30" spans="1:7">
      <c r="A30" s="175" t="s">
        <v>11</v>
      </c>
      <c r="B30" s="176"/>
      <c r="C30" s="177">
        <v>21</v>
      </c>
      <c r="D30" s="176" t="s">
        <v>70</v>
      </c>
      <c r="E30" s="178"/>
      <c r="F30" s="312">
        <f>C23-F32</f>
        <v>0</v>
      </c>
      <c r="G30" s="313"/>
    </row>
    <row r="31" spans="1:7">
      <c r="A31" s="175" t="s">
        <v>71</v>
      </c>
      <c r="B31" s="176"/>
      <c r="C31" s="177">
        <f>C30</f>
        <v>21</v>
      </c>
      <c r="D31" s="176" t="s">
        <v>72</v>
      </c>
      <c r="E31" s="178"/>
      <c r="F31" s="312">
        <f>ROUND(PRODUCT(F30,C31/100),0)</f>
        <v>0</v>
      </c>
      <c r="G31" s="313"/>
    </row>
    <row r="32" spans="1:7">
      <c r="A32" s="175" t="s">
        <v>11</v>
      </c>
      <c r="B32" s="176"/>
      <c r="C32" s="177">
        <v>0</v>
      </c>
      <c r="D32" s="176" t="s">
        <v>72</v>
      </c>
      <c r="E32" s="178"/>
      <c r="F32" s="312">
        <v>0</v>
      </c>
      <c r="G32" s="313"/>
    </row>
    <row r="33" spans="1:8">
      <c r="A33" s="175" t="s">
        <v>71</v>
      </c>
      <c r="B33" s="179"/>
      <c r="C33" s="180">
        <f>C32</f>
        <v>0</v>
      </c>
      <c r="D33" s="176" t="s">
        <v>72</v>
      </c>
      <c r="E33" s="153"/>
      <c r="F33" s="312">
        <f>ROUND(PRODUCT(F32,C33/100),0)</f>
        <v>0</v>
      </c>
      <c r="G33" s="313"/>
    </row>
    <row r="34" spans="1:8" s="184" customFormat="1" ht="19.5" customHeight="1" thickBot="1">
      <c r="A34" s="181" t="s">
        <v>73</v>
      </c>
      <c r="B34" s="182"/>
      <c r="C34" s="182"/>
      <c r="D34" s="182"/>
      <c r="E34" s="183"/>
      <c r="F34" s="314">
        <f>ROUND(SUM(F30:F33),0)</f>
        <v>0</v>
      </c>
      <c r="G34" s="315"/>
    </row>
    <row r="36" spans="1:8">
      <c r="A36" s="2" t="s">
        <v>74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>
      <c r="A37" s="2"/>
      <c r="B37" s="316"/>
      <c r="C37" s="316"/>
      <c r="D37" s="316"/>
      <c r="E37" s="316"/>
      <c r="F37" s="316"/>
      <c r="G37" s="316"/>
      <c r="H37" s="1" t="s">
        <v>1</v>
      </c>
    </row>
    <row r="38" spans="1:8" ht="12.75" customHeight="1">
      <c r="A38" s="185"/>
      <c r="B38" s="316"/>
      <c r="C38" s="316"/>
      <c r="D38" s="316"/>
      <c r="E38" s="316"/>
      <c r="F38" s="316"/>
      <c r="G38" s="316"/>
      <c r="H38" s="1" t="s">
        <v>1</v>
      </c>
    </row>
    <row r="39" spans="1:8">
      <c r="A39" s="185"/>
      <c r="B39" s="316"/>
      <c r="C39" s="316"/>
      <c r="D39" s="316"/>
      <c r="E39" s="316"/>
      <c r="F39" s="316"/>
      <c r="G39" s="316"/>
      <c r="H39" s="1" t="s">
        <v>1</v>
      </c>
    </row>
    <row r="40" spans="1:8">
      <c r="A40" s="185"/>
      <c r="B40" s="316"/>
      <c r="C40" s="316"/>
      <c r="D40" s="316"/>
      <c r="E40" s="316"/>
      <c r="F40" s="316"/>
      <c r="G40" s="316"/>
      <c r="H40" s="1" t="s">
        <v>1</v>
      </c>
    </row>
    <row r="41" spans="1:8">
      <c r="A41" s="185"/>
      <c r="B41" s="316"/>
      <c r="C41" s="316"/>
      <c r="D41" s="316"/>
      <c r="E41" s="316"/>
      <c r="F41" s="316"/>
      <c r="G41" s="316"/>
      <c r="H41" s="1" t="s">
        <v>1</v>
      </c>
    </row>
    <row r="42" spans="1:8">
      <c r="A42" s="185"/>
      <c r="B42" s="316"/>
      <c r="C42" s="316"/>
      <c r="D42" s="316"/>
      <c r="E42" s="316"/>
      <c r="F42" s="316"/>
      <c r="G42" s="316"/>
      <c r="H42" s="1" t="s">
        <v>1</v>
      </c>
    </row>
    <row r="43" spans="1:8">
      <c r="A43" s="185"/>
      <c r="B43" s="316"/>
      <c r="C43" s="316"/>
      <c r="D43" s="316"/>
      <c r="E43" s="316"/>
      <c r="F43" s="316"/>
      <c r="G43" s="316"/>
      <c r="H43" s="1" t="s">
        <v>1</v>
      </c>
    </row>
    <row r="44" spans="1:8" ht="12.75" customHeight="1">
      <c r="A44" s="185"/>
      <c r="B44" s="316"/>
      <c r="C44" s="316"/>
      <c r="D44" s="316"/>
      <c r="E44" s="316"/>
      <c r="F44" s="316"/>
      <c r="G44" s="316"/>
      <c r="H44" s="1" t="s">
        <v>1</v>
      </c>
    </row>
    <row r="45" spans="1:8" ht="12.75" customHeight="1">
      <c r="A45" s="185"/>
      <c r="B45" s="316"/>
      <c r="C45" s="316"/>
      <c r="D45" s="316"/>
      <c r="E45" s="316"/>
      <c r="F45" s="316"/>
      <c r="G45" s="316"/>
      <c r="H45" s="1" t="s">
        <v>1</v>
      </c>
    </row>
    <row r="46" spans="1:8">
      <c r="B46" s="306"/>
      <c r="C46" s="306"/>
      <c r="D46" s="306"/>
      <c r="E46" s="306"/>
      <c r="F46" s="306"/>
      <c r="G46" s="306"/>
    </row>
    <row r="47" spans="1:8">
      <c r="B47" s="306"/>
      <c r="C47" s="306"/>
      <c r="D47" s="306"/>
      <c r="E47" s="306"/>
      <c r="F47" s="306"/>
      <c r="G47" s="306"/>
    </row>
    <row r="48" spans="1:8">
      <c r="B48" s="306"/>
      <c r="C48" s="306"/>
      <c r="D48" s="306"/>
      <c r="E48" s="306"/>
      <c r="F48" s="306"/>
      <c r="G48" s="306"/>
    </row>
    <row r="49" spans="2:7">
      <c r="B49" s="306"/>
      <c r="C49" s="306"/>
      <c r="D49" s="306"/>
      <c r="E49" s="306"/>
      <c r="F49" s="306"/>
      <c r="G49" s="306"/>
    </row>
    <row r="50" spans="2:7">
      <c r="B50" s="306"/>
      <c r="C50" s="306"/>
      <c r="D50" s="306"/>
      <c r="E50" s="306"/>
      <c r="F50" s="306"/>
      <c r="G50" s="306"/>
    </row>
    <row r="51" spans="2:7">
      <c r="B51" s="306"/>
      <c r="C51" s="306"/>
      <c r="D51" s="306"/>
      <c r="E51" s="306"/>
      <c r="F51" s="306"/>
      <c r="G51" s="306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codeName="List36"/>
  <dimension ref="A1:BE74"/>
  <sheetViews>
    <sheetView workbookViewId="0">
      <selection sqref="A1:B1"/>
    </sheetView>
  </sheetViews>
  <sheetFormatPr defaultRowHeight="12.75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>
      <c r="A1" s="317" t="s">
        <v>2</v>
      </c>
      <c r="B1" s="318"/>
      <c r="C1" s="186" t="s">
        <v>103</v>
      </c>
      <c r="D1" s="187"/>
      <c r="E1" s="188"/>
      <c r="F1" s="187"/>
      <c r="G1" s="189" t="s">
        <v>75</v>
      </c>
      <c r="H1" s="190" t="s">
        <v>101</v>
      </c>
      <c r="I1" s="191"/>
    </row>
    <row r="2" spans="1:57" ht="13.5" thickBot="1">
      <c r="A2" s="319" t="s">
        <v>76</v>
      </c>
      <c r="B2" s="320"/>
      <c r="C2" s="192" t="s">
        <v>276</v>
      </c>
      <c r="D2" s="193"/>
      <c r="E2" s="194"/>
      <c r="F2" s="193"/>
      <c r="G2" s="321" t="s">
        <v>130</v>
      </c>
      <c r="H2" s="322"/>
      <c r="I2" s="323"/>
    </row>
    <row r="3" spans="1:57" ht="13.5" thickTop="1">
      <c r="F3" s="127"/>
    </row>
    <row r="4" spans="1:57" ht="19.5" customHeight="1">
      <c r="A4" s="195" t="s">
        <v>77</v>
      </c>
      <c r="B4" s="196"/>
      <c r="C4" s="196"/>
      <c r="D4" s="196"/>
      <c r="E4" s="197"/>
      <c r="F4" s="196"/>
      <c r="G4" s="196"/>
      <c r="H4" s="196"/>
      <c r="I4" s="196"/>
    </row>
    <row r="5" spans="1:57" ht="13.5" thickBot="1"/>
    <row r="6" spans="1:57" s="127" customFormat="1" ht="13.5" thickBot="1">
      <c r="A6" s="198"/>
      <c r="B6" s="199" t="s">
        <v>78</v>
      </c>
      <c r="C6" s="199"/>
      <c r="D6" s="200"/>
      <c r="E6" s="201" t="s">
        <v>25</v>
      </c>
      <c r="F6" s="202" t="s">
        <v>26</v>
      </c>
      <c r="G6" s="202" t="s">
        <v>27</v>
      </c>
      <c r="H6" s="202" t="s">
        <v>28</v>
      </c>
      <c r="I6" s="203" t="s">
        <v>29</v>
      </c>
    </row>
    <row r="7" spans="1:57" s="127" customFormat="1">
      <c r="A7" s="294" t="str">
        <f ca="1">'SO03 001 Pol'!B7</f>
        <v>18</v>
      </c>
      <c r="B7" s="62" t="str">
        <f ca="1">'SO03 001 Pol'!C7</f>
        <v>Povrchové úpravy terénu</v>
      </c>
      <c r="D7" s="204"/>
      <c r="E7" s="295">
        <f ca="1">'SO03 001 Pol'!BA53</f>
        <v>0</v>
      </c>
      <c r="F7" s="296">
        <f ca="1">'SO03 001 Pol'!BB53</f>
        <v>0</v>
      </c>
      <c r="G7" s="296">
        <f ca="1">'SO03 001 Pol'!BC53</f>
        <v>0</v>
      </c>
      <c r="H7" s="296">
        <f ca="1">'SO03 001 Pol'!BD53</f>
        <v>0</v>
      </c>
      <c r="I7" s="297">
        <f ca="1">'SO03 001 Pol'!BE53</f>
        <v>0</v>
      </c>
    </row>
    <row r="8" spans="1:57" s="127" customFormat="1">
      <c r="A8" s="294" t="str">
        <f ca="1">'SO03 001 Pol'!B54</f>
        <v>34</v>
      </c>
      <c r="B8" s="62" t="str">
        <f ca="1">'SO03 001 Pol'!C54</f>
        <v>Stěny a příčky</v>
      </c>
      <c r="D8" s="204"/>
      <c r="E8" s="295">
        <f ca="1">'SO03 001 Pol'!BA59</f>
        <v>0</v>
      </c>
      <c r="F8" s="296">
        <f ca="1">'SO03 001 Pol'!BB59</f>
        <v>0</v>
      </c>
      <c r="G8" s="296">
        <f ca="1">'SO03 001 Pol'!BC59</f>
        <v>0</v>
      </c>
      <c r="H8" s="296">
        <f ca="1">'SO03 001 Pol'!BD59</f>
        <v>0</v>
      </c>
      <c r="I8" s="297">
        <f ca="1">'SO03 001 Pol'!BE59</f>
        <v>0</v>
      </c>
    </row>
    <row r="9" spans="1:57" s="127" customFormat="1" ht="13.5" thickBot="1">
      <c r="A9" s="294" t="str">
        <f ca="1">'SO03 001 Pol'!B60</f>
        <v>99</v>
      </c>
      <c r="B9" s="62" t="str">
        <f ca="1">'SO03 001 Pol'!C60</f>
        <v>Staveništní přesun hmot</v>
      </c>
      <c r="D9" s="204"/>
      <c r="E9" s="295">
        <f ca="1">'SO03 001 Pol'!BA62</f>
        <v>0</v>
      </c>
      <c r="F9" s="296">
        <f ca="1">'SO03 001 Pol'!BB62</f>
        <v>0</v>
      </c>
      <c r="G9" s="296">
        <f ca="1">'SO03 001 Pol'!BC62</f>
        <v>0</v>
      </c>
      <c r="H9" s="296">
        <f ca="1">'SO03 001 Pol'!BD62</f>
        <v>0</v>
      </c>
      <c r="I9" s="297">
        <f ca="1">'SO03 001 Pol'!BE62</f>
        <v>0</v>
      </c>
    </row>
    <row r="10" spans="1:57" s="14" customFormat="1" ht="13.5" thickBot="1">
      <c r="A10" s="205"/>
      <c r="B10" s="206" t="s">
        <v>79</v>
      </c>
      <c r="C10" s="206"/>
      <c r="D10" s="207"/>
      <c r="E10" s="208">
        <f>SUM(E7:E9)</f>
        <v>0</v>
      </c>
      <c r="F10" s="209">
        <f>SUM(F7:F9)</f>
        <v>0</v>
      </c>
      <c r="G10" s="209">
        <f>SUM(G7:G9)</f>
        <v>0</v>
      </c>
      <c r="H10" s="209">
        <f>SUM(H7:H9)</f>
        <v>0</v>
      </c>
      <c r="I10" s="210">
        <f>SUM(I7:I9)</f>
        <v>0</v>
      </c>
    </row>
    <row r="11" spans="1:57">
      <c r="A11" s="127"/>
      <c r="B11" s="127"/>
      <c r="C11" s="127"/>
      <c r="D11" s="127"/>
      <c r="E11" s="127"/>
      <c r="F11" s="127"/>
      <c r="G11" s="127"/>
      <c r="H11" s="127"/>
      <c r="I11" s="127"/>
    </row>
    <row r="12" spans="1:57" ht="19.5" customHeight="1">
      <c r="A12" s="196" t="s">
        <v>80</v>
      </c>
      <c r="B12" s="196"/>
      <c r="C12" s="196"/>
      <c r="D12" s="196"/>
      <c r="E12" s="196"/>
      <c r="F12" s="196"/>
      <c r="G12" s="211"/>
      <c r="H12" s="196"/>
      <c r="I12" s="196"/>
      <c r="BA12" s="133"/>
      <c r="BB12" s="133"/>
      <c r="BC12" s="133"/>
      <c r="BD12" s="133"/>
      <c r="BE12" s="133"/>
    </row>
    <row r="13" spans="1:57" ht="13.5" thickBot="1"/>
    <row r="14" spans="1:57">
      <c r="A14" s="162" t="s">
        <v>81</v>
      </c>
      <c r="B14" s="163"/>
      <c r="C14" s="163"/>
      <c r="D14" s="212"/>
      <c r="E14" s="213" t="s">
        <v>82</v>
      </c>
      <c r="F14" s="214" t="s">
        <v>12</v>
      </c>
      <c r="G14" s="215" t="s">
        <v>83</v>
      </c>
      <c r="H14" s="216"/>
      <c r="I14" s="217" t="s">
        <v>82</v>
      </c>
    </row>
    <row r="15" spans="1:57">
      <c r="A15" s="156" t="s">
        <v>119</v>
      </c>
      <c r="B15" s="147"/>
      <c r="C15" s="147"/>
      <c r="D15" s="218"/>
      <c r="E15" s="219"/>
      <c r="F15" s="220"/>
      <c r="G15" s="221">
        <v>0</v>
      </c>
      <c r="H15" s="222"/>
      <c r="I15" s="223">
        <f t="shared" ref="I15:I22" si="0">E15+F15*G15/100</f>
        <v>0</v>
      </c>
      <c r="BA15" s="1">
        <v>0</v>
      </c>
    </row>
    <row r="16" spans="1:57">
      <c r="A16" s="156" t="s">
        <v>120</v>
      </c>
      <c r="B16" s="147"/>
      <c r="C16" s="147"/>
      <c r="D16" s="218"/>
      <c r="E16" s="219"/>
      <c r="F16" s="220"/>
      <c r="G16" s="221">
        <v>0</v>
      </c>
      <c r="H16" s="222"/>
      <c r="I16" s="223">
        <f t="shared" si="0"/>
        <v>0</v>
      </c>
      <c r="BA16" s="1">
        <v>0</v>
      </c>
    </row>
    <row r="17" spans="1:53">
      <c r="A17" s="156" t="s">
        <v>121</v>
      </c>
      <c r="B17" s="147"/>
      <c r="C17" s="147"/>
      <c r="D17" s="218"/>
      <c r="E17" s="219"/>
      <c r="F17" s="220"/>
      <c r="G17" s="221">
        <v>0</v>
      </c>
      <c r="H17" s="222"/>
      <c r="I17" s="223">
        <f t="shared" si="0"/>
        <v>0</v>
      </c>
      <c r="BA17" s="1">
        <v>0</v>
      </c>
    </row>
    <row r="18" spans="1:53">
      <c r="A18" s="156" t="s">
        <v>122</v>
      </c>
      <c r="B18" s="147"/>
      <c r="C18" s="147"/>
      <c r="D18" s="218"/>
      <c r="E18" s="219"/>
      <c r="F18" s="220"/>
      <c r="G18" s="221">
        <v>0</v>
      </c>
      <c r="H18" s="222"/>
      <c r="I18" s="223">
        <f t="shared" si="0"/>
        <v>0</v>
      </c>
      <c r="BA18" s="1">
        <v>0</v>
      </c>
    </row>
    <row r="19" spans="1:53">
      <c r="A19" s="156" t="s">
        <v>123</v>
      </c>
      <c r="B19" s="147"/>
      <c r="C19" s="147"/>
      <c r="D19" s="218"/>
      <c r="E19" s="219"/>
      <c r="F19" s="220"/>
      <c r="G19" s="221">
        <v>0</v>
      </c>
      <c r="H19" s="222"/>
      <c r="I19" s="223">
        <f t="shared" si="0"/>
        <v>0</v>
      </c>
      <c r="BA19" s="1">
        <v>1</v>
      </c>
    </row>
    <row r="20" spans="1:53">
      <c r="A20" s="156" t="s">
        <v>124</v>
      </c>
      <c r="B20" s="147"/>
      <c r="C20" s="147"/>
      <c r="D20" s="218"/>
      <c r="E20" s="219"/>
      <c r="F20" s="220"/>
      <c r="G20" s="221">
        <v>0</v>
      </c>
      <c r="H20" s="222"/>
      <c r="I20" s="223">
        <f t="shared" si="0"/>
        <v>0</v>
      </c>
      <c r="BA20" s="1">
        <v>1</v>
      </c>
    </row>
    <row r="21" spans="1:53">
      <c r="A21" s="156" t="s">
        <v>125</v>
      </c>
      <c r="B21" s="147"/>
      <c r="C21" s="147"/>
      <c r="D21" s="218"/>
      <c r="E21" s="219"/>
      <c r="F21" s="220"/>
      <c r="G21" s="221">
        <v>0</v>
      </c>
      <c r="H21" s="222"/>
      <c r="I21" s="223">
        <f t="shared" si="0"/>
        <v>0</v>
      </c>
      <c r="BA21" s="1">
        <v>2</v>
      </c>
    </row>
    <row r="22" spans="1:53">
      <c r="A22" s="156" t="s">
        <v>126</v>
      </c>
      <c r="B22" s="147"/>
      <c r="C22" s="147"/>
      <c r="D22" s="218"/>
      <c r="E22" s="219"/>
      <c r="F22" s="220"/>
      <c r="G22" s="221">
        <v>0</v>
      </c>
      <c r="H22" s="222"/>
      <c r="I22" s="223">
        <f t="shared" si="0"/>
        <v>0</v>
      </c>
      <c r="BA22" s="1">
        <v>2</v>
      </c>
    </row>
    <row r="23" spans="1:53" ht="13.5" thickBot="1">
      <c r="A23" s="224"/>
      <c r="B23" s="225" t="s">
        <v>84</v>
      </c>
      <c r="C23" s="226"/>
      <c r="D23" s="227"/>
      <c r="E23" s="228"/>
      <c r="F23" s="229"/>
      <c r="G23" s="229"/>
      <c r="H23" s="324">
        <f>SUM(I15:I22)</f>
        <v>0</v>
      </c>
      <c r="I23" s="325"/>
    </row>
    <row r="25" spans="1:53">
      <c r="B25" s="14"/>
      <c r="F25" s="230"/>
      <c r="G25" s="231"/>
      <c r="H25" s="231"/>
      <c r="I25" s="46"/>
    </row>
    <row r="26" spans="1:53">
      <c r="F26" s="230"/>
      <c r="G26" s="231"/>
      <c r="H26" s="231"/>
      <c r="I26" s="46"/>
    </row>
    <row r="27" spans="1:53">
      <c r="F27" s="230"/>
      <c r="G27" s="231"/>
      <c r="H27" s="231"/>
      <c r="I27" s="46"/>
    </row>
    <row r="28" spans="1:53">
      <c r="F28" s="230"/>
      <c r="G28" s="231"/>
      <c r="H28" s="231"/>
      <c r="I28" s="46"/>
    </row>
    <row r="29" spans="1:53">
      <c r="F29" s="230"/>
      <c r="G29" s="231"/>
      <c r="H29" s="231"/>
      <c r="I29" s="46"/>
    </row>
    <row r="30" spans="1:53">
      <c r="F30" s="230"/>
      <c r="G30" s="231"/>
      <c r="H30" s="231"/>
      <c r="I30" s="46"/>
    </row>
    <row r="31" spans="1:53">
      <c r="F31" s="230"/>
      <c r="G31" s="231"/>
      <c r="H31" s="231"/>
      <c r="I31" s="46"/>
    </row>
    <row r="32" spans="1:53">
      <c r="F32" s="230"/>
      <c r="G32" s="231"/>
      <c r="H32" s="231"/>
      <c r="I32" s="46"/>
    </row>
    <row r="33" spans="6:9">
      <c r="F33" s="230"/>
      <c r="G33" s="231"/>
      <c r="H33" s="231"/>
      <c r="I33" s="46"/>
    </row>
    <row r="34" spans="6:9">
      <c r="F34" s="230"/>
      <c r="G34" s="231"/>
      <c r="H34" s="231"/>
      <c r="I34" s="46"/>
    </row>
    <row r="35" spans="6:9">
      <c r="F35" s="230"/>
      <c r="G35" s="231"/>
      <c r="H35" s="231"/>
      <c r="I35" s="46"/>
    </row>
    <row r="36" spans="6:9">
      <c r="F36" s="230"/>
      <c r="G36" s="231"/>
      <c r="H36" s="231"/>
      <c r="I36" s="46"/>
    </row>
    <row r="37" spans="6:9">
      <c r="F37" s="230"/>
      <c r="G37" s="231"/>
      <c r="H37" s="231"/>
      <c r="I37" s="46"/>
    </row>
    <row r="38" spans="6:9">
      <c r="F38" s="230"/>
      <c r="G38" s="231"/>
      <c r="H38" s="231"/>
      <c r="I38" s="46"/>
    </row>
    <row r="39" spans="6:9">
      <c r="F39" s="230"/>
      <c r="G39" s="231"/>
      <c r="H39" s="231"/>
      <c r="I39" s="46"/>
    </row>
    <row r="40" spans="6:9">
      <c r="F40" s="230"/>
      <c r="G40" s="231"/>
      <c r="H40" s="231"/>
      <c r="I40" s="46"/>
    </row>
    <row r="41" spans="6:9">
      <c r="F41" s="230"/>
      <c r="G41" s="231"/>
      <c r="H41" s="231"/>
      <c r="I41" s="46"/>
    </row>
    <row r="42" spans="6:9">
      <c r="F42" s="230"/>
      <c r="G42" s="231"/>
      <c r="H42" s="231"/>
      <c r="I42" s="46"/>
    </row>
    <row r="43" spans="6:9">
      <c r="F43" s="230"/>
      <c r="G43" s="231"/>
      <c r="H43" s="231"/>
      <c r="I43" s="46"/>
    </row>
    <row r="44" spans="6:9">
      <c r="F44" s="230"/>
      <c r="G44" s="231"/>
      <c r="H44" s="231"/>
      <c r="I44" s="46"/>
    </row>
    <row r="45" spans="6:9">
      <c r="F45" s="230"/>
      <c r="G45" s="231"/>
      <c r="H45" s="231"/>
      <c r="I45" s="46"/>
    </row>
    <row r="46" spans="6:9">
      <c r="F46" s="230"/>
      <c r="G46" s="231"/>
      <c r="H46" s="231"/>
      <c r="I46" s="46"/>
    </row>
    <row r="47" spans="6:9">
      <c r="F47" s="230"/>
      <c r="G47" s="231"/>
      <c r="H47" s="231"/>
      <c r="I47" s="46"/>
    </row>
    <row r="48" spans="6:9">
      <c r="F48" s="230"/>
      <c r="G48" s="231"/>
      <c r="H48" s="231"/>
      <c r="I48" s="46"/>
    </row>
    <row r="49" spans="6:9">
      <c r="F49" s="230"/>
      <c r="G49" s="231"/>
      <c r="H49" s="231"/>
      <c r="I49" s="46"/>
    </row>
    <row r="50" spans="6:9">
      <c r="F50" s="230"/>
      <c r="G50" s="231"/>
      <c r="H50" s="231"/>
      <c r="I50" s="46"/>
    </row>
    <row r="51" spans="6:9">
      <c r="F51" s="230"/>
      <c r="G51" s="231"/>
      <c r="H51" s="231"/>
      <c r="I51" s="46"/>
    </row>
    <row r="52" spans="6:9">
      <c r="F52" s="230"/>
      <c r="G52" s="231"/>
      <c r="H52" s="231"/>
      <c r="I52" s="46"/>
    </row>
    <row r="53" spans="6:9">
      <c r="F53" s="230"/>
      <c r="G53" s="231"/>
      <c r="H53" s="231"/>
      <c r="I53" s="46"/>
    </row>
    <row r="54" spans="6:9">
      <c r="F54" s="230"/>
      <c r="G54" s="231"/>
      <c r="H54" s="231"/>
      <c r="I54" s="46"/>
    </row>
    <row r="55" spans="6:9">
      <c r="F55" s="230"/>
      <c r="G55" s="231"/>
      <c r="H55" s="231"/>
      <c r="I55" s="46"/>
    </row>
    <row r="56" spans="6:9">
      <c r="F56" s="230"/>
      <c r="G56" s="231"/>
      <c r="H56" s="231"/>
      <c r="I56" s="46"/>
    </row>
    <row r="57" spans="6:9">
      <c r="F57" s="230"/>
      <c r="G57" s="231"/>
      <c r="H57" s="231"/>
      <c r="I57" s="46"/>
    </row>
    <row r="58" spans="6:9">
      <c r="F58" s="230"/>
      <c r="G58" s="231"/>
      <c r="H58" s="231"/>
      <c r="I58" s="46"/>
    </row>
    <row r="59" spans="6:9">
      <c r="F59" s="230"/>
      <c r="G59" s="231"/>
      <c r="H59" s="231"/>
      <c r="I59" s="46"/>
    </row>
    <row r="60" spans="6:9">
      <c r="F60" s="230"/>
      <c r="G60" s="231"/>
      <c r="H60" s="231"/>
      <c r="I60" s="46"/>
    </row>
    <row r="61" spans="6:9">
      <c r="F61" s="230"/>
      <c r="G61" s="231"/>
      <c r="H61" s="231"/>
      <c r="I61" s="46"/>
    </row>
    <row r="62" spans="6:9">
      <c r="F62" s="230"/>
      <c r="G62" s="231"/>
      <c r="H62" s="231"/>
      <c r="I62" s="46"/>
    </row>
    <row r="63" spans="6:9">
      <c r="F63" s="230"/>
      <c r="G63" s="231"/>
      <c r="H63" s="231"/>
      <c r="I63" s="46"/>
    </row>
    <row r="64" spans="6:9">
      <c r="F64" s="230"/>
      <c r="G64" s="231"/>
      <c r="H64" s="231"/>
      <c r="I64" s="46"/>
    </row>
    <row r="65" spans="6:9">
      <c r="F65" s="230"/>
      <c r="G65" s="231"/>
      <c r="H65" s="231"/>
      <c r="I65" s="46"/>
    </row>
    <row r="66" spans="6:9">
      <c r="F66" s="230"/>
      <c r="G66" s="231"/>
      <c r="H66" s="231"/>
      <c r="I66" s="46"/>
    </row>
    <row r="67" spans="6:9">
      <c r="F67" s="230"/>
      <c r="G67" s="231"/>
      <c r="H67" s="231"/>
      <c r="I67" s="46"/>
    </row>
    <row r="68" spans="6:9">
      <c r="F68" s="230"/>
      <c r="G68" s="231"/>
      <c r="H68" s="231"/>
      <c r="I68" s="46"/>
    </row>
    <row r="69" spans="6:9">
      <c r="F69" s="230"/>
      <c r="G69" s="231"/>
      <c r="H69" s="231"/>
      <c r="I69" s="46"/>
    </row>
    <row r="70" spans="6:9">
      <c r="F70" s="230"/>
      <c r="G70" s="231"/>
      <c r="H70" s="231"/>
      <c r="I70" s="46"/>
    </row>
    <row r="71" spans="6:9">
      <c r="F71" s="230"/>
      <c r="G71" s="231"/>
      <c r="H71" s="231"/>
      <c r="I71" s="46"/>
    </row>
    <row r="72" spans="6:9">
      <c r="F72" s="230"/>
      <c r="G72" s="231"/>
      <c r="H72" s="231"/>
      <c r="I72" s="46"/>
    </row>
    <row r="73" spans="6:9">
      <c r="F73" s="230"/>
      <c r="G73" s="231"/>
      <c r="H73" s="231"/>
      <c r="I73" s="46"/>
    </row>
    <row r="74" spans="6:9">
      <c r="F74" s="230"/>
      <c r="G74" s="231"/>
      <c r="H74" s="231"/>
      <c r="I74" s="46"/>
    </row>
  </sheetData>
  <mergeCells count="4">
    <mergeCell ref="A1:B1"/>
    <mergeCell ref="A2:B2"/>
    <mergeCell ref="G2:I2"/>
    <mergeCell ref="H23:I23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codeName="List7"/>
  <dimension ref="A1:CB135"/>
  <sheetViews>
    <sheetView showGridLines="0" showZeros="0" zoomScaleNormal="100" zoomScaleSheetLayoutView="100" workbookViewId="0">
      <selection activeCell="C40" sqref="C40:D40"/>
    </sheetView>
  </sheetViews>
  <sheetFormatPr defaultRowHeight="12.75"/>
  <cols>
    <col min="1" max="1" width="4.42578125" style="232" customWidth="1"/>
    <col min="2" max="2" width="11.5703125" style="232" customWidth="1"/>
    <col min="3" max="3" width="40.42578125" style="232" customWidth="1"/>
    <col min="4" max="4" width="5.5703125" style="232" customWidth="1"/>
    <col min="5" max="5" width="8.5703125" style="242" customWidth="1"/>
    <col min="6" max="6" width="9.85546875" style="232" customWidth="1"/>
    <col min="7" max="7" width="13.85546875" style="232" customWidth="1"/>
    <col min="8" max="8" width="11.7109375" style="232" customWidth="1"/>
    <col min="9" max="9" width="11.5703125" style="232" customWidth="1"/>
    <col min="10" max="10" width="11" style="232" customWidth="1"/>
    <col min="11" max="11" width="10.42578125" style="232" customWidth="1"/>
    <col min="12" max="12" width="75.42578125" style="232" customWidth="1"/>
    <col min="13" max="13" width="45.28515625" style="232" customWidth="1"/>
    <col min="14" max="16384" width="9.140625" style="232"/>
  </cols>
  <sheetData>
    <row r="1" spans="1:80" ht="15.75">
      <c r="A1" s="329" t="s">
        <v>100</v>
      </c>
      <c r="B1" s="329"/>
      <c r="C1" s="329"/>
      <c r="D1" s="329"/>
      <c r="E1" s="329"/>
      <c r="F1" s="329"/>
      <c r="G1" s="329"/>
    </row>
    <row r="2" spans="1:80" ht="14.25" customHeight="1" thickBot="1">
      <c r="B2" s="233"/>
      <c r="C2" s="234"/>
      <c r="D2" s="234"/>
      <c r="E2" s="235"/>
      <c r="F2" s="234"/>
      <c r="G2" s="234"/>
    </row>
    <row r="3" spans="1:80" ht="13.5" thickTop="1">
      <c r="A3" s="317" t="s">
        <v>2</v>
      </c>
      <c r="B3" s="318"/>
      <c r="C3" s="186" t="s">
        <v>103</v>
      </c>
      <c r="D3" s="236"/>
      <c r="E3" s="237" t="s">
        <v>85</v>
      </c>
      <c r="F3" s="238" t="str">
        <f ca="1">'SO03 001 Rek'!H1</f>
        <v>001</v>
      </c>
      <c r="G3" s="239"/>
    </row>
    <row r="4" spans="1:80" ht="13.5" thickBot="1">
      <c r="A4" s="330" t="s">
        <v>76</v>
      </c>
      <c r="B4" s="320"/>
      <c r="C4" s="192" t="s">
        <v>276</v>
      </c>
      <c r="D4" s="240"/>
      <c r="E4" s="331" t="str">
        <f ca="1">'SO03 001 Rek'!G2</f>
        <v>Realizace výsadeb</v>
      </c>
      <c r="F4" s="332"/>
      <c r="G4" s="333"/>
    </row>
    <row r="5" spans="1:80" ht="13.5" thickTop="1">
      <c r="A5" s="241"/>
      <c r="G5" s="243"/>
    </row>
    <row r="6" spans="1:80" ht="27" customHeight="1">
      <c r="A6" s="244" t="s">
        <v>86</v>
      </c>
      <c r="B6" s="245" t="s">
        <v>87</v>
      </c>
      <c r="C6" s="245" t="s">
        <v>88</v>
      </c>
      <c r="D6" s="245" t="s">
        <v>89</v>
      </c>
      <c r="E6" s="246" t="s">
        <v>90</v>
      </c>
      <c r="F6" s="245" t="s">
        <v>91</v>
      </c>
      <c r="G6" s="247" t="s">
        <v>92</v>
      </c>
      <c r="H6" s="248" t="s">
        <v>93</v>
      </c>
      <c r="I6" s="248" t="s">
        <v>94</v>
      </c>
      <c r="J6" s="248" t="s">
        <v>95</v>
      </c>
      <c r="K6" s="248" t="s">
        <v>96</v>
      </c>
    </row>
    <row r="7" spans="1:80">
      <c r="A7" s="249" t="s">
        <v>97</v>
      </c>
      <c r="B7" s="250" t="s">
        <v>137</v>
      </c>
      <c r="C7" s="251" t="s">
        <v>138</v>
      </c>
      <c r="D7" s="252"/>
      <c r="E7" s="253"/>
      <c r="F7" s="253"/>
      <c r="G7" s="254"/>
      <c r="H7" s="255"/>
      <c r="I7" s="256"/>
      <c r="J7" s="257"/>
      <c r="K7" s="258"/>
      <c r="O7" s="259">
        <v>1</v>
      </c>
    </row>
    <row r="8" spans="1:80">
      <c r="A8" s="260">
        <v>1</v>
      </c>
      <c r="B8" s="261" t="s">
        <v>140</v>
      </c>
      <c r="C8" s="262" t="s">
        <v>141</v>
      </c>
      <c r="D8" s="263" t="s">
        <v>136</v>
      </c>
      <c r="E8" s="264">
        <v>8543</v>
      </c>
      <c r="F8" s="264">
        <v>0</v>
      </c>
      <c r="G8" s="265">
        <f>E8*F8</f>
        <v>0</v>
      </c>
      <c r="H8" s="266">
        <v>0</v>
      </c>
      <c r="I8" s="267">
        <f>E8*H8</f>
        <v>0</v>
      </c>
      <c r="J8" s="266">
        <v>0</v>
      </c>
      <c r="K8" s="267">
        <f>E8*J8</f>
        <v>0</v>
      </c>
      <c r="O8" s="259">
        <v>2</v>
      </c>
      <c r="AA8" s="232">
        <v>1</v>
      </c>
      <c r="AB8" s="232">
        <v>1</v>
      </c>
      <c r="AC8" s="232">
        <v>1</v>
      </c>
      <c r="AZ8" s="232">
        <v>1</v>
      </c>
      <c r="BA8" s="232">
        <f>IF(AZ8=1,G8,0)</f>
        <v>0</v>
      </c>
      <c r="BB8" s="232">
        <f>IF(AZ8=2,G8,0)</f>
        <v>0</v>
      </c>
      <c r="BC8" s="232">
        <f>IF(AZ8=3,G8,0)</f>
        <v>0</v>
      </c>
      <c r="BD8" s="232">
        <f>IF(AZ8=4,G8,0)</f>
        <v>0</v>
      </c>
      <c r="BE8" s="232">
        <f>IF(AZ8=5,G8,0)</f>
        <v>0</v>
      </c>
      <c r="CA8" s="259">
        <v>1</v>
      </c>
      <c r="CB8" s="259">
        <v>1</v>
      </c>
    </row>
    <row r="9" spans="1:80">
      <c r="A9" s="268"/>
      <c r="B9" s="272"/>
      <c r="C9" s="334" t="s">
        <v>277</v>
      </c>
      <c r="D9" s="335"/>
      <c r="E9" s="273">
        <v>8543</v>
      </c>
      <c r="F9" s="274"/>
      <c r="G9" s="275"/>
      <c r="H9" s="276"/>
      <c r="I9" s="270"/>
      <c r="J9" s="277"/>
      <c r="K9" s="270"/>
      <c r="M9" s="271" t="s">
        <v>277</v>
      </c>
      <c r="O9" s="259"/>
    </row>
    <row r="10" spans="1:80">
      <c r="A10" s="260">
        <v>2</v>
      </c>
      <c r="B10" s="261" t="s">
        <v>143</v>
      </c>
      <c r="C10" s="262" t="s">
        <v>144</v>
      </c>
      <c r="D10" s="263" t="s">
        <v>136</v>
      </c>
      <c r="E10" s="264">
        <v>13738</v>
      </c>
      <c r="F10" s="264">
        <v>0</v>
      </c>
      <c r="G10" s="265">
        <f>E10*F10</f>
        <v>0</v>
      </c>
      <c r="H10" s="266">
        <v>0</v>
      </c>
      <c r="I10" s="267">
        <f>E10*H10</f>
        <v>0</v>
      </c>
      <c r="J10" s="266">
        <v>0</v>
      </c>
      <c r="K10" s="267">
        <f>E10*J10</f>
        <v>0</v>
      </c>
      <c r="O10" s="259">
        <v>2</v>
      </c>
      <c r="AA10" s="232">
        <v>1</v>
      </c>
      <c r="AB10" s="232">
        <v>1</v>
      </c>
      <c r="AC10" s="232">
        <v>1</v>
      </c>
      <c r="AZ10" s="232">
        <v>1</v>
      </c>
      <c r="BA10" s="232">
        <f>IF(AZ10=1,G10,0)</f>
        <v>0</v>
      </c>
      <c r="BB10" s="232">
        <f>IF(AZ10=2,G10,0)</f>
        <v>0</v>
      </c>
      <c r="BC10" s="232">
        <f>IF(AZ10=3,G10,0)</f>
        <v>0</v>
      </c>
      <c r="BD10" s="232">
        <f>IF(AZ10=4,G10,0)</f>
        <v>0</v>
      </c>
      <c r="BE10" s="232">
        <f>IF(AZ10=5,G10,0)</f>
        <v>0</v>
      </c>
      <c r="CA10" s="259">
        <v>1</v>
      </c>
      <c r="CB10" s="259">
        <v>1</v>
      </c>
    </row>
    <row r="11" spans="1:80">
      <c r="A11" s="260">
        <v>3</v>
      </c>
      <c r="B11" s="261" t="s">
        <v>146</v>
      </c>
      <c r="C11" s="262" t="s">
        <v>147</v>
      </c>
      <c r="D11" s="263" t="s">
        <v>111</v>
      </c>
      <c r="E11" s="264">
        <v>8280</v>
      </c>
      <c r="F11" s="264">
        <v>0</v>
      </c>
      <c r="G11" s="265">
        <f>E11*F11</f>
        <v>0</v>
      </c>
      <c r="H11" s="266">
        <v>0</v>
      </c>
      <c r="I11" s="267">
        <f>E11*H11</f>
        <v>0</v>
      </c>
      <c r="J11" s="266">
        <v>0</v>
      </c>
      <c r="K11" s="267">
        <f>E11*J11</f>
        <v>0</v>
      </c>
      <c r="O11" s="259">
        <v>2</v>
      </c>
      <c r="AA11" s="232">
        <v>1</v>
      </c>
      <c r="AB11" s="232">
        <v>1</v>
      </c>
      <c r="AC11" s="232">
        <v>1</v>
      </c>
      <c r="AZ11" s="232">
        <v>1</v>
      </c>
      <c r="BA11" s="232">
        <f>IF(AZ11=1,G11,0)</f>
        <v>0</v>
      </c>
      <c r="BB11" s="232">
        <f>IF(AZ11=2,G11,0)</f>
        <v>0</v>
      </c>
      <c r="BC11" s="232">
        <f>IF(AZ11=3,G11,0)</f>
        <v>0</v>
      </c>
      <c r="BD11" s="232">
        <f>IF(AZ11=4,G11,0)</f>
        <v>0</v>
      </c>
      <c r="BE11" s="232">
        <f>IF(AZ11=5,G11,0)</f>
        <v>0</v>
      </c>
      <c r="CA11" s="259">
        <v>1</v>
      </c>
      <c r="CB11" s="259">
        <v>1</v>
      </c>
    </row>
    <row r="12" spans="1:80" ht="22.5">
      <c r="A12" s="268"/>
      <c r="B12" s="272"/>
      <c r="C12" s="334" t="s">
        <v>278</v>
      </c>
      <c r="D12" s="335"/>
      <c r="E12" s="273">
        <v>8280</v>
      </c>
      <c r="F12" s="274"/>
      <c r="G12" s="275"/>
      <c r="H12" s="276"/>
      <c r="I12" s="270"/>
      <c r="J12" s="277"/>
      <c r="K12" s="270"/>
      <c r="M12" s="271" t="s">
        <v>278</v>
      </c>
      <c r="O12" s="259"/>
    </row>
    <row r="13" spans="1:80">
      <c r="A13" s="260">
        <v>4</v>
      </c>
      <c r="B13" s="261" t="s">
        <v>149</v>
      </c>
      <c r="C13" s="262" t="s">
        <v>150</v>
      </c>
      <c r="D13" s="263" t="s">
        <v>111</v>
      </c>
      <c r="E13" s="264">
        <v>330</v>
      </c>
      <c r="F13" s="264">
        <v>0</v>
      </c>
      <c r="G13" s="265">
        <f>E13*F13</f>
        <v>0</v>
      </c>
      <c r="H13" s="266">
        <v>0</v>
      </c>
      <c r="I13" s="267">
        <f>E13*H13</f>
        <v>0</v>
      </c>
      <c r="J13" s="266">
        <v>0</v>
      </c>
      <c r="K13" s="267">
        <f>E13*J13</f>
        <v>0</v>
      </c>
      <c r="O13" s="259">
        <v>2</v>
      </c>
      <c r="AA13" s="232">
        <v>1</v>
      </c>
      <c r="AB13" s="232">
        <v>1</v>
      </c>
      <c r="AC13" s="232">
        <v>1</v>
      </c>
      <c r="AZ13" s="232">
        <v>1</v>
      </c>
      <c r="BA13" s="232">
        <f>IF(AZ13=1,G13,0)</f>
        <v>0</v>
      </c>
      <c r="BB13" s="232">
        <f>IF(AZ13=2,G13,0)</f>
        <v>0</v>
      </c>
      <c r="BC13" s="232">
        <f>IF(AZ13=3,G13,0)</f>
        <v>0</v>
      </c>
      <c r="BD13" s="232">
        <f>IF(AZ13=4,G13,0)</f>
        <v>0</v>
      </c>
      <c r="BE13" s="232">
        <f>IF(AZ13=5,G13,0)</f>
        <v>0</v>
      </c>
      <c r="CA13" s="259">
        <v>1</v>
      </c>
      <c r="CB13" s="259">
        <v>1</v>
      </c>
    </row>
    <row r="14" spans="1:80">
      <c r="A14" s="268"/>
      <c r="B14" s="272"/>
      <c r="C14" s="334" t="s">
        <v>279</v>
      </c>
      <c r="D14" s="335"/>
      <c r="E14" s="273">
        <v>330</v>
      </c>
      <c r="F14" s="274"/>
      <c r="G14" s="275"/>
      <c r="H14" s="276"/>
      <c r="I14" s="270"/>
      <c r="J14" s="277"/>
      <c r="K14" s="270"/>
      <c r="M14" s="271" t="s">
        <v>279</v>
      </c>
      <c r="O14" s="259"/>
    </row>
    <row r="15" spans="1:80">
      <c r="A15" s="260">
        <v>5</v>
      </c>
      <c r="B15" s="261" t="s">
        <v>152</v>
      </c>
      <c r="C15" s="262" t="s">
        <v>153</v>
      </c>
      <c r="D15" s="263" t="s">
        <v>136</v>
      </c>
      <c r="E15" s="264">
        <v>13738</v>
      </c>
      <c r="F15" s="264">
        <v>0</v>
      </c>
      <c r="G15" s="265">
        <f>E15*F15</f>
        <v>0</v>
      </c>
      <c r="H15" s="266">
        <v>0</v>
      </c>
      <c r="I15" s="267">
        <f>E15*H15</f>
        <v>0</v>
      </c>
      <c r="J15" s="266">
        <v>0</v>
      </c>
      <c r="K15" s="267">
        <f>E15*J15</f>
        <v>0</v>
      </c>
      <c r="O15" s="259">
        <v>2</v>
      </c>
      <c r="AA15" s="232">
        <v>1</v>
      </c>
      <c r="AB15" s="232">
        <v>1</v>
      </c>
      <c r="AC15" s="232">
        <v>1</v>
      </c>
      <c r="AZ15" s="232">
        <v>1</v>
      </c>
      <c r="BA15" s="232">
        <f>IF(AZ15=1,G15,0)</f>
        <v>0</v>
      </c>
      <c r="BB15" s="232">
        <f>IF(AZ15=2,G15,0)</f>
        <v>0</v>
      </c>
      <c r="BC15" s="232">
        <f>IF(AZ15=3,G15,0)</f>
        <v>0</v>
      </c>
      <c r="BD15" s="232">
        <f>IF(AZ15=4,G15,0)</f>
        <v>0</v>
      </c>
      <c r="BE15" s="232">
        <f>IF(AZ15=5,G15,0)</f>
        <v>0</v>
      </c>
      <c r="CA15" s="259">
        <v>1</v>
      </c>
      <c r="CB15" s="259">
        <v>1</v>
      </c>
    </row>
    <row r="16" spans="1:80">
      <c r="A16" s="268"/>
      <c r="B16" s="272"/>
      <c r="C16" s="334" t="s">
        <v>280</v>
      </c>
      <c r="D16" s="335"/>
      <c r="E16" s="273">
        <v>13738</v>
      </c>
      <c r="F16" s="274"/>
      <c r="G16" s="275"/>
      <c r="H16" s="276"/>
      <c r="I16" s="270"/>
      <c r="J16" s="277"/>
      <c r="K16" s="270"/>
      <c r="M16" s="271" t="s">
        <v>280</v>
      </c>
      <c r="O16" s="259"/>
    </row>
    <row r="17" spans="1:80" ht="22.5">
      <c r="A17" s="260">
        <v>6</v>
      </c>
      <c r="B17" s="261" t="s">
        <v>154</v>
      </c>
      <c r="C17" s="262" t="s">
        <v>155</v>
      </c>
      <c r="D17" s="263" t="s">
        <v>111</v>
      </c>
      <c r="E17" s="264">
        <v>8280</v>
      </c>
      <c r="F17" s="264">
        <v>0</v>
      </c>
      <c r="G17" s="265">
        <f>E17*F17</f>
        <v>0</v>
      </c>
      <c r="H17" s="266">
        <v>0</v>
      </c>
      <c r="I17" s="267">
        <f>E17*H17</f>
        <v>0</v>
      </c>
      <c r="J17" s="266">
        <v>0</v>
      </c>
      <c r="K17" s="267">
        <f>E17*J17</f>
        <v>0</v>
      </c>
      <c r="O17" s="259">
        <v>2</v>
      </c>
      <c r="AA17" s="232">
        <v>1</v>
      </c>
      <c r="AB17" s="232">
        <v>1</v>
      </c>
      <c r="AC17" s="232">
        <v>1</v>
      </c>
      <c r="AZ17" s="232">
        <v>1</v>
      </c>
      <c r="BA17" s="232">
        <f>IF(AZ17=1,G17,0)</f>
        <v>0</v>
      </c>
      <c r="BB17" s="232">
        <f>IF(AZ17=2,G17,0)</f>
        <v>0</v>
      </c>
      <c r="BC17" s="232">
        <f>IF(AZ17=3,G17,0)</f>
        <v>0</v>
      </c>
      <c r="BD17" s="232">
        <f>IF(AZ17=4,G17,0)</f>
        <v>0</v>
      </c>
      <c r="BE17" s="232">
        <f>IF(AZ17=5,G17,0)</f>
        <v>0</v>
      </c>
      <c r="CA17" s="259">
        <v>1</v>
      </c>
      <c r="CB17" s="259">
        <v>1</v>
      </c>
    </row>
    <row r="18" spans="1:80" ht="22.5">
      <c r="A18" s="268"/>
      <c r="B18" s="272"/>
      <c r="C18" s="334" t="s">
        <v>281</v>
      </c>
      <c r="D18" s="335"/>
      <c r="E18" s="273">
        <v>8280</v>
      </c>
      <c r="F18" s="274"/>
      <c r="G18" s="275"/>
      <c r="H18" s="276"/>
      <c r="I18" s="270"/>
      <c r="J18" s="277"/>
      <c r="K18" s="270"/>
      <c r="M18" s="271" t="s">
        <v>281</v>
      </c>
      <c r="O18" s="259"/>
    </row>
    <row r="19" spans="1:80" ht="22.5">
      <c r="A19" s="260">
        <v>7</v>
      </c>
      <c r="B19" s="261" t="s">
        <v>157</v>
      </c>
      <c r="C19" s="262" t="s">
        <v>158</v>
      </c>
      <c r="D19" s="263" t="s">
        <v>111</v>
      </c>
      <c r="E19" s="264">
        <v>70</v>
      </c>
      <c r="F19" s="264">
        <v>0</v>
      </c>
      <c r="G19" s="265">
        <f>E19*F19</f>
        <v>0</v>
      </c>
      <c r="H19" s="266">
        <v>0</v>
      </c>
      <c r="I19" s="267">
        <f>E19*H19</f>
        <v>0</v>
      </c>
      <c r="J19" s="266">
        <v>0</v>
      </c>
      <c r="K19" s="267">
        <f>E19*J19</f>
        <v>0</v>
      </c>
      <c r="O19" s="259">
        <v>2</v>
      </c>
      <c r="AA19" s="232">
        <v>1</v>
      </c>
      <c r="AB19" s="232">
        <v>1</v>
      </c>
      <c r="AC19" s="232">
        <v>1</v>
      </c>
      <c r="AZ19" s="232">
        <v>1</v>
      </c>
      <c r="BA19" s="232">
        <f>IF(AZ19=1,G19,0)</f>
        <v>0</v>
      </c>
      <c r="BB19" s="232">
        <f>IF(AZ19=2,G19,0)</f>
        <v>0</v>
      </c>
      <c r="BC19" s="232">
        <f>IF(AZ19=3,G19,0)</f>
        <v>0</v>
      </c>
      <c r="BD19" s="232">
        <f>IF(AZ19=4,G19,0)</f>
        <v>0</v>
      </c>
      <c r="BE19" s="232">
        <f>IF(AZ19=5,G19,0)</f>
        <v>0</v>
      </c>
      <c r="CA19" s="259">
        <v>1</v>
      </c>
      <c r="CB19" s="259">
        <v>1</v>
      </c>
    </row>
    <row r="20" spans="1:80">
      <c r="A20" s="268"/>
      <c r="B20" s="272"/>
      <c r="C20" s="334" t="s">
        <v>282</v>
      </c>
      <c r="D20" s="335"/>
      <c r="E20" s="273">
        <v>70</v>
      </c>
      <c r="F20" s="274"/>
      <c r="G20" s="275"/>
      <c r="H20" s="276"/>
      <c r="I20" s="270"/>
      <c r="J20" s="277"/>
      <c r="K20" s="270"/>
      <c r="M20" s="271" t="s">
        <v>282</v>
      </c>
      <c r="O20" s="259"/>
    </row>
    <row r="21" spans="1:80" ht="22.5">
      <c r="A21" s="260">
        <v>8</v>
      </c>
      <c r="B21" s="261" t="s">
        <v>160</v>
      </c>
      <c r="C21" s="262" t="s">
        <v>161</v>
      </c>
      <c r="D21" s="263" t="s">
        <v>111</v>
      </c>
      <c r="E21" s="264">
        <v>260</v>
      </c>
      <c r="F21" s="264">
        <v>0</v>
      </c>
      <c r="G21" s="265">
        <f>E21*F21</f>
        <v>0</v>
      </c>
      <c r="H21" s="266">
        <v>0</v>
      </c>
      <c r="I21" s="267">
        <f>E21*H21</f>
        <v>0</v>
      </c>
      <c r="J21" s="266">
        <v>0</v>
      </c>
      <c r="K21" s="267">
        <f>E21*J21</f>
        <v>0</v>
      </c>
      <c r="O21" s="259">
        <v>2</v>
      </c>
      <c r="AA21" s="232">
        <v>1</v>
      </c>
      <c r="AB21" s="232">
        <v>1</v>
      </c>
      <c r="AC21" s="232">
        <v>1</v>
      </c>
      <c r="AZ21" s="232">
        <v>1</v>
      </c>
      <c r="BA21" s="232">
        <f>IF(AZ21=1,G21,0)</f>
        <v>0</v>
      </c>
      <c r="BB21" s="232">
        <f>IF(AZ21=2,G21,0)</f>
        <v>0</v>
      </c>
      <c r="BC21" s="232">
        <f>IF(AZ21=3,G21,0)</f>
        <v>0</v>
      </c>
      <c r="BD21" s="232">
        <f>IF(AZ21=4,G21,0)</f>
        <v>0</v>
      </c>
      <c r="BE21" s="232">
        <f>IF(AZ21=5,G21,0)</f>
        <v>0</v>
      </c>
      <c r="CA21" s="259">
        <v>1</v>
      </c>
      <c r="CB21" s="259">
        <v>1</v>
      </c>
    </row>
    <row r="22" spans="1:80">
      <c r="A22" s="268"/>
      <c r="B22" s="272"/>
      <c r="C22" s="334" t="s">
        <v>283</v>
      </c>
      <c r="D22" s="335"/>
      <c r="E22" s="273">
        <v>260</v>
      </c>
      <c r="F22" s="274"/>
      <c r="G22" s="275"/>
      <c r="H22" s="276"/>
      <c r="I22" s="270"/>
      <c r="J22" s="277"/>
      <c r="K22" s="270"/>
      <c r="M22" s="271" t="s">
        <v>283</v>
      </c>
      <c r="O22" s="259"/>
    </row>
    <row r="23" spans="1:80">
      <c r="A23" s="260">
        <v>9</v>
      </c>
      <c r="B23" s="261" t="s">
        <v>163</v>
      </c>
      <c r="C23" s="262" t="s">
        <v>164</v>
      </c>
      <c r="D23" s="263" t="s">
        <v>111</v>
      </c>
      <c r="E23" s="264">
        <v>330</v>
      </c>
      <c r="F23" s="264">
        <v>0</v>
      </c>
      <c r="G23" s="265">
        <f>E23*F23</f>
        <v>0</v>
      </c>
      <c r="H23" s="266">
        <v>2.2000000000000001E-4</v>
      </c>
      <c r="I23" s="267">
        <f>E23*H23</f>
        <v>7.2599999999999998E-2</v>
      </c>
      <c r="J23" s="266">
        <v>0</v>
      </c>
      <c r="K23" s="267">
        <f>E23*J23</f>
        <v>0</v>
      </c>
      <c r="O23" s="259">
        <v>2</v>
      </c>
      <c r="AA23" s="232">
        <v>1</v>
      </c>
      <c r="AB23" s="232">
        <v>1</v>
      </c>
      <c r="AC23" s="232">
        <v>1</v>
      </c>
      <c r="AZ23" s="232">
        <v>1</v>
      </c>
      <c r="BA23" s="232">
        <f>IF(AZ23=1,G23,0)</f>
        <v>0</v>
      </c>
      <c r="BB23" s="232">
        <f>IF(AZ23=2,G23,0)</f>
        <v>0</v>
      </c>
      <c r="BC23" s="232">
        <f>IF(AZ23=3,G23,0)</f>
        <v>0</v>
      </c>
      <c r="BD23" s="232">
        <f>IF(AZ23=4,G23,0)</f>
        <v>0</v>
      </c>
      <c r="BE23" s="232">
        <f>IF(AZ23=5,G23,0)</f>
        <v>0</v>
      </c>
      <c r="CA23" s="259">
        <v>1</v>
      </c>
      <c r="CB23" s="259">
        <v>1</v>
      </c>
    </row>
    <row r="24" spans="1:80">
      <c r="A24" s="260">
        <v>10</v>
      </c>
      <c r="B24" s="261" t="s">
        <v>166</v>
      </c>
      <c r="C24" s="262" t="s">
        <v>167</v>
      </c>
      <c r="D24" s="263" t="s">
        <v>111</v>
      </c>
      <c r="E24" s="264">
        <v>280</v>
      </c>
      <c r="F24" s="264">
        <v>0</v>
      </c>
      <c r="G24" s="265">
        <f>E24*F24</f>
        <v>0</v>
      </c>
      <c r="H24" s="266">
        <v>0</v>
      </c>
      <c r="I24" s="267">
        <f>E24*H24</f>
        <v>0</v>
      </c>
      <c r="J24" s="266">
        <v>0</v>
      </c>
      <c r="K24" s="267">
        <f>E24*J24</f>
        <v>0</v>
      </c>
      <c r="O24" s="259">
        <v>2</v>
      </c>
      <c r="AA24" s="232">
        <v>1</v>
      </c>
      <c r="AB24" s="232">
        <v>1</v>
      </c>
      <c r="AC24" s="232">
        <v>1</v>
      </c>
      <c r="AZ24" s="232">
        <v>1</v>
      </c>
      <c r="BA24" s="232">
        <f>IF(AZ24=1,G24,0)</f>
        <v>0</v>
      </c>
      <c r="BB24" s="232">
        <f>IF(AZ24=2,G24,0)</f>
        <v>0</v>
      </c>
      <c r="BC24" s="232">
        <f>IF(AZ24=3,G24,0)</f>
        <v>0</v>
      </c>
      <c r="BD24" s="232">
        <f>IF(AZ24=4,G24,0)</f>
        <v>0</v>
      </c>
      <c r="BE24" s="232">
        <f>IF(AZ24=5,G24,0)</f>
        <v>0</v>
      </c>
      <c r="CA24" s="259">
        <v>1</v>
      </c>
      <c r="CB24" s="259">
        <v>1</v>
      </c>
    </row>
    <row r="25" spans="1:80">
      <c r="A25" s="268"/>
      <c r="B25" s="272"/>
      <c r="C25" s="334" t="s">
        <v>284</v>
      </c>
      <c r="D25" s="335"/>
      <c r="E25" s="273">
        <v>280</v>
      </c>
      <c r="F25" s="274"/>
      <c r="G25" s="275"/>
      <c r="H25" s="276"/>
      <c r="I25" s="270"/>
      <c r="J25" s="277"/>
      <c r="K25" s="270"/>
      <c r="M25" s="271" t="s">
        <v>284</v>
      </c>
      <c r="O25" s="259"/>
    </row>
    <row r="26" spans="1:80">
      <c r="A26" s="260">
        <v>11</v>
      </c>
      <c r="B26" s="261" t="s">
        <v>169</v>
      </c>
      <c r="C26" s="262" t="s">
        <v>170</v>
      </c>
      <c r="D26" s="263" t="s">
        <v>111</v>
      </c>
      <c r="E26" s="264">
        <v>660</v>
      </c>
      <c r="F26" s="264">
        <v>0</v>
      </c>
      <c r="G26" s="265">
        <f>E26*F26</f>
        <v>0</v>
      </c>
      <c r="H26" s="266">
        <v>1.0000000000000001E-5</v>
      </c>
      <c r="I26" s="267">
        <f>E26*H26</f>
        <v>6.6000000000000008E-3</v>
      </c>
      <c r="J26" s="266">
        <v>0</v>
      </c>
      <c r="K26" s="267">
        <f>E26*J26</f>
        <v>0</v>
      </c>
      <c r="O26" s="259">
        <v>2</v>
      </c>
      <c r="AA26" s="232">
        <v>1</v>
      </c>
      <c r="AB26" s="232">
        <v>1</v>
      </c>
      <c r="AC26" s="232">
        <v>1</v>
      </c>
      <c r="AZ26" s="232">
        <v>1</v>
      </c>
      <c r="BA26" s="232">
        <f>IF(AZ26=1,G26,0)</f>
        <v>0</v>
      </c>
      <c r="BB26" s="232">
        <f>IF(AZ26=2,G26,0)</f>
        <v>0</v>
      </c>
      <c r="BC26" s="232">
        <f>IF(AZ26=3,G26,0)</f>
        <v>0</v>
      </c>
      <c r="BD26" s="232">
        <f>IF(AZ26=4,G26,0)</f>
        <v>0</v>
      </c>
      <c r="BE26" s="232">
        <f>IF(AZ26=5,G26,0)</f>
        <v>0</v>
      </c>
      <c r="CA26" s="259">
        <v>1</v>
      </c>
      <c r="CB26" s="259">
        <v>1</v>
      </c>
    </row>
    <row r="27" spans="1:80">
      <c r="A27" s="268"/>
      <c r="B27" s="272"/>
      <c r="C27" s="334" t="s">
        <v>285</v>
      </c>
      <c r="D27" s="335"/>
      <c r="E27" s="273">
        <v>660</v>
      </c>
      <c r="F27" s="274"/>
      <c r="G27" s="275"/>
      <c r="H27" s="276"/>
      <c r="I27" s="270"/>
      <c r="J27" s="277"/>
      <c r="K27" s="270"/>
      <c r="M27" s="271" t="s">
        <v>285</v>
      </c>
      <c r="O27" s="259"/>
    </row>
    <row r="28" spans="1:80">
      <c r="A28" s="260">
        <v>12</v>
      </c>
      <c r="B28" s="261" t="s">
        <v>172</v>
      </c>
      <c r="C28" s="262" t="s">
        <v>173</v>
      </c>
      <c r="D28" s="263" t="s">
        <v>136</v>
      </c>
      <c r="E28" s="264">
        <v>5195</v>
      </c>
      <c r="F28" s="264">
        <v>0</v>
      </c>
      <c r="G28" s="265">
        <f>E28*F28</f>
        <v>0</v>
      </c>
      <c r="H28" s="266">
        <v>0</v>
      </c>
      <c r="I28" s="267">
        <f>E28*H28</f>
        <v>0</v>
      </c>
      <c r="J28" s="266">
        <v>0</v>
      </c>
      <c r="K28" s="267">
        <f>E28*J28</f>
        <v>0</v>
      </c>
      <c r="O28" s="259">
        <v>2</v>
      </c>
      <c r="AA28" s="232">
        <v>1</v>
      </c>
      <c r="AB28" s="232">
        <v>1</v>
      </c>
      <c r="AC28" s="232">
        <v>1</v>
      </c>
      <c r="AZ28" s="232">
        <v>1</v>
      </c>
      <c r="BA28" s="232">
        <f>IF(AZ28=1,G28,0)</f>
        <v>0</v>
      </c>
      <c r="BB28" s="232">
        <f>IF(AZ28=2,G28,0)</f>
        <v>0</v>
      </c>
      <c r="BC28" s="232">
        <f>IF(AZ28=3,G28,0)</f>
        <v>0</v>
      </c>
      <c r="BD28" s="232">
        <f>IF(AZ28=4,G28,0)</f>
        <v>0</v>
      </c>
      <c r="BE28" s="232">
        <f>IF(AZ28=5,G28,0)</f>
        <v>0</v>
      </c>
      <c r="CA28" s="259">
        <v>1</v>
      </c>
      <c r="CB28" s="259">
        <v>1</v>
      </c>
    </row>
    <row r="29" spans="1:80">
      <c r="A29" s="268"/>
      <c r="B29" s="272"/>
      <c r="C29" s="334" t="s">
        <v>286</v>
      </c>
      <c r="D29" s="335"/>
      <c r="E29" s="273">
        <v>1120.5</v>
      </c>
      <c r="F29" s="274"/>
      <c r="G29" s="275"/>
      <c r="H29" s="276"/>
      <c r="I29" s="270"/>
      <c r="J29" s="277"/>
      <c r="K29" s="270"/>
      <c r="M29" s="271" t="s">
        <v>286</v>
      </c>
      <c r="O29" s="259"/>
    </row>
    <row r="30" spans="1:80">
      <c r="A30" s="268"/>
      <c r="B30" s="272"/>
      <c r="C30" s="334" t="s">
        <v>287</v>
      </c>
      <c r="D30" s="335"/>
      <c r="E30" s="273">
        <v>1077.5</v>
      </c>
      <c r="F30" s="274"/>
      <c r="G30" s="275"/>
      <c r="H30" s="276"/>
      <c r="I30" s="270"/>
      <c r="J30" s="277"/>
      <c r="K30" s="270"/>
      <c r="M30" s="271" t="s">
        <v>287</v>
      </c>
      <c r="O30" s="259"/>
    </row>
    <row r="31" spans="1:80">
      <c r="A31" s="268"/>
      <c r="B31" s="272"/>
      <c r="C31" s="334" t="s">
        <v>288</v>
      </c>
      <c r="D31" s="335"/>
      <c r="E31" s="273">
        <v>370.5</v>
      </c>
      <c r="F31" s="274"/>
      <c r="G31" s="275"/>
      <c r="H31" s="276"/>
      <c r="I31" s="270"/>
      <c r="J31" s="277"/>
      <c r="K31" s="270"/>
      <c r="M31" s="271" t="s">
        <v>288</v>
      </c>
      <c r="O31" s="259"/>
    </row>
    <row r="32" spans="1:80">
      <c r="A32" s="268"/>
      <c r="B32" s="272"/>
      <c r="C32" s="334" t="s">
        <v>106</v>
      </c>
      <c r="D32" s="335"/>
      <c r="E32" s="273">
        <v>0</v>
      </c>
      <c r="F32" s="274"/>
      <c r="G32" s="275"/>
      <c r="H32" s="276"/>
      <c r="I32" s="270"/>
      <c r="J32" s="277"/>
      <c r="K32" s="270"/>
      <c r="M32" s="271">
        <v>0</v>
      </c>
      <c r="O32" s="259"/>
    </row>
    <row r="33" spans="1:80">
      <c r="A33" s="268"/>
      <c r="B33" s="272"/>
      <c r="C33" s="334" t="s">
        <v>289</v>
      </c>
      <c r="D33" s="335"/>
      <c r="E33" s="273">
        <v>2626.5</v>
      </c>
      <c r="F33" s="274"/>
      <c r="G33" s="275"/>
      <c r="H33" s="276"/>
      <c r="I33" s="270"/>
      <c r="J33" s="277"/>
      <c r="K33" s="270"/>
      <c r="M33" s="271" t="s">
        <v>289</v>
      </c>
      <c r="O33" s="259"/>
    </row>
    <row r="34" spans="1:80">
      <c r="A34" s="260">
        <v>13</v>
      </c>
      <c r="B34" s="261" t="s">
        <v>178</v>
      </c>
      <c r="C34" s="262" t="s">
        <v>179</v>
      </c>
      <c r="D34" s="263" t="s">
        <v>180</v>
      </c>
      <c r="E34" s="264">
        <v>46.1</v>
      </c>
      <c r="F34" s="264">
        <v>0</v>
      </c>
      <c r="G34" s="265">
        <f>E34*F34</f>
        <v>0</v>
      </c>
      <c r="H34" s="266">
        <v>0</v>
      </c>
      <c r="I34" s="267">
        <f>E34*H34</f>
        <v>0</v>
      </c>
      <c r="J34" s="266">
        <v>0</v>
      </c>
      <c r="K34" s="267">
        <f>E34*J34</f>
        <v>0</v>
      </c>
      <c r="O34" s="259">
        <v>2</v>
      </c>
      <c r="AA34" s="232">
        <v>1</v>
      </c>
      <c r="AB34" s="232">
        <v>1</v>
      </c>
      <c r="AC34" s="232">
        <v>1</v>
      </c>
      <c r="AZ34" s="232">
        <v>1</v>
      </c>
      <c r="BA34" s="232">
        <f>IF(AZ34=1,G34,0)</f>
        <v>0</v>
      </c>
      <c r="BB34" s="232">
        <f>IF(AZ34=2,G34,0)</f>
        <v>0</v>
      </c>
      <c r="BC34" s="232">
        <f>IF(AZ34=3,G34,0)</f>
        <v>0</v>
      </c>
      <c r="BD34" s="232">
        <f>IF(AZ34=4,G34,0)</f>
        <v>0</v>
      </c>
      <c r="BE34" s="232">
        <f>IF(AZ34=5,G34,0)</f>
        <v>0</v>
      </c>
      <c r="CA34" s="259">
        <v>1</v>
      </c>
      <c r="CB34" s="259">
        <v>1</v>
      </c>
    </row>
    <row r="35" spans="1:80">
      <c r="A35" s="268"/>
      <c r="B35" s="272"/>
      <c r="C35" s="334" t="s">
        <v>290</v>
      </c>
      <c r="D35" s="335"/>
      <c r="E35" s="273">
        <v>3.3</v>
      </c>
      <c r="F35" s="274"/>
      <c r="G35" s="275"/>
      <c r="H35" s="276"/>
      <c r="I35" s="270"/>
      <c r="J35" s="277"/>
      <c r="K35" s="270"/>
      <c r="M35" s="271" t="s">
        <v>290</v>
      </c>
      <c r="O35" s="259"/>
    </row>
    <row r="36" spans="1:80">
      <c r="A36" s="268"/>
      <c r="B36" s="272"/>
      <c r="C36" s="334" t="s">
        <v>291</v>
      </c>
      <c r="D36" s="335"/>
      <c r="E36" s="273">
        <v>2.8</v>
      </c>
      <c r="F36" s="274"/>
      <c r="G36" s="275"/>
      <c r="H36" s="276"/>
      <c r="I36" s="270"/>
      <c r="J36" s="277"/>
      <c r="K36" s="270"/>
      <c r="M36" s="271" t="s">
        <v>291</v>
      </c>
      <c r="O36" s="259"/>
    </row>
    <row r="37" spans="1:80">
      <c r="A37" s="268"/>
      <c r="B37" s="272"/>
      <c r="C37" s="334" t="s">
        <v>292</v>
      </c>
      <c r="D37" s="335"/>
      <c r="E37" s="273">
        <v>40</v>
      </c>
      <c r="F37" s="274"/>
      <c r="G37" s="275"/>
      <c r="H37" s="276"/>
      <c r="I37" s="270"/>
      <c r="J37" s="277"/>
      <c r="K37" s="270"/>
      <c r="M37" s="271" t="s">
        <v>292</v>
      </c>
      <c r="O37" s="259"/>
    </row>
    <row r="38" spans="1:80">
      <c r="A38" s="260">
        <v>14</v>
      </c>
      <c r="B38" s="261" t="s">
        <v>184</v>
      </c>
      <c r="C38" s="262" t="s">
        <v>185</v>
      </c>
      <c r="D38" s="263" t="s">
        <v>180</v>
      </c>
      <c r="E38" s="264">
        <v>46.1</v>
      </c>
      <c r="F38" s="264">
        <v>0</v>
      </c>
      <c r="G38" s="265">
        <f>E38*F38</f>
        <v>0</v>
      </c>
      <c r="H38" s="266">
        <v>0</v>
      </c>
      <c r="I38" s="267">
        <f>E38*H38</f>
        <v>0</v>
      </c>
      <c r="J38" s="266">
        <v>0</v>
      </c>
      <c r="K38" s="267">
        <f>E38*J38</f>
        <v>0</v>
      </c>
      <c r="O38" s="259">
        <v>2</v>
      </c>
      <c r="AA38" s="232">
        <v>1</v>
      </c>
      <c r="AB38" s="232">
        <v>1</v>
      </c>
      <c r="AC38" s="232">
        <v>1</v>
      </c>
      <c r="AZ38" s="232">
        <v>1</v>
      </c>
      <c r="BA38" s="232">
        <f>IF(AZ38=1,G38,0)</f>
        <v>0</v>
      </c>
      <c r="BB38" s="232">
        <f>IF(AZ38=2,G38,0)</f>
        <v>0</v>
      </c>
      <c r="BC38" s="232">
        <f>IF(AZ38=3,G38,0)</f>
        <v>0</v>
      </c>
      <c r="BD38" s="232">
        <f>IF(AZ38=4,G38,0)</f>
        <v>0</v>
      </c>
      <c r="BE38" s="232">
        <f>IF(AZ38=5,G38,0)</f>
        <v>0</v>
      </c>
      <c r="CA38" s="259">
        <v>1</v>
      </c>
      <c r="CB38" s="259">
        <v>1</v>
      </c>
    </row>
    <row r="39" spans="1:80">
      <c r="A39" s="260">
        <v>15</v>
      </c>
      <c r="B39" s="261" t="s">
        <v>186</v>
      </c>
      <c r="C39" s="262" t="s">
        <v>307</v>
      </c>
      <c r="D39" s="263" t="s">
        <v>187</v>
      </c>
      <c r="E39" s="264">
        <v>34.344999999999999</v>
      </c>
      <c r="F39" s="264">
        <v>0</v>
      </c>
      <c r="G39" s="265">
        <f>E39*F39</f>
        <v>0</v>
      </c>
      <c r="H39" s="266">
        <v>1E-3</v>
      </c>
      <c r="I39" s="267">
        <f>E39*H39</f>
        <v>3.4345000000000001E-2</v>
      </c>
      <c r="J39" s="266"/>
      <c r="K39" s="267">
        <f>E39*J39</f>
        <v>0</v>
      </c>
      <c r="O39" s="259">
        <v>2</v>
      </c>
      <c r="AA39" s="232">
        <v>3</v>
      </c>
      <c r="AB39" s="232">
        <v>1</v>
      </c>
      <c r="AC39" s="232">
        <v>572460</v>
      </c>
      <c r="AZ39" s="232">
        <v>1</v>
      </c>
      <c r="BA39" s="232">
        <f>IF(AZ39=1,G39,0)</f>
        <v>0</v>
      </c>
      <c r="BB39" s="232">
        <f>IF(AZ39=2,G39,0)</f>
        <v>0</v>
      </c>
      <c r="BC39" s="232">
        <f>IF(AZ39=3,G39,0)</f>
        <v>0</v>
      </c>
      <c r="BD39" s="232">
        <f>IF(AZ39=4,G39,0)</f>
        <v>0</v>
      </c>
      <c r="BE39" s="232">
        <f>IF(AZ39=5,G39,0)</f>
        <v>0</v>
      </c>
      <c r="CA39" s="259">
        <v>3</v>
      </c>
      <c r="CB39" s="259">
        <v>1</v>
      </c>
    </row>
    <row r="40" spans="1:80">
      <c r="A40" s="268"/>
      <c r="B40" s="272"/>
      <c r="C40" s="334" t="s">
        <v>293</v>
      </c>
      <c r="D40" s="335"/>
      <c r="E40" s="273">
        <v>34.344999999999999</v>
      </c>
      <c r="F40" s="274"/>
      <c r="G40" s="275"/>
      <c r="H40" s="276"/>
      <c r="I40" s="270"/>
      <c r="J40" s="277"/>
      <c r="K40" s="270"/>
      <c r="M40" s="271" t="s">
        <v>293</v>
      </c>
      <c r="O40" s="259"/>
    </row>
    <row r="41" spans="1:80">
      <c r="A41" s="260">
        <v>16</v>
      </c>
      <c r="B41" s="261" t="s">
        <v>189</v>
      </c>
      <c r="C41" s="262" t="s">
        <v>190</v>
      </c>
      <c r="D41" s="263" t="s">
        <v>180</v>
      </c>
      <c r="E41" s="264">
        <v>519.5</v>
      </c>
      <c r="F41" s="264">
        <v>0</v>
      </c>
      <c r="G41" s="265">
        <f>E41*F41</f>
        <v>0</v>
      </c>
      <c r="H41" s="266">
        <v>0.6</v>
      </c>
      <c r="I41" s="267">
        <f>E41*H41</f>
        <v>311.7</v>
      </c>
      <c r="J41" s="266"/>
      <c r="K41" s="267">
        <f>E41*J41</f>
        <v>0</v>
      </c>
      <c r="O41" s="259">
        <v>2</v>
      </c>
      <c r="AA41" s="232">
        <v>3</v>
      </c>
      <c r="AB41" s="232">
        <v>1</v>
      </c>
      <c r="AC41" s="232">
        <v>10391100</v>
      </c>
      <c r="AZ41" s="232">
        <v>1</v>
      </c>
      <c r="BA41" s="232">
        <f>IF(AZ41=1,G41,0)</f>
        <v>0</v>
      </c>
      <c r="BB41" s="232">
        <f>IF(AZ41=2,G41,0)</f>
        <v>0</v>
      </c>
      <c r="BC41" s="232">
        <f>IF(AZ41=3,G41,0)</f>
        <v>0</v>
      </c>
      <c r="BD41" s="232">
        <f>IF(AZ41=4,G41,0)</f>
        <v>0</v>
      </c>
      <c r="BE41" s="232">
        <f>IF(AZ41=5,G41,0)</f>
        <v>0</v>
      </c>
      <c r="CA41" s="259">
        <v>3</v>
      </c>
      <c r="CB41" s="259">
        <v>1</v>
      </c>
    </row>
    <row r="42" spans="1:80">
      <c r="A42" s="268"/>
      <c r="B42" s="272"/>
      <c r="C42" s="334" t="s">
        <v>294</v>
      </c>
      <c r="D42" s="335"/>
      <c r="E42" s="273">
        <v>519.5</v>
      </c>
      <c r="F42" s="274"/>
      <c r="G42" s="275"/>
      <c r="H42" s="276"/>
      <c r="I42" s="270"/>
      <c r="J42" s="277"/>
      <c r="K42" s="270"/>
      <c r="M42" s="271" t="s">
        <v>294</v>
      </c>
      <c r="O42" s="259"/>
    </row>
    <row r="43" spans="1:80">
      <c r="A43" s="260">
        <v>17</v>
      </c>
      <c r="B43" s="261" t="s">
        <v>192</v>
      </c>
      <c r="C43" s="262" t="s">
        <v>193</v>
      </c>
      <c r="D43" s="263" t="s">
        <v>111</v>
      </c>
      <c r="E43" s="264">
        <v>660</v>
      </c>
      <c r="F43" s="264">
        <v>0</v>
      </c>
      <c r="G43" s="265">
        <f>E43*F43</f>
        <v>0</v>
      </c>
      <c r="H43" s="266">
        <v>7.0000000000000001E-3</v>
      </c>
      <c r="I43" s="267">
        <f>E43*H43</f>
        <v>4.62</v>
      </c>
      <c r="J43" s="266"/>
      <c r="K43" s="267">
        <f>E43*J43</f>
        <v>0</v>
      </c>
      <c r="O43" s="259">
        <v>2</v>
      </c>
      <c r="AA43" s="232">
        <v>3</v>
      </c>
      <c r="AB43" s="232">
        <v>1</v>
      </c>
      <c r="AC43" s="232">
        <v>60850016</v>
      </c>
      <c r="AZ43" s="232">
        <v>1</v>
      </c>
      <c r="BA43" s="232">
        <f>IF(AZ43=1,G43,0)</f>
        <v>0</v>
      </c>
      <c r="BB43" s="232">
        <f>IF(AZ43=2,G43,0)</f>
        <v>0</v>
      </c>
      <c r="BC43" s="232">
        <f>IF(AZ43=3,G43,0)</f>
        <v>0</v>
      </c>
      <c r="BD43" s="232">
        <f>IF(AZ43=4,G43,0)</f>
        <v>0</v>
      </c>
      <c r="BE43" s="232">
        <f>IF(AZ43=5,G43,0)</f>
        <v>0</v>
      </c>
      <c r="CA43" s="259">
        <v>3</v>
      </c>
      <c r="CB43" s="259">
        <v>1</v>
      </c>
    </row>
    <row r="44" spans="1:80">
      <c r="A44" s="268"/>
      <c r="B44" s="272"/>
      <c r="C44" s="334" t="s">
        <v>285</v>
      </c>
      <c r="D44" s="335"/>
      <c r="E44" s="273">
        <v>660</v>
      </c>
      <c r="F44" s="274"/>
      <c r="G44" s="275"/>
      <c r="H44" s="276"/>
      <c r="I44" s="270"/>
      <c r="J44" s="277"/>
      <c r="K44" s="270"/>
      <c r="M44" s="271" t="s">
        <v>285</v>
      </c>
      <c r="O44" s="259"/>
    </row>
    <row r="45" spans="1:80" ht="22.5">
      <c r="A45" s="260">
        <v>18</v>
      </c>
      <c r="B45" s="261" t="s">
        <v>194</v>
      </c>
      <c r="C45" s="262" t="s">
        <v>260</v>
      </c>
      <c r="D45" s="263" t="s">
        <v>111</v>
      </c>
      <c r="E45" s="264">
        <v>70</v>
      </c>
      <c r="F45" s="264">
        <v>0</v>
      </c>
      <c r="G45" s="265">
        <f>E45*F45</f>
        <v>0</v>
      </c>
      <c r="H45" s="266">
        <v>1.4999999999999999E-2</v>
      </c>
      <c r="I45" s="267">
        <f>E45*H45</f>
        <v>1.05</v>
      </c>
      <c r="J45" s="266"/>
      <c r="K45" s="267">
        <f>E45*J45</f>
        <v>0</v>
      </c>
      <c r="O45" s="259">
        <v>2</v>
      </c>
      <c r="AA45" s="232">
        <v>12</v>
      </c>
      <c r="AB45" s="232">
        <v>1</v>
      </c>
      <c r="AC45" s="232">
        <v>1</v>
      </c>
      <c r="AZ45" s="232">
        <v>1</v>
      </c>
      <c r="BA45" s="232">
        <f>IF(AZ45=1,G45,0)</f>
        <v>0</v>
      </c>
      <c r="BB45" s="232">
        <f>IF(AZ45=2,G45,0)</f>
        <v>0</v>
      </c>
      <c r="BC45" s="232">
        <f>IF(AZ45=3,G45,0)</f>
        <v>0</v>
      </c>
      <c r="BD45" s="232">
        <f>IF(AZ45=4,G45,0)</f>
        <v>0</v>
      </c>
      <c r="BE45" s="232">
        <f>IF(AZ45=5,G45,0)</f>
        <v>0</v>
      </c>
      <c r="CA45" s="259">
        <v>12</v>
      </c>
      <c r="CB45" s="259">
        <v>1</v>
      </c>
    </row>
    <row r="46" spans="1:80">
      <c r="A46" s="268"/>
      <c r="B46" s="272"/>
      <c r="C46" s="334" t="s">
        <v>295</v>
      </c>
      <c r="D46" s="335"/>
      <c r="E46" s="273">
        <v>70</v>
      </c>
      <c r="F46" s="274"/>
      <c r="G46" s="275"/>
      <c r="H46" s="276"/>
      <c r="I46" s="270"/>
      <c r="J46" s="277"/>
      <c r="K46" s="270"/>
      <c r="M46" s="271" t="s">
        <v>295</v>
      </c>
      <c r="O46" s="259"/>
    </row>
    <row r="47" spans="1:80" ht="22.5">
      <c r="A47" s="260">
        <v>19</v>
      </c>
      <c r="B47" s="261" t="s">
        <v>197</v>
      </c>
      <c r="C47" s="262" t="s">
        <v>296</v>
      </c>
      <c r="D47" s="263" t="s">
        <v>111</v>
      </c>
      <c r="E47" s="264">
        <v>260</v>
      </c>
      <c r="F47" s="264">
        <v>0</v>
      </c>
      <c r="G47" s="265">
        <f>E47*F47</f>
        <v>0</v>
      </c>
      <c r="H47" s="266">
        <v>1.2E-2</v>
      </c>
      <c r="I47" s="267">
        <f>E47*H47</f>
        <v>3.12</v>
      </c>
      <c r="J47" s="266"/>
      <c r="K47" s="267">
        <f>E47*J47</f>
        <v>0</v>
      </c>
      <c r="O47" s="259">
        <v>2</v>
      </c>
      <c r="AA47" s="232">
        <v>12</v>
      </c>
      <c r="AB47" s="232">
        <v>1</v>
      </c>
      <c r="AC47" s="232">
        <v>2</v>
      </c>
      <c r="AZ47" s="232">
        <v>1</v>
      </c>
      <c r="BA47" s="232">
        <f>IF(AZ47=1,G47,0)</f>
        <v>0</v>
      </c>
      <c r="BB47" s="232">
        <f>IF(AZ47=2,G47,0)</f>
        <v>0</v>
      </c>
      <c r="BC47" s="232">
        <f>IF(AZ47=3,G47,0)</f>
        <v>0</v>
      </c>
      <c r="BD47" s="232">
        <f>IF(AZ47=4,G47,0)</f>
        <v>0</v>
      </c>
      <c r="BE47" s="232">
        <f>IF(AZ47=5,G47,0)</f>
        <v>0</v>
      </c>
      <c r="CA47" s="259">
        <v>12</v>
      </c>
      <c r="CB47" s="259">
        <v>1</v>
      </c>
    </row>
    <row r="48" spans="1:80">
      <c r="A48" s="268"/>
      <c r="B48" s="272"/>
      <c r="C48" s="334" t="s">
        <v>297</v>
      </c>
      <c r="D48" s="335"/>
      <c r="E48" s="273">
        <v>260</v>
      </c>
      <c r="F48" s="274"/>
      <c r="G48" s="275"/>
      <c r="H48" s="276"/>
      <c r="I48" s="270"/>
      <c r="J48" s="277"/>
      <c r="K48" s="270"/>
      <c r="M48" s="271" t="s">
        <v>297</v>
      </c>
      <c r="O48" s="259"/>
    </row>
    <row r="49" spans="1:80">
      <c r="A49" s="260">
        <v>20</v>
      </c>
      <c r="B49" s="261" t="s">
        <v>200</v>
      </c>
      <c r="C49" s="262" t="s">
        <v>264</v>
      </c>
      <c r="D49" s="263" t="s">
        <v>111</v>
      </c>
      <c r="E49" s="264">
        <v>280</v>
      </c>
      <c r="F49" s="264">
        <v>0</v>
      </c>
      <c r="G49" s="265">
        <f>E49*F49</f>
        <v>0</v>
      </c>
      <c r="H49" s="266">
        <v>1.4999999999999999E-2</v>
      </c>
      <c r="I49" s="267">
        <f>E49*H49</f>
        <v>4.2</v>
      </c>
      <c r="J49" s="266"/>
      <c r="K49" s="267">
        <f>E49*J49</f>
        <v>0</v>
      </c>
      <c r="O49" s="259">
        <v>2</v>
      </c>
      <c r="AA49" s="232">
        <v>12</v>
      </c>
      <c r="AB49" s="232">
        <v>1</v>
      </c>
      <c r="AC49" s="232">
        <v>3</v>
      </c>
      <c r="AZ49" s="232">
        <v>1</v>
      </c>
      <c r="BA49" s="232">
        <f>IF(AZ49=1,G49,0)</f>
        <v>0</v>
      </c>
      <c r="BB49" s="232">
        <f>IF(AZ49=2,G49,0)</f>
        <v>0</v>
      </c>
      <c r="BC49" s="232">
        <f>IF(AZ49=3,G49,0)</f>
        <v>0</v>
      </c>
      <c r="BD49" s="232">
        <f>IF(AZ49=4,G49,0)</f>
        <v>0</v>
      </c>
      <c r="BE49" s="232">
        <f>IF(AZ49=5,G49,0)</f>
        <v>0</v>
      </c>
      <c r="CA49" s="259">
        <v>12</v>
      </c>
      <c r="CB49" s="259">
        <v>1</v>
      </c>
    </row>
    <row r="50" spans="1:80">
      <c r="A50" s="268"/>
      <c r="B50" s="272"/>
      <c r="C50" s="334" t="s">
        <v>298</v>
      </c>
      <c r="D50" s="335"/>
      <c r="E50" s="273">
        <v>280</v>
      </c>
      <c r="F50" s="274"/>
      <c r="G50" s="275"/>
      <c r="H50" s="276"/>
      <c r="I50" s="270"/>
      <c r="J50" s="277"/>
      <c r="K50" s="270"/>
      <c r="M50" s="271" t="s">
        <v>298</v>
      </c>
      <c r="O50" s="259"/>
    </row>
    <row r="51" spans="1:80">
      <c r="A51" s="260">
        <v>21</v>
      </c>
      <c r="B51" s="261" t="s">
        <v>203</v>
      </c>
      <c r="C51" s="262" t="s">
        <v>204</v>
      </c>
      <c r="D51" s="263" t="s">
        <v>111</v>
      </c>
      <c r="E51" s="264">
        <v>8000</v>
      </c>
      <c r="F51" s="264">
        <v>0</v>
      </c>
      <c r="G51" s="265">
        <f>E51*F51</f>
        <v>0</v>
      </c>
      <c r="H51" s="266">
        <v>3.0000000000000001E-3</v>
      </c>
      <c r="I51" s="267">
        <f>E51*H51</f>
        <v>24</v>
      </c>
      <c r="J51" s="266"/>
      <c r="K51" s="267">
        <f>E51*J51</f>
        <v>0</v>
      </c>
      <c r="O51" s="259">
        <v>2</v>
      </c>
      <c r="AA51" s="232">
        <v>12</v>
      </c>
      <c r="AB51" s="232">
        <v>1</v>
      </c>
      <c r="AC51" s="232">
        <v>4</v>
      </c>
      <c r="AZ51" s="232">
        <v>1</v>
      </c>
      <c r="BA51" s="232">
        <f>IF(AZ51=1,G51,0)</f>
        <v>0</v>
      </c>
      <c r="BB51" s="232">
        <f>IF(AZ51=2,G51,0)</f>
        <v>0</v>
      </c>
      <c r="BC51" s="232">
        <f>IF(AZ51=3,G51,0)</f>
        <v>0</v>
      </c>
      <c r="BD51" s="232">
        <f>IF(AZ51=4,G51,0)</f>
        <v>0</v>
      </c>
      <c r="BE51" s="232">
        <f>IF(AZ51=5,G51,0)</f>
        <v>0</v>
      </c>
      <c r="CA51" s="259">
        <v>12</v>
      </c>
      <c r="CB51" s="259">
        <v>1</v>
      </c>
    </row>
    <row r="52" spans="1:80">
      <c r="A52" s="268"/>
      <c r="B52" s="272"/>
      <c r="C52" s="334" t="s">
        <v>299</v>
      </c>
      <c r="D52" s="335"/>
      <c r="E52" s="273">
        <v>8000</v>
      </c>
      <c r="F52" s="274"/>
      <c r="G52" s="275"/>
      <c r="H52" s="276"/>
      <c r="I52" s="270"/>
      <c r="J52" s="277"/>
      <c r="K52" s="270"/>
      <c r="M52" s="271" t="s">
        <v>299</v>
      </c>
      <c r="O52" s="259"/>
    </row>
    <row r="53" spans="1:80">
      <c r="A53" s="278"/>
      <c r="B53" s="279" t="s">
        <v>98</v>
      </c>
      <c r="C53" s="280" t="s">
        <v>139</v>
      </c>
      <c r="D53" s="281"/>
      <c r="E53" s="282"/>
      <c r="F53" s="283"/>
      <c r="G53" s="284">
        <f>SUM(G7:G52)</f>
        <v>0</v>
      </c>
      <c r="H53" s="285"/>
      <c r="I53" s="286">
        <f>SUM(I7:I52)</f>
        <v>348.80354499999999</v>
      </c>
      <c r="J53" s="285"/>
      <c r="K53" s="286">
        <f>SUM(K7:K52)</f>
        <v>0</v>
      </c>
      <c r="O53" s="259">
        <v>4</v>
      </c>
      <c r="BA53" s="287">
        <f>SUM(BA7:BA52)</f>
        <v>0</v>
      </c>
      <c r="BB53" s="287">
        <f>SUM(BB7:BB52)</f>
        <v>0</v>
      </c>
      <c r="BC53" s="287">
        <f>SUM(BC7:BC52)</f>
        <v>0</v>
      </c>
      <c r="BD53" s="287">
        <f>SUM(BD7:BD52)</f>
        <v>0</v>
      </c>
      <c r="BE53" s="287">
        <f>SUM(BE7:BE52)</f>
        <v>0</v>
      </c>
    </row>
    <row r="54" spans="1:80">
      <c r="A54" s="249" t="s">
        <v>97</v>
      </c>
      <c r="B54" s="250" t="s">
        <v>206</v>
      </c>
      <c r="C54" s="251" t="s">
        <v>207</v>
      </c>
      <c r="D54" s="252"/>
      <c r="E54" s="253"/>
      <c r="F54" s="253"/>
      <c r="G54" s="254"/>
      <c r="H54" s="255"/>
      <c r="I54" s="256"/>
      <c r="J54" s="257"/>
      <c r="K54" s="258"/>
      <c r="O54" s="259">
        <v>1</v>
      </c>
    </row>
    <row r="55" spans="1:80">
      <c r="A55" s="260">
        <v>22</v>
      </c>
      <c r="B55" s="261" t="s">
        <v>209</v>
      </c>
      <c r="C55" s="262" t="s">
        <v>210</v>
      </c>
      <c r="D55" s="263" t="s">
        <v>211</v>
      </c>
      <c r="E55" s="264">
        <v>2069</v>
      </c>
      <c r="F55" s="264">
        <v>0</v>
      </c>
      <c r="G55" s="265">
        <f>E55*F55</f>
        <v>0</v>
      </c>
      <c r="H55" s="266">
        <v>5.4799999999999996E-3</v>
      </c>
      <c r="I55" s="267">
        <f>E55*H55</f>
        <v>11.33812</v>
      </c>
      <c r="J55" s="266">
        <v>0</v>
      </c>
      <c r="K55" s="267">
        <f>E55*J55</f>
        <v>0</v>
      </c>
      <c r="O55" s="259">
        <v>2</v>
      </c>
      <c r="AA55" s="232">
        <v>1</v>
      </c>
      <c r="AB55" s="232">
        <v>1</v>
      </c>
      <c r="AC55" s="232">
        <v>1</v>
      </c>
      <c r="AZ55" s="232">
        <v>1</v>
      </c>
      <c r="BA55" s="232">
        <f>IF(AZ55=1,G55,0)</f>
        <v>0</v>
      </c>
      <c r="BB55" s="232">
        <f>IF(AZ55=2,G55,0)</f>
        <v>0</v>
      </c>
      <c r="BC55" s="232">
        <f>IF(AZ55=3,G55,0)</f>
        <v>0</v>
      </c>
      <c r="BD55" s="232">
        <f>IF(AZ55=4,G55,0)</f>
        <v>0</v>
      </c>
      <c r="BE55" s="232">
        <f>IF(AZ55=5,G55,0)</f>
        <v>0</v>
      </c>
      <c r="CA55" s="259">
        <v>1</v>
      </c>
      <c r="CB55" s="259">
        <v>1</v>
      </c>
    </row>
    <row r="56" spans="1:80">
      <c r="A56" s="268"/>
      <c r="B56" s="272"/>
      <c r="C56" s="334" t="s">
        <v>300</v>
      </c>
      <c r="D56" s="335"/>
      <c r="E56" s="273">
        <v>2069</v>
      </c>
      <c r="F56" s="274"/>
      <c r="G56" s="275"/>
      <c r="H56" s="276"/>
      <c r="I56" s="270"/>
      <c r="J56" s="277"/>
      <c r="K56" s="270"/>
      <c r="M56" s="271" t="s">
        <v>300</v>
      </c>
      <c r="O56" s="259"/>
    </row>
    <row r="57" spans="1:80">
      <c r="A57" s="260">
        <v>23</v>
      </c>
      <c r="B57" s="261" t="s">
        <v>213</v>
      </c>
      <c r="C57" s="262" t="s">
        <v>214</v>
      </c>
      <c r="D57" s="263" t="s">
        <v>211</v>
      </c>
      <c r="E57" s="264">
        <v>18</v>
      </c>
      <c r="F57" s="264">
        <v>0</v>
      </c>
      <c r="G57" s="265">
        <f>E57*F57</f>
        <v>0</v>
      </c>
      <c r="H57" s="266">
        <v>4.0050000000000002E-2</v>
      </c>
      <c r="I57" s="267">
        <f>E57*H57</f>
        <v>0.7209000000000001</v>
      </c>
      <c r="J57" s="266">
        <v>0</v>
      </c>
      <c r="K57" s="267">
        <f>E57*J57</f>
        <v>0</v>
      </c>
      <c r="O57" s="259">
        <v>2</v>
      </c>
      <c r="AA57" s="232">
        <v>1</v>
      </c>
      <c r="AB57" s="232">
        <v>1</v>
      </c>
      <c r="AC57" s="232">
        <v>1</v>
      </c>
      <c r="AZ57" s="232">
        <v>1</v>
      </c>
      <c r="BA57" s="232">
        <f>IF(AZ57=1,G57,0)</f>
        <v>0</v>
      </c>
      <c r="BB57" s="232">
        <f>IF(AZ57=2,G57,0)</f>
        <v>0</v>
      </c>
      <c r="BC57" s="232">
        <f>IF(AZ57=3,G57,0)</f>
        <v>0</v>
      </c>
      <c r="BD57" s="232">
        <f>IF(AZ57=4,G57,0)</f>
        <v>0</v>
      </c>
      <c r="BE57" s="232">
        <f>IF(AZ57=5,G57,0)</f>
        <v>0</v>
      </c>
      <c r="CA57" s="259">
        <v>1</v>
      </c>
      <c r="CB57" s="259">
        <v>1</v>
      </c>
    </row>
    <row r="58" spans="1:80">
      <c r="A58" s="268"/>
      <c r="B58" s="272"/>
      <c r="C58" s="334" t="s">
        <v>215</v>
      </c>
      <c r="D58" s="335"/>
      <c r="E58" s="273">
        <v>18</v>
      </c>
      <c r="F58" s="274"/>
      <c r="G58" s="275"/>
      <c r="H58" s="276"/>
      <c r="I58" s="270"/>
      <c r="J58" s="277"/>
      <c r="K58" s="270"/>
      <c r="M58" s="271" t="s">
        <v>215</v>
      </c>
      <c r="O58" s="259"/>
    </row>
    <row r="59" spans="1:80">
      <c r="A59" s="278"/>
      <c r="B59" s="279" t="s">
        <v>98</v>
      </c>
      <c r="C59" s="280" t="s">
        <v>208</v>
      </c>
      <c r="D59" s="281"/>
      <c r="E59" s="282"/>
      <c r="F59" s="283"/>
      <c r="G59" s="284">
        <f>SUM(G54:G58)</f>
        <v>0</v>
      </c>
      <c r="H59" s="285"/>
      <c r="I59" s="286">
        <f>SUM(I54:I58)</f>
        <v>12.05902</v>
      </c>
      <c r="J59" s="285"/>
      <c r="K59" s="286">
        <f>SUM(K54:K58)</f>
        <v>0</v>
      </c>
      <c r="O59" s="259">
        <v>4</v>
      </c>
      <c r="BA59" s="287">
        <f>SUM(BA54:BA58)</f>
        <v>0</v>
      </c>
      <c r="BB59" s="287">
        <f>SUM(BB54:BB58)</f>
        <v>0</v>
      </c>
      <c r="BC59" s="287">
        <f>SUM(BC54:BC58)</f>
        <v>0</v>
      </c>
      <c r="BD59" s="287">
        <f>SUM(BD54:BD58)</f>
        <v>0</v>
      </c>
      <c r="BE59" s="287">
        <f>SUM(BE54:BE58)</f>
        <v>0</v>
      </c>
    </row>
    <row r="60" spans="1:80">
      <c r="A60" s="249" t="s">
        <v>97</v>
      </c>
      <c r="B60" s="250" t="s">
        <v>216</v>
      </c>
      <c r="C60" s="251" t="s">
        <v>217</v>
      </c>
      <c r="D60" s="252"/>
      <c r="E60" s="253"/>
      <c r="F60" s="253"/>
      <c r="G60" s="254"/>
      <c r="H60" s="255"/>
      <c r="I60" s="256"/>
      <c r="J60" s="257"/>
      <c r="K60" s="258"/>
      <c r="O60" s="259">
        <v>1</v>
      </c>
    </row>
    <row r="61" spans="1:80">
      <c r="A61" s="260">
        <v>24</v>
      </c>
      <c r="B61" s="261" t="s">
        <v>219</v>
      </c>
      <c r="C61" s="262" t="s">
        <v>220</v>
      </c>
      <c r="D61" s="263" t="s">
        <v>221</v>
      </c>
      <c r="E61" s="264">
        <v>360.86256500000002</v>
      </c>
      <c r="F61" s="264">
        <v>0</v>
      </c>
      <c r="G61" s="265">
        <f>E61*F61</f>
        <v>0</v>
      </c>
      <c r="H61" s="266">
        <v>0</v>
      </c>
      <c r="I61" s="267">
        <f>E61*H61</f>
        <v>0</v>
      </c>
      <c r="J61" s="266"/>
      <c r="K61" s="267">
        <f>E61*J61</f>
        <v>0</v>
      </c>
      <c r="O61" s="259">
        <v>2</v>
      </c>
      <c r="AA61" s="232">
        <v>7</v>
      </c>
      <c r="AB61" s="232">
        <v>1</v>
      </c>
      <c r="AC61" s="232">
        <v>2</v>
      </c>
      <c r="AZ61" s="232">
        <v>1</v>
      </c>
      <c r="BA61" s="232">
        <f>IF(AZ61=1,G61,0)</f>
        <v>0</v>
      </c>
      <c r="BB61" s="232">
        <f>IF(AZ61=2,G61,0)</f>
        <v>0</v>
      </c>
      <c r="BC61" s="232">
        <f>IF(AZ61=3,G61,0)</f>
        <v>0</v>
      </c>
      <c r="BD61" s="232">
        <f>IF(AZ61=4,G61,0)</f>
        <v>0</v>
      </c>
      <c r="BE61" s="232">
        <f>IF(AZ61=5,G61,0)</f>
        <v>0</v>
      </c>
      <c r="CA61" s="259">
        <v>7</v>
      </c>
      <c r="CB61" s="259">
        <v>1</v>
      </c>
    </row>
    <row r="62" spans="1:80">
      <c r="A62" s="278"/>
      <c r="B62" s="279" t="s">
        <v>98</v>
      </c>
      <c r="C62" s="280" t="s">
        <v>218</v>
      </c>
      <c r="D62" s="281"/>
      <c r="E62" s="282"/>
      <c r="F62" s="283"/>
      <c r="G62" s="284">
        <f>SUM(G60:G61)</f>
        <v>0</v>
      </c>
      <c r="H62" s="285"/>
      <c r="I62" s="286">
        <f>SUM(I60:I61)</f>
        <v>0</v>
      </c>
      <c r="J62" s="285"/>
      <c r="K62" s="286">
        <f>SUM(K60:K61)</f>
        <v>0</v>
      </c>
      <c r="O62" s="259">
        <v>4</v>
      </c>
      <c r="BA62" s="287">
        <f>SUM(BA60:BA61)</f>
        <v>0</v>
      </c>
      <c r="BB62" s="287">
        <f>SUM(BB60:BB61)</f>
        <v>0</v>
      </c>
      <c r="BC62" s="287">
        <f>SUM(BC60:BC61)</f>
        <v>0</v>
      </c>
      <c r="BD62" s="287">
        <f>SUM(BD60:BD61)</f>
        <v>0</v>
      </c>
      <c r="BE62" s="287">
        <f>SUM(BE60:BE61)</f>
        <v>0</v>
      </c>
    </row>
    <row r="63" spans="1:80">
      <c r="E63" s="232"/>
    </row>
    <row r="64" spans="1:80">
      <c r="E64" s="232"/>
    </row>
    <row r="65" spans="5:5">
      <c r="E65" s="232"/>
    </row>
    <row r="66" spans="5:5">
      <c r="E66" s="232"/>
    </row>
    <row r="67" spans="5:5">
      <c r="E67" s="232"/>
    </row>
    <row r="68" spans="5:5">
      <c r="E68" s="232"/>
    </row>
    <row r="69" spans="5:5">
      <c r="E69" s="232"/>
    </row>
    <row r="70" spans="5:5">
      <c r="E70" s="232"/>
    </row>
    <row r="71" spans="5:5">
      <c r="E71" s="232"/>
    </row>
    <row r="72" spans="5:5">
      <c r="E72" s="232"/>
    </row>
    <row r="73" spans="5:5">
      <c r="E73" s="232"/>
    </row>
    <row r="74" spans="5:5">
      <c r="E74" s="232"/>
    </row>
    <row r="75" spans="5:5">
      <c r="E75" s="232"/>
    </row>
    <row r="76" spans="5:5">
      <c r="E76" s="232"/>
    </row>
    <row r="77" spans="5:5">
      <c r="E77" s="232"/>
    </row>
    <row r="78" spans="5:5">
      <c r="E78" s="232"/>
    </row>
    <row r="79" spans="5:5">
      <c r="E79" s="232"/>
    </row>
    <row r="80" spans="5:5">
      <c r="E80" s="232"/>
    </row>
    <row r="81" spans="1:7">
      <c r="E81" s="232"/>
    </row>
    <row r="82" spans="1:7">
      <c r="E82" s="232"/>
    </row>
    <row r="83" spans="1:7">
      <c r="E83" s="232"/>
    </row>
    <row r="84" spans="1:7">
      <c r="E84" s="232"/>
    </row>
    <row r="85" spans="1:7">
      <c r="E85" s="232"/>
    </row>
    <row r="86" spans="1:7">
      <c r="A86" s="277"/>
      <c r="B86" s="277"/>
      <c r="C86" s="277"/>
      <c r="D86" s="277"/>
      <c r="E86" s="277"/>
      <c r="F86" s="277"/>
      <c r="G86" s="277"/>
    </row>
    <row r="87" spans="1:7">
      <c r="A87" s="277"/>
      <c r="B87" s="277"/>
      <c r="C87" s="277"/>
      <c r="D87" s="277"/>
      <c r="E87" s="277"/>
      <c r="F87" s="277"/>
      <c r="G87" s="277"/>
    </row>
    <row r="88" spans="1:7">
      <c r="A88" s="277"/>
      <c r="B88" s="277"/>
      <c r="C88" s="277"/>
      <c r="D88" s="277"/>
      <c r="E88" s="277"/>
      <c r="F88" s="277"/>
      <c r="G88" s="277"/>
    </row>
    <row r="89" spans="1:7">
      <c r="A89" s="277"/>
      <c r="B89" s="277"/>
      <c r="C89" s="277"/>
      <c r="D89" s="277"/>
      <c r="E89" s="277"/>
      <c r="F89" s="277"/>
      <c r="G89" s="277"/>
    </row>
    <row r="90" spans="1:7">
      <c r="E90" s="232"/>
    </row>
    <row r="91" spans="1:7">
      <c r="E91" s="232"/>
    </row>
    <row r="92" spans="1:7">
      <c r="E92" s="232"/>
    </row>
    <row r="93" spans="1:7">
      <c r="E93" s="232"/>
    </row>
    <row r="94" spans="1:7">
      <c r="E94" s="232"/>
    </row>
    <row r="95" spans="1:7">
      <c r="E95" s="232"/>
    </row>
    <row r="96" spans="1:7">
      <c r="E96" s="232"/>
    </row>
    <row r="97" spans="5:5">
      <c r="E97" s="232"/>
    </row>
    <row r="98" spans="5:5">
      <c r="E98" s="232"/>
    </row>
    <row r="99" spans="5:5">
      <c r="E99" s="232"/>
    </row>
    <row r="100" spans="5:5">
      <c r="E100" s="232"/>
    </row>
    <row r="101" spans="5:5">
      <c r="E101" s="232"/>
    </row>
    <row r="102" spans="5:5">
      <c r="E102" s="232"/>
    </row>
    <row r="103" spans="5:5">
      <c r="E103" s="232"/>
    </row>
    <row r="104" spans="5:5">
      <c r="E104" s="232"/>
    </row>
    <row r="105" spans="5:5">
      <c r="E105" s="232"/>
    </row>
    <row r="106" spans="5:5">
      <c r="E106" s="232"/>
    </row>
    <row r="107" spans="5:5">
      <c r="E107" s="232"/>
    </row>
    <row r="108" spans="5:5">
      <c r="E108" s="232"/>
    </row>
    <row r="109" spans="5:5">
      <c r="E109" s="232"/>
    </row>
    <row r="110" spans="5:5">
      <c r="E110" s="232"/>
    </row>
    <row r="111" spans="5:5">
      <c r="E111" s="232"/>
    </row>
    <row r="112" spans="5:5">
      <c r="E112" s="232"/>
    </row>
    <row r="113" spans="1:7">
      <c r="E113" s="232"/>
    </row>
    <row r="114" spans="1:7">
      <c r="E114" s="232"/>
    </row>
    <row r="115" spans="1:7">
      <c r="E115" s="232"/>
    </row>
    <row r="116" spans="1:7">
      <c r="E116" s="232"/>
    </row>
    <row r="117" spans="1:7">
      <c r="E117" s="232"/>
    </row>
    <row r="118" spans="1:7">
      <c r="E118" s="232"/>
    </row>
    <row r="119" spans="1:7">
      <c r="E119" s="232"/>
    </row>
    <row r="120" spans="1:7">
      <c r="E120" s="232"/>
    </row>
    <row r="121" spans="1:7">
      <c r="A121" s="288"/>
      <c r="B121" s="288"/>
    </row>
    <row r="122" spans="1:7">
      <c r="A122" s="277"/>
      <c r="B122" s="277"/>
      <c r="C122" s="289"/>
      <c r="D122" s="289"/>
      <c r="E122" s="290"/>
      <c r="F122" s="289"/>
      <c r="G122" s="291"/>
    </row>
    <row r="123" spans="1:7">
      <c r="A123" s="292"/>
      <c r="B123" s="292"/>
      <c r="C123" s="277"/>
      <c r="D123" s="277"/>
      <c r="E123" s="293"/>
      <c r="F123" s="277"/>
      <c r="G123" s="277"/>
    </row>
    <row r="124" spans="1:7">
      <c r="A124" s="277"/>
      <c r="B124" s="277"/>
      <c r="C124" s="277"/>
      <c r="D124" s="277"/>
      <c r="E124" s="293"/>
      <c r="F124" s="277"/>
      <c r="G124" s="277"/>
    </row>
    <row r="125" spans="1:7">
      <c r="A125" s="277"/>
      <c r="B125" s="277"/>
      <c r="C125" s="277"/>
      <c r="D125" s="277"/>
      <c r="E125" s="293"/>
      <c r="F125" s="277"/>
      <c r="G125" s="277"/>
    </row>
    <row r="126" spans="1:7">
      <c r="A126" s="277"/>
      <c r="B126" s="277"/>
      <c r="C126" s="277"/>
      <c r="D126" s="277"/>
      <c r="E126" s="293"/>
      <c r="F126" s="277"/>
      <c r="G126" s="277"/>
    </row>
    <row r="127" spans="1:7">
      <c r="A127" s="277"/>
      <c r="B127" s="277"/>
      <c r="C127" s="277"/>
      <c r="D127" s="277"/>
      <c r="E127" s="293"/>
      <c r="F127" s="277"/>
      <c r="G127" s="277"/>
    </row>
    <row r="128" spans="1:7">
      <c r="A128" s="277"/>
      <c r="B128" s="277"/>
      <c r="C128" s="277"/>
      <c r="D128" s="277"/>
      <c r="E128" s="293"/>
      <c r="F128" s="277"/>
      <c r="G128" s="277"/>
    </row>
    <row r="129" spans="1:7">
      <c r="A129" s="277"/>
      <c r="B129" s="277"/>
      <c r="C129" s="277"/>
      <c r="D129" s="277"/>
      <c r="E129" s="293"/>
      <c r="F129" s="277"/>
      <c r="G129" s="277"/>
    </row>
    <row r="130" spans="1:7">
      <c r="A130" s="277"/>
      <c r="B130" s="277"/>
      <c r="C130" s="277"/>
      <c r="D130" s="277"/>
      <c r="E130" s="293"/>
      <c r="F130" s="277"/>
      <c r="G130" s="277"/>
    </row>
    <row r="131" spans="1:7">
      <c r="A131" s="277"/>
      <c r="B131" s="277"/>
      <c r="C131" s="277"/>
      <c r="D131" s="277"/>
      <c r="E131" s="293"/>
      <c r="F131" s="277"/>
      <c r="G131" s="277"/>
    </row>
    <row r="132" spans="1:7">
      <c r="A132" s="277"/>
      <c r="B132" s="277"/>
      <c r="C132" s="277"/>
      <c r="D132" s="277"/>
      <c r="E132" s="293"/>
      <c r="F132" s="277"/>
      <c r="G132" s="277"/>
    </row>
    <row r="133" spans="1:7">
      <c r="A133" s="277"/>
      <c r="B133" s="277"/>
      <c r="C133" s="277"/>
      <c r="D133" s="277"/>
      <c r="E133" s="293"/>
      <c r="F133" s="277"/>
      <c r="G133" s="277"/>
    </row>
    <row r="134" spans="1:7">
      <c r="A134" s="277"/>
      <c r="B134" s="277"/>
      <c r="C134" s="277"/>
      <c r="D134" s="277"/>
      <c r="E134" s="293"/>
      <c r="F134" s="277"/>
      <c r="G134" s="277"/>
    </row>
    <row r="135" spans="1:7">
      <c r="A135" s="277"/>
      <c r="B135" s="277"/>
      <c r="C135" s="277"/>
      <c r="D135" s="277"/>
      <c r="E135" s="293"/>
      <c r="F135" s="277"/>
      <c r="G135" s="277"/>
    </row>
  </sheetData>
  <mergeCells count="30">
    <mergeCell ref="C52:D52"/>
    <mergeCell ref="C56:D56"/>
    <mergeCell ref="C58:D58"/>
    <mergeCell ref="C30:D30"/>
    <mergeCell ref="C37:D37"/>
    <mergeCell ref="C40:D40"/>
    <mergeCell ref="C42:D42"/>
    <mergeCell ref="C44:D44"/>
    <mergeCell ref="C50:D50"/>
    <mergeCell ref="C18:D18"/>
    <mergeCell ref="C20:D20"/>
    <mergeCell ref="C22:D22"/>
    <mergeCell ref="C25:D25"/>
    <mergeCell ref="C27:D27"/>
    <mergeCell ref="C29:D29"/>
    <mergeCell ref="C31:D31"/>
    <mergeCell ref="C32:D32"/>
    <mergeCell ref="C33:D33"/>
    <mergeCell ref="C35:D35"/>
    <mergeCell ref="C46:D46"/>
    <mergeCell ref="C48:D48"/>
    <mergeCell ref="C36:D36"/>
    <mergeCell ref="C12:D12"/>
    <mergeCell ref="C14:D14"/>
    <mergeCell ref="C16:D16"/>
    <mergeCell ref="A1:G1"/>
    <mergeCell ref="A3:B3"/>
    <mergeCell ref="A4:B4"/>
    <mergeCell ref="E4:G4"/>
    <mergeCell ref="C9:D9"/>
  </mergeCells>
  <phoneticPr fontId="0" type="noConversion"/>
  <printOptions horizontalCentered="1" gridLinesSet="0"/>
  <pageMargins left="0.59055118110236227" right="0.39370078740157483" top="0.59055118110236227" bottom="0.98425196850393704" header="0.19685039370078741" footer="0.51181102362204722"/>
  <pageSetup paperSize="9" orientation="landscape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1"/>
  <dimension ref="A1:BE51"/>
  <sheetViews>
    <sheetView zoomScaleNormal="100" workbookViewId="0"/>
  </sheetViews>
  <sheetFormatPr defaultRowHeight="12.75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>
      <c r="A1" s="93" t="s">
        <v>99</v>
      </c>
      <c r="B1" s="94"/>
      <c r="C1" s="94"/>
      <c r="D1" s="94"/>
      <c r="E1" s="94"/>
      <c r="F1" s="94"/>
      <c r="G1" s="94"/>
    </row>
    <row r="2" spans="1:57" ht="12.75" customHeight="1">
      <c r="A2" s="95" t="s">
        <v>32</v>
      </c>
      <c r="B2" s="96"/>
      <c r="C2" s="97" t="s">
        <v>101</v>
      </c>
      <c r="D2" s="97" t="s">
        <v>104</v>
      </c>
      <c r="E2" s="98"/>
      <c r="F2" s="99" t="s">
        <v>33</v>
      </c>
      <c r="G2" s="100"/>
    </row>
    <row r="3" spans="1:57" ht="3" hidden="1" customHeight="1">
      <c r="A3" s="101"/>
      <c r="B3" s="102"/>
      <c r="C3" s="103"/>
      <c r="D3" s="103"/>
      <c r="E3" s="104"/>
      <c r="F3" s="105"/>
      <c r="G3" s="106"/>
    </row>
    <row r="4" spans="1:57" ht="12" customHeight="1">
      <c r="A4" s="107" t="s">
        <v>34</v>
      </c>
      <c r="B4" s="102"/>
      <c r="C4" s="103"/>
      <c r="D4" s="103"/>
      <c r="E4" s="104"/>
      <c r="F4" s="105" t="s">
        <v>35</v>
      </c>
      <c r="G4" s="108"/>
    </row>
    <row r="5" spans="1:57" ht="12.95" customHeight="1">
      <c r="A5" s="109" t="s">
        <v>101</v>
      </c>
      <c r="B5" s="110"/>
      <c r="C5" s="111" t="s">
        <v>104</v>
      </c>
      <c r="D5" s="112"/>
      <c r="E5" s="110"/>
      <c r="F5" s="105" t="s">
        <v>36</v>
      </c>
      <c r="G5" s="106"/>
    </row>
    <row r="6" spans="1:57" ht="12.95" customHeight="1">
      <c r="A6" s="107" t="s">
        <v>37</v>
      </c>
      <c r="B6" s="102"/>
      <c r="C6" s="103"/>
      <c r="D6" s="103"/>
      <c r="E6" s="104"/>
      <c r="F6" s="113" t="s">
        <v>38</v>
      </c>
      <c r="G6" s="114"/>
      <c r="O6" s="115"/>
    </row>
    <row r="7" spans="1:57" ht="12.95" customHeight="1">
      <c r="A7" s="116" t="s">
        <v>101</v>
      </c>
      <c r="B7" s="117"/>
      <c r="C7" s="118" t="s">
        <v>102</v>
      </c>
      <c r="D7" s="119"/>
      <c r="E7" s="119"/>
      <c r="F7" s="120" t="s">
        <v>39</v>
      </c>
      <c r="G7" s="114">
        <f>IF(G6=0,,ROUND((F30+F32)/G6,1))</f>
        <v>0</v>
      </c>
    </row>
    <row r="8" spans="1:57">
      <c r="A8" s="121" t="s">
        <v>40</v>
      </c>
      <c r="B8" s="105"/>
      <c r="C8" s="309"/>
      <c r="D8" s="309"/>
      <c r="E8" s="310"/>
      <c r="F8" s="122" t="s">
        <v>41</v>
      </c>
      <c r="G8" s="123"/>
      <c r="H8" s="124"/>
      <c r="I8" s="125"/>
    </row>
    <row r="9" spans="1:57">
      <c r="A9" s="121" t="s">
        <v>42</v>
      </c>
      <c r="B9" s="105"/>
      <c r="C9" s="309"/>
      <c r="D9" s="309"/>
      <c r="E9" s="310"/>
      <c r="F9" s="105"/>
      <c r="G9" s="126"/>
      <c r="H9" s="127"/>
    </row>
    <row r="10" spans="1:57">
      <c r="A10" s="121" t="s">
        <v>43</v>
      </c>
      <c r="B10" s="105"/>
      <c r="C10" s="309"/>
      <c r="D10" s="309"/>
      <c r="E10" s="309"/>
      <c r="F10" s="128"/>
      <c r="G10" s="129"/>
      <c r="H10" s="130"/>
    </row>
    <row r="11" spans="1:57" ht="13.5" customHeight="1">
      <c r="A11" s="121" t="s">
        <v>44</v>
      </c>
      <c r="B11" s="105"/>
      <c r="C11" s="309"/>
      <c r="D11" s="309"/>
      <c r="E11" s="309"/>
      <c r="F11" s="131" t="s">
        <v>45</v>
      </c>
      <c r="G11" s="132"/>
      <c r="H11" s="127"/>
      <c r="BA11" s="133"/>
      <c r="BB11" s="133"/>
      <c r="BC11" s="133"/>
      <c r="BD11" s="133"/>
      <c r="BE11" s="133"/>
    </row>
    <row r="12" spans="1:57" ht="12.75" customHeight="1">
      <c r="A12" s="134" t="s">
        <v>46</v>
      </c>
      <c r="B12" s="102"/>
      <c r="C12" s="311"/>
      <c r="D12" s="311"/>
      <c r="E12" s="311"/>
      <c r="F12" s="135" t="s">
        <v>47</v>
      </c>
      <c r="G12" s="136"/>
      <c r="H12" s="127"/>
    </row>
    <row r="13" spans="1:57" ht="28.5" customHeight="1" thickBot="1">
      <c r="A13" s="137" t="s">
        <v>48</v>
      </c>
      <c r="B13" s="138"/>
      <c r="C13" s="138"/>
      <c r="D13" s="138"/>
      <c r="E13" s="139"/>
      <c r="F13" s="139"/>
      <c r="G13" s="140"/>
      <c r="H13" s="127"/>
    </row>
    <row r="14" spans="1:57" ht="17.25" customHeight="1" thickBot="1">
      <c r="A14" s="141" t="s">
        <v>49</v>
      </c>
      <c r="B14" s="142"/>
      <c r="C14" s="143"/>
      <c r="D14" s="144" t="s">
        <v>50</v>
      </c>
      <c r="E14" s="145"/>
      <c r="F14" s="145"/>
      <c r="G14" s="143"/>
    </row>
    <row r="15" spans="1:57" ht="15.95" customHeight="1">
      <c r="A15" s="146"/>
      <c r="B15" s="147" t="s">
        <v>51</v>
      </c>
      <c r="C15" s="148">
        <f ca="1">'001 001 Rek'!E8</f>
        <v>0</v>
      </c>
      <c r="D15" s="149" t="str">
        <f ca="1">'001 001 Rek'!A13</f>
        <v>Ztížené výrobní podmínky</v>
      </c>
      <c r="E15" s="150"/>
      <c r="F15" s="151"/>
      <c r="G15" s="148">
        <f ca="1">'001 001 Rek'!I13</f>
        <v>0</v>
      </c>
    </row>
    <row r="16" spans="1:57" ht="15.95" customHeight="1">
      <c r="A16" s="146" t="s">
        <v>52</v>
      </c>
      <c r="B16" s="147" t="s">
        <v>53</v>
      </c>
      <c r="C16" s="148">
        <f ca="1">'001 001 Rek'!F8</f>
        <v>0</v>
      </c>
      <c r="D16" s="101" t="str">
        <f ca="1">'001 001 Rek'!A14</f>
        <v>Oborová přirážka</v>
      </c>
      <c r="E16" s="152"/>
      <c r="F16" s="153"/>
      <c r="G16" s="148">
        <f ca="1">'001 001 Rek'!I14</f>
        <v>0</v>
      </c>
    </row>
    <row r="17" spans="1:7" ht="15.95" customHeight="1">
      <c r="A17" s="146" t="s">
        <v>54</v>
      </c>
      <c r="B17" s="147" t="s">
        <v>55</v>
      </c>
      <c r="C17" s="148">
        <f ca="1">'001 001 Rek'!H8</f>
        <v>0</v>
      </c>
      <c r="D17" s="101" t="str">
        <f ca="1">'001 001 Rek'!A15</f>
        <v>Přesun stavebních kapacit</v>
      </c>
      <c r="E17" s="152"/>
      <c r="F17" s="153"/>
      <c r="G17" s="148">
        <f ca="1">'001 001 Rek'!I15</f>
        <v>0</v>
      </c>
    </row>
    <row r="18" spans="1:7" ht="15.95" customHeight="1">
      <c r="A18" s="154" t="s">
        <v>56</v>
      </c>
      <c r="B18" s="155" t="s">
        <v>57</v>
      </c>
      <c r="C18" s="148">
        <f ca="1">'001 001 Rek'!G8</f>
        <v>0</v>
      </c>
      <c r="D18" s="101" t="str">
        <f ca="1">'001 001 Rek'!A16</f>
        <v>Mimostaveništní doprava</v>
      </c>
      <c r="E18" s="152"/>
      <c r="F18" s="153"/>
      <c r="G18" s="148">
        <f ca="1">'001 001 Rek'!I16</f>
        <v>0</v>
      </c>
    </row>
    <row r="19" spans="1:7" ht="15.95" customHeight="1">
      <c r="A19" s="156" t="s">
        <v>58</v>
      </c>
      <c r="B19" s="147"/>
      <c r="C19" s="148">
        <f ca="1">SUM(C15:C18)</f>
        <v>0</v>
      </c>
      <c r="D19" s="101" t="str">
        <f ca="1">'001 001 Rek'!A17</f>
        <v>Zařízení staveniště</v>
      </c>
      <c r="E19" s="152"/>
      <c r="F19" s="153"/>
      <c r="G19" s="148">
        <f ca="1">'001 001 Rek'!I17</f>
        <v>0</v>
      </c>
    </row>
    <row r="20" spans="1:7" ht="15.95" customHeight="1">
      <c r="A20" s="156"/>
      <c r="B20" s="147"/>
      <c r="C20" s="148"/>
      <c r="D20" s="101" t="str">
        <f ca="1">'001 001 Rek'!A18</f>
        <v>Provoz investora</v>
      </c>
      <c r="E20" s="152"/>
      <c r="F20" s="153"/>
      <c r="G20" s="148">
        <f ca="1">'001 001 Rek'!I18</f>
        <v>0</v>
      </c>
    </row>
    <row r="21" spans="1:7" ht="15.95" customHeight="1">
      <c r="A21" s="156" t="s">
        <v>29</v>
      </c>
      <c r="B21" s="147"/>
      <c r="C21" s="148">
        <f ca="1">'001 001 Rek'!I8</f>
        <v>0</v>
      </c>
      <c r="D21" s="101" t="str">
        <f ca="1">'001 001 Rek'!A19</f>
        <v>Kompletační činnost (IČD)</v>
      </c>
      <c r="E21" s="152"/>
      <c r="F21" s="153"/>
      <c r="G21" s="148">
        <f ca="1">'001 001 Rek'!I19</f>
        <v>0</v>
      </c>
    </row>
    <row r="22" spans="1:7" ht="15.95" customHeight="1">
      <c r="A22" s="157" t="s">
        <v>59</v>
      </c>
      <c r="B22" s="127"/>
      <c r="C22" s="148">
        <f ca="1">C19+C21</f>
        <v>0</v>
      </c>
      <c r="D22" s="101" t="s">
        <v>60</v>
      </c>
      <c r="E22" s="152"/>
      <c r="F22" s="153"/>
      <c r="G22" s="148">
        <f ca="1">G23-SUM(G15:G21)</f>
        <v>0</v>
      </c>
    </row>
    <row r="23" spans="1:7" ht="15.95" customHeight="1" thickBot="1">
      <c r="A23" s="307" t="s">
        <v>61</v>
      </c>
      <c r="B23" s="308"/>
      <c r="C23" s="158">
        <f ca="1">C22+G23</f>
        <v>0</v>
      </c>
      <c r="D23" s="159" t="s">
        <v>62</v>
      </c>
      <c r="E23" s="160"/>
      <c r="F23" s="161"/>
      <c r="G23" s="148">
        <f ca="1">'001 001 Rek'!H21</f>
        <v>0</v>
      </c>
    </row>
    <row r="24" spans="1:7">
      <c r="A24" s="162" t="s">
        <v>63</v>
      </c>
      <c r="B24" s="163"/>
      <c r="C24" s="164"/>
      <c r="D24" s="163" t="s">
        <v>64</v>
      </c>
      <c r="E24" s="163"/>
      <c r="F24" s="165" t="s">
        <v>65</v>
      </c>
      <c r="G24" s="166"/>
    </row>
    <row r="25" spans="1:7">
      <c r="A25" s="157" t="s">
        <v>66</v>
      </c>
      <c r="B25" s="127"/>
      <c r="C25" s="167"/>
      <c r="D25" s="127" t="s">
        <v>66</v>
      </c>
      <c r="F25" s="168" t="s">
        <v>66</v>
      </c>
      <c r="G25" s="169"/>
    </row>
    <row r="26" spans="1:7" ht="37.5" customHeight="1">
      <c r="A26" s="157" t="s">
        <v>67</v>
      </c>
      <c r="B26" s="170"/>
      <c r="C26" s="167"/>
      <c r="D26" s="127" t="s">
        <v>67</v>
      </c>
      <c r="F26" s="168" t="s">
        <v>67</v>
      </c>
      <c r="G26" s="169"/>
    </row>
    <row r="27" spans="1:7">
      <c r="A27" s="157"/>
      <c r="B27" s="171"/>
      <c r="C27" s="167"/>
      <c r="D27" s="127"/>
      <c r="F27" s="168"/>
      <c r="G27" s="169"/>
    </row>
    <row r="28" spans="1:7">
      <c r="A28" s="157" t="s">
        <v>68</v>
      </c>
      <c r="B28" s="127"/>
      <c r="C28" s="167"/>
      <c r="D28" s="168" t="s">
        <v>69</v>
      </c>
      <c r="E28" s="167"/>
      <c r="F28" s="172" t="s">
        <v>69</v>
      </c>
      <c r="G28" s="169"/>
    </row>
    <row r="29" spans="1:7" ht="69" customHeight="1">
      <c r="A29" s="157"/>
      <c r="B29" s="127"/>
      <c r="C29" s="173"/>
      <c r="D29" s="174"/>
      <c r="E29" s="173"/>
      <c r="F29" s="127"/>
      <c r="G29" s="169"/>
    </row>
    <row r="30" spans="1:7">
      <c r="A30" s="175" t="s">
        <v>11</v>
      </c>
      <c r="B30" s="176"/>
      <c r="C30" s="177">
        <v>21</v>
      </c>
      <c r="D30" s="176" t="s">
        <v>70</v>
      </c>
      <c r="E30" s="178"/>
      <c r="F30" s="312">
        <f>C23-F32</f>
        <v>0</v>
      </c>
      <c r="G30" s="313"/>
    </row>
    <row r="31" spans="1:7">
      <c r="A31" s="175" t="s">
        <v>71</v>
      </c>
      <c r="B31" s="176"/>
      <c r="C31" s="177">
        <f>C30</f>
        <v>21</v>
      </c>
      <c r="D31" s="176" t="s">
        <v>72</v>
      </c>
      <c r="E31" s="178"/>
      <c r="F31" s="312">
        <f>ROUND(PRODUCT(F30,C31/100),0)</f>
        <v>0</v>
      </c>
      <c r="G31" s="313"/>
    </row>
    <row r="32" spans="1:7">
      <c r="A32" s="175" t="s">
        <v>11</v>
      </c>
      <c r="B32" s="176"/>
      <c r="C32" s="177">
        <v>0</v>
      </c>
      <c r="D32" s="176" t="s">
        <v>72</v>
      </c>
      <c r="E32" s="178"/>
      <c r="F32" s="312">
        <v>0</v>
      </c>
      <c r="G32" s="313"/>
    </row>
    <row r="33" spans="1:8">
      <c r="A33" s="175" t="s">
        <v>71</v>
      </c>
      <c r="B33" s="179"/>
      <c r="C33" s="180">
        <f>C32</f>
        <v>0</v>
      </c>
      <c r="D33" s="176" t="s">
        <v>72</v>
      </c>
      <c r="E33" s="153"/>
      <c r="F33" s="312">
        <f>ROUND(PRODUCT(F32,C33/100),0)</f>
        <v>0</v>
      </c>
      <c r="G33" s="313"/>
    </row>
    <row r="34" spans="1:8" s="184" customFormat="1" ht="19.5" customHeight="1" thickBot="1">
      <c r="A34" s="181" t="s">
        <v>73</v>
      </c>
      <c r="B34" s="182"/>
      <c r="C34" s="182"/>
      <c r="D34" s="182"/>
      <c r="E34" s="183"/>
      <c r="F34" s="314">
        <f>ROUND(SUM(F30:F33),0)</f>
        <v>0</v>
      </c>
      <c r="G34" s="315"/>
    </row>
    <row r="36" spans="1:8">
      <c r="A36" s="2" t="s">
        <v>74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>
      <c r="A37" s="2"/>
      <c r="B37" s="316"/>
      <c r="C37" s="316"/>
      <c r="D37" s="316"/>
      <c r="E37" s="316"/>
      <c r="F37" s="316"/>
      <c r="G37" s="316"/>
      <c r="H37" s="1" t="s">
        <v>1</v>
      </c>
    </row>
    <row r="38" spans="1:8" ht="12.75" customHeight="1">
      <c r="A38" s="185"/>
      <c r="B38" s="316"/>
      <c r="C38" s="316"/>
      <c r="D38" s="316"/>
      <c r="E38" s="316"/>
      <c r="F38" s="316"/>
      <c r="G38" s="316"/>
      <c r="H38" s="1" t="s">
        <v>1</v>
      </c>
    </row>
    <row r="39" spans="1:8">
      <c r="A39" s="185"/>
      <c r="B39" s="316"/>
      <c r="C39" s="316"/>
      <c r="D39" s="316"/>
      <c r="E39" s="316"/>
      <c r="F39" s="316"/>
      <c r="G39" s="316"/>
      <c r="H39" s="1" t="s">
        <v>1</v>
      </c>
    </row>
    <row r="40" spans="1:8">
      <c r="A40" s="185"/>
      <c r="B40" s="316"/>
      <c r="C40" s="316"/>
      <c r="D40" s="316"/>
      <c r="E40" s="316"/>
      <c r="F40" s="316"/>
      <c r="G40" s="316"/>
      <c r="H40" s="1" t="s">
        <v>1</v>
      </c>
    </row>
    <row r="41" spans="1:8">
      <c r="A41" s="185"/>
      <c r="B41" s="316"/>
      <c r="C41" s="316"/>
      <c r="D41" s="316"/>
      <c r="E41" s="316"/>
      <c r="F41" s="316"/>
      <c r="G41" s="316"/>
      <c r="H41" s="1" t="s">
        <v>1</v>
      </c>
    </row>
    <row r="42" spans="1:8">
      <c r="A42" s="185"/>
      <c r="B42" s="316"/>
      <c r="C42" s="316"/>
      <c r="D42" s="316"/>
      <c r="E42" s="316"/>
      <c r="F42" s="316"/>
      <c r="G42" s="316"/>
      <c r="H42" s="1" t="s">
        <v>1</v>
      </c>
    </row>
    <row r="43" spans="1:8">
      <c r="A43" s="185"/>
      <c r="B43" s="316"/>
      <c r="C43" s="316"/>
      <c r="D43" s="316"/>
      <c r="E43" s="316"/>
      <c r="F43" s="316"/>
      <c r="G43" s="316"/>
      <c r="H43" s="1" t="s">
        <v>1</v>
      </c>
    </row>
    <row r="44" spans="1:8" ht="12.75" customHeight="1">
      <c r="A44" s="185"/>
      <c r="B44" s="316"/>
      <c r="C44" s="316"/>
      <c r="D44" s="316"/>
      <c r="E44" s="316"/>
      <c r="F44" s="316"/>
      <c r="G44" s="316"/>
      <c r="H44" s="1" t="s">
        <v>1</v>
      </c>
    </row>
    <row r="45" spans="1:8" ht="12.75" customHeight="1">
      <c r="A45" s="185"/>
      <c r="B45" s="316"/>
      <c r="C45" s="316"/>
      <c r="D45" s="316"/>
      <c r="E45" s="316"/>
      <c r="F45" s="316"/>
      <c r="G45" s="316"/>
      <c r="H45" s="1" t="s">
        <v>1</v>
      </c>
    </row>
    <row r="46" spans="1:8">
      <c r="B46" s="306"/>
      <c r="C46" s="306"/>
      <c r="D46" s="306"/>
      <c r="E46" s="306"/>
      <c r="F46" s="306"/>
      <c r="G46" s="306"/>
    </row>
    <row r="47" spans="1:8">
      <c r="B47" s="306"/>
      <c r="C47" s="306"/>
      <c r="D47" s="306"/>
      <c r="E47" s="306"/>
      <c r="F47" s="306"/>
      <c r="G47" s="306"/>
    </row>
    <row r="48" spans="1:8">
      <c r="B48" s="306"/>
      <c r="C48" s="306"/>
      <c r="D48" s="306"/>
      <c r="E48" s="306"/>
      <c r="F48" s="306"/>
      <c r="G48" s="306"/>
    </row>
    <row r="49" spans="2:7">
      <c r="B49" s="306"/>
      <c r="C49" s="306"/>
      <c r="D49" s="306"/>
      <c r="E49" s="306"/>
      <c r="F49" s="306"/>
      <c r="G49" s="306"/>
    </row>
    <row r="50" spans="2:7">
      <c r="B50" s="306"/>
      <c r="C50" s="306"/>
      <c r="D50" s="306"/>
      <c r="E50" s="306"/>
      <c r="F50" s="306"/>
      <c r="G50" s="306"/>
    </row>
    <row r="51" spans="2:7">
      <c r="B51" s="306"/>
      <c r="C51" s="306"/>
      <c r="D51" s="306"/>
      <c r="E51" s="306"/>
      <c r="F51" s="306"/>
      <c r="G51" s="306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codeName="List27"/>
  <dimension ref="A1:BE51"/>
  <sheetViews>
    <sheetView topLeftCell="A34" zoomScaleNormal="100" workbookViewId="0"/>
  </sheetViews>
  <sheetFormatPr defaultRowHeight="12.75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>
      <c r="A1" s="93" t="s">
        <v>99</v>
      </c>
      <c r="B1" s="94"/>
      <c r="C1" s="94"/>
      <c r="D1" s="94"/>
      <c r="E1" s="94"/>
      <c r="F1" s="94"/>
      <c r="G1" s="94"/>
    </row>
    <row r="2" spans="1:57" ht="12.75" customHeight="1">
      <c r="A2" s="95" t="s">
        <v>32</v>
      </c>
      <c r="B2" s="96"/>
      <c r="C2" s="97" t="s">
        <v>223</v>
      </c>
      <c r="D2" s="97" t="s">
        <v>224</v>
      </c>
      <c r="E2" s="98"/>
      <c r="F2" s="99" t="s">
        <v>33</v>
      </c>
      <c r="G2" s="100"/>
    </row>
    <row r="3" spans="1:57" ht="3" hidden="1" customHeight="1">
      <c r="A3" s="101"/>
      <c r="B3" s="102"/>
      <c r="C3" s="103"/>
      <c r="D3" s="103"/>
      <c r="E3" s="104"/>
      <c r="F3" s="105"/>
      <c r="G3" s="106"/>
    </row>
    <row r="4" spans="1:57" ht="12" customHeight="1">
      <c r="A4" s="107" t="s">
        <v>34</v>
      </c>
      <c r="B4" s="102"/>
      <c r="C4" s="103"/>
      <c r="D4" s="103"/>
      <c r="E4" s="104"/>
      <c r="F4" s="105" t="s">
        <v>35</v>
      </c>
      <c r="G4" s="108"/>
    </row>
    <row r="5" spans="1:57" ht="12.95" customHeight="1">
      <c r="A5" s="109" t="s">
        <v>274</v>
      </c>
      <c r="B5" s="110"/>
      <c r="C5" s="111" t="s">
        <v>275</v>
      </c>
      <c r="D5" s="112"/>
      <c r="E5" s="110"/>
      <c r="F5" s="105" t="s">
        <v>36</v>
      </c>
      <c r="G5" s="106"/>
    </row>
    <row r="6" spans="1:57" ht="12.95" customHeight="1">
      <c r="A6" s="107" t="s">
        <v>37</v>
      </c>
      <c r="B6" s="102"/>
      <c r="C6" s="103"/>
      <c r="D6" s="103"/>
      <c r="E6" s="104"/>
      <c r="F6" s="113" t="s">
        <v>38</v>
      </c>
      <c r="G6" s="114"/>
      <c r="O6" s="115"/>
    </row>
    <row r="7" spans="1:57" ht="12.95" customHeight="1">
      <c r="A7" s="116" t="s">
        <v>101</v>
      </c>
      <c r="B7" s="117"/>
      <c r="C7" s="118" t="s">
        <v>102</v>
      </c>
      <c r="D7" s="119"/>
      <c r="E7" s="119"/>
      <c r="F7" s="120" t="s">
        <v>39</v>
      </c>
      <c r="G7" s="114">
        <f>IF(G6=0,,ROUND((F30+F32)/G6,1))</f>
        <v>0</v>
      </c>
    </row>
    <row r="8" spans="1:57">
      <c r="A8" s="121" t="s">
        <v>40</v>
      </c>
      <c r="B8" s="105"/>
      <c r="C8" s="309"/>
      <c r="D8" s="309"/>
      <c r="E8" s="310"/>
      <c r="F8" s="122" t="s">
        <v>41</v>
      </c>
      <c r="G8" s="123"/>
      <c r="H8" s="124"/>
      <c r="I8" s="125"/>
    </row>
    <row r="9" spans="1:57">
      <c r="A9" s="121" t="s">
        <v>42</v>
      </c>
      <c r="B9" s="105"/>
      <c r="C9" s="309"/>
      <c r="D9" s="309"/>
      <c r="E9" s="310"/>
      <c r="F9" s="105"/>
      <c r="G9" s="126"/>
      <c r="H9" s="127"/>
    </row>
    <row r="10" spans="1:57">
      <c r="A10" s="121" t="s">
        <v>43</v>
      </c>
      <c r="B10" s="105"/>
      <c r="C10" s="309"/>
      <c r="D10" s="309"/>
      <c r="E10" s="309"/>
      <c r="F10" s="128"/>
      <c r="G10" s="129"/>
      <c r="H10" s="130"/>
    </row>
    <row r="11" spans="1:57" ht="13.5" customHeight="1">
      <c r="A11" s="121" t="s">
        <v>44</v>
      </c>
      <c r="B11" s="105"/>
      <c r="C11" s="309"/>
      <c r="D11" s="309"/>
      <c r="E11" s="309"/>
      <c r="F11" s="131" t="s">
        <v>45</v>
      </c>
      <c r="G11" s="132"/>
      <c r="H11" s="127"/>
      <c r="BA11" s="133"/>
      <c r="BB11" s="133"/>
      <c r="BC11" s="133"/>
      <c r="BD11" s="133"/>
      <c r="BE11" s="133"/>
    </row>
    <row r="12" spans="1:57" ht="12.75" customHeight="1">
      <c r="A12" s="134" t="s">
        <v>46</v>
      </c>
      <c r="B12" s="102"/>
      <c r="C12" s="311"/>
      <c r="D12" s="311"/>
      <c r="E12" s="311"/>
      <c r="F12" s="135" t="s">
        <v>47</v>
      </c>
      <c r="G12" s="136"/>
      <c r="H12" s="127"/>
    </row>
    <row r="13" spans="1:57" ht="28.5" customHeight="1" thickBot="1">
      <c r="A13" s="137" t="s">
        <v>48</v>
      </c>
      <c r="B13" s="138"/>
      <c r="C13" s="138"/>
      <c r="D13" s="138"/>
      <c r="E13" s="139"/>
      <c r="F13" s="139"/>
      <c r="G13" s="140"/>
      <c r="H13" s="127"/>
    </row>
    <row r="14" spans="1:57" ht="17.25" customHeight="1" thickBot="1">
      <c r="A14" s="141" t="s">
        <v>49</v>
      </c>
      <c r="B14" s="142"/>
      <c r="C14" s="143"/>
      <c r="D14" s="144" t="s">
        <v>50</v>
      </c>
      <c r="E14" s="145"/>
      <c r="F14" s="145"/>
      <c r="G14" s="143"/>
    </row>
    <row r="15" spans="1:57" ht="15.95" customHeight="1">
      <c r="A15" s="146"/>
      <c r="B15" s="147" t="s">
        <v>51</v>
      </c>
      <c r="C15" s="148">
        <f ca="1">'SO03 002 Rek'!E10</f>
        <v>0</v>
      </c>
      <c r="D15" s="149" t="str">
        <f ca="1">'SO03 002 Rek'!A15</f>
        <v>Ztížené výrobní podmínky</v>
      </c>
      <c r="E15" s="150"/>
      <c r="F15" s="151"/>
      <c r="G15" s="148">
        <f ca="1">'SO03 002 Rek'!I15</f>
        <v>0</v>
      </c>
    </row>
    <row r="16" spans="1:57" ht="15.95" customHeight="1">
      <c r="A16" s="146" t="s">
        <v>52</v>
      </c>
      <c r="B16" s="147" t="s">
        <v>53</v>
      </c>
      <c r="C16" s="148">
        <f ca="1">'SO03 002 Rek'!F10</f>
        <v>0</v>
      </c>
      <c r="D16" s="101" t="str">
        <f ca="1">'SO03 002 Rek'!A16</f>
        <v>Oborová přirážka</v>
      </c>
      <c r="E16" s="152"/>
      <c r="F16" s="153"/>
      <c r="G16" s="148">
        <f ca="1">'SO03 002 Rek'!I16</f>
        <v>0</v>
      </c>
    </row>
    <row r="17" spans="1:7" ht="15.95" customHeight="1">
      <c r="A17" s="146" t="s">
        <v>54</v>
      </c>
      <c r="B17" s="147" t="s">
        <v>55</v>
      </c>
      <c r="C17" s="148">
        <f ca="1">'SO03 002 Rek'!H10</f>
        <v>0</v>
      </c>
      <c r="D17" s="101" t="str">
        <f ca="1">'SO03 002 Rek'!A17</f>
        <v>Přesun stavebních kapacit</v>
      </c>
      <c r="E17" s="152"/>
      <c r="F17" s="153"/>
      <c r="G17" s="148">
        <f ca="1">'SO03 002 Rek'!I17</f>
        <v>0</v>
      </c>
    </row>
    <row r="18" spans="1:7" ht="15.95" customHeight="1">
      <c r="A18" s="154" t="s">
        <v>56</v>
      </c>
      <c r="B18" s="155" t="s">
        <v>57</v>
      </c>
      <c r="C18" s="148">
        <f ca="1">'SO03 002 Rek'!G10</f>
        <v>0</v>
      </c>
      <c r="D18" s="101" t="str">
        <f ca="1">'SO03 002 Rek'!A18</f>
        <v>Mimostaveništní doprava</v>
      </c>
      <c r="E18" s="152"/>
      <c r="F18" s="153"/>
      <c r="G18" s="148">
        <f ca="1">'SO03 002 Rek'!I18</f>
        <v>0</v>
      </c>
    </row>
    <row r="19" spans="1:7" ht="15.95" customHeight="1">
      <c r="A19" s="156" t="s">
        <v>58</v>
      </c>
      <c r="B19" s="147"/>
      <c r="C19" s="148">
        <f ca="1">SUM(C15:C18)</f>
        <v>0</v>
      </c>
      <c r="D19" s="101" t="str">
        <f ca="1">'SO03 002 Rek'!A19</f>
        <v>Zařízení staveniště</v>
      </c>
      <c r="E19" s="152"/>
      <c r="F19" s="153"/>
      <c r="G19" s="148">
        <f ca="1">'SO03 002 Rek'!I19</f>
        <v>0</v>
      </c>
    </row>
    <row r="20" spans="1:7" ht="15.95" customHeight="1">
      <c r="A20" s="156"/>
      <c r="B20" s="147"/>
      <c r="C20" s="148"/>
      <c r="D20" s="101" t="str">
        <f ca="1">'SO03 002 Rek'!A20</f>
        <v>Provoz investora</v>
      </c>
      <c r="E20" s="152"/>
      <c r="F20" s="153"/>
      <c r="G20" s="148">
        <f ca="1">'SO03 002 Rek'!I20</f>
        <v>0</v>
      </c>
    </row>
    <row r="21" spans="1:7" ht="15.95" customHeight="1">
      <c r="A21" s="156" t="s">
        <v>29</v>
      </c>
      <c r="B21" s="147"/>
      <c r="C21" s="148">
        <f ca="1">'SO03 002 Rek'!I10</f>
        <v>0</v>
      </c>
      <c r="D21" s="101" t="str">
        <f ca="1">'SO03 002 Rek'!A21</f>
        <v>Kompletační činnost (IČD)</v>
      </c>
      <c r="E21" s="152"/>
      <c r="F21" s="153"/>
      <c r="G21" s="148">
        <f ca="1">'SO03 002 Rek'!I21</f>
        <v>0</v>
      </c>
    </row>
    <row r="22" spans="1:7" ht="15.95" customHeight="1">
      <c r="A22" s="157" t="s">
        <v>59</v>
      </c>
      <c r="B22" s="127"/>
      <c r="C22" s="148">
        <f ca="1">C19+C21</f>
        <v>0</v>
      </c>
      <c r="D22" s="101" t="s">
        <v>60</v>
      </c>
      <c r="E22" s="152"/>
      <c r="F22" s="153"/>
      <c r="G22" s="148">
        <f ca="1">G23-SUM(G15:G21)</f>
        <v>0</v>
      </c>
    </row>
    <row r="23" spans="1:7" ht="15.95" customHeight="1" thickBot="1">
      <c r="A23" s="307" t="s">
        <v>61</v>
      </c>
      <c r="B23" s="308"/>
      <c r="C23" s="158">
        <f ca="1">C22+G23</f>
        <v>0</v>
      </c>
      <c r="D23" s="159" t="s">
        <v>62</v>
      </c>
      <c r="E23" s="160"/>
      <c r="F23" s="161"/>
      <c r="G23" s="148">
        <f ca="1">'SO03 002 Rek'!H23</f>
        <v>0</v>
      </c>
    </row>
    <row r="24" spans="1:7">
      <c r="A24" s="162" t="s">
        <v>63</v>
      </c>
      <c r="B24" s="163"/>
      <c r="C24" s="164"/>
      <c r="D24" s="163" t="s">
        <v>64</v>
      </c>
      <c r="E24" s="163"/>
      <c r="F24" s="165" t="s">
        <v>65</v>
      </c>
      <c r="G24" s="166"/>
    </row>
    <row r="25" spans="1:7">
      <c r="A25" s="157" t="s">
        <v>66</v>
      </c>
      <c r="B25" s="127"/>
      <c r="C25" s="167"/>
      <c r="D25" s="127" t="s">
        <v>66</v>
      </c>
      <c r="F25" s="168" t="s">
        <v>66</v>
      </c>
      <c r="G25" s="169"/>
    </row>
    <row r="26" spans="1:7" ht="37.5" customHeight="1">
      <c r="A26" s="157" t="s">
        <v>67</v>
      </c>
      <c r="B26" s="170"/>
      <c r="C26" s="167"/>
      <c r="D26" s="127" t="s">
        <v>67</v>
      </c>
      <c r="F26" s="168" t="s">
        <v>67</v>
      </c>
      <c r="G26" s="169"/>
    </row>
    <row r="27" spans="1:7">
      <c r="A27" s="157"/>
      <c r="B27" s="171"/>
      <c r="C27" s="167"/>
      <c r="D27" s="127"/>
      <c r="F27" s="168"/>
      <c r="G27" s="169"/>
    </row>
    <row r="28" spans="1:7">
      <c r="A28" s="157" t="s">
        <v>68</v>
      </c>
      <c r="B28" s="127"/>
      <c r="C28" s="167"/>
      <c r="D28" s="168" t="s">
        <v>69</v>
      </c>
      <c r="E28" s="167"/>
      <c r="F28" s="172" t="s">
        <v>69</v>
      </c>
      <c r="G28" s="169"/>
    </row>
    <row r="29" spans="1:7" ht="69" customHeight="1">
      <c r="A29" s="157"/>
      <c r="B29" s="127"/>
      <c r="C29" s="173"/>
      <c r="D29" s="174"/>
      <c r="E29" s="173"/>
      <c r="F29" s="127"/>
      <c r="G29" s="169"/>
    </row>
    <row r="30" spans="1:7">
      <c r="A30" s="175" t="s">
        <v>11</v>
      </c>
      <c r="B30" s="176"/>
      <c r="C30" s="177">
        <v>21</v>
      </c>
      <c r="D30" s="176" t="s">
        <v>70</v>
      </c>
      <c r="E30" s="178"/>
      <c r="F30" s="312">
        <f>C23-F32</f>
        <v>0</v>
      </c>
      <c r="G30" s="313"/>
    </row>
    <row r="31" spans="1:7">
      <c r="A31" s="175" t="s">
        <v>71</v>
      </c>
      <c r="B31" s="176"/>
      <c r="C31" s="177">
        <f>C30</f>
        <v>21</v>
      </c>
      <c r="D31" s="176" t="s">
        <v>72</v>
      </c>
      <c r="E31" s="178"/>
      <c r="F31" s="312">
        <f>ROUND(PRODUCT(F30,C31/100),0)</f>
        <v>0</v>
      </c>
      <c r="G31" s="313"/>
    </row>
    <row r="32" spans="1:7">
      <c r="A32" s="175" t="s">
        <v>11</v>
      </c>
      <c r="B32" s="176"/>
      <c r="C32" s="177">
        <v>0</v>
      </c>
      <c r="D32" s="176" t="s">
        <v>72</v>
      </c>
      <c r="E32" s="178"/>
      <c r="F32" s="312">
        <v>0</v>
      </c>
      <c r="G32" s="313"/>
    </row>
    <row r="33" spans="1:8">
      <c r="A33" s="175" t="s">
        <v>71</v>
      </c>
      <c r="B33" s="179"/>
      <c r="C33" s="180">
        <f>C32</f>
        <v>0</v>
      </c>
      <c r="D33" s="176" t="s">
        <v>72</v>
      </c>
      <c r="E33" s="153"/>
      <c r="F33" s="312">
        <f>ROUND(PRODUCT(F32,C33/100),0)</f>
        <v>0</v>
      </c>
      <c r="G33" s="313"/>
    </row>
    <row r="34" spans="1:8" s="184" customFormat="1" ht="19.5" customHeight="1" thickBot="1">
      <c r="A34" s="181" t="s">
        <v>73</v>
      </c>
      <c r="B34" s="182"/>
      <c r="C34" s="182"/>
      <c r="D34" s="182"/>
      <c r="E34" s="183"/>
      <c r="F34" s="314">
        <f>ROUND(SUM(F30:F33),0)</f>
        <v>0</v>
      </c>
      <c r="G34" s="315"/>
    </row>
    <row r="36" spans="1:8">
      <c r="A36" s="2" t="s">
        <v>74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>
      <c r="A37" s="2"/>
      <c r="B37" s="316"/>
      <c r="C37" s="316"/>
      <c r="D37" s="316"/>
      <c r="E37" s="316"/>
      <c r="F37" s="316"/>
      <c r="G37" s="316"/>
      <c r="H37" s="1" t="s">
        <v>1</v>
      </c>
    </row>
    <row r="38" spans="1:8" ht="12.75" customHeight="1">
      <c r="A38" s="185"/>
      <c r="B38" s="316"/>
      <c r="C38" s="316"/>
      <c r="D38" s="316"/>
      <c r="E38" s="316"/>
      <c r="F38" s="316"/>
      <c r="G38" s="316"/>
      <c r="H38" s="1" t="s">
        <v>1</v>
      </c>
    </row>
    <row r="39" spans="1:8">
      <c r="A39" s="185"/>
      <c r="B39" s="316"/>
      <c r="C39" s="316"/>
      <c r="D39" s="316"/>
      <c r="E39" s="316"/>
      <c r="F39" s="316"/>
      <c r="G39" s="316"/>
      <c r="H39" s="1" t="s">
        <v>1</v>
      </c>
    </row>
    <row r="40" spans="1:8">
      <c r="A40" s="185"/>
      <c r="B40" s="316"/>
      <c r="C40" s="316"/>
      <c r="D40" s="316"/>
      <c r="E40" s="316"/>
      <c r="F40" s="316"/>
      <c r="G40" s="316"/>
      <c r="H40" s="1" t="s">
        <v>1</v>
      </c>
    </row>
    <row r="41" spans="1:8">
      <c r="A41" s="185"/>
      <c r="B41" s="316"/>
      <c r="C41" s="316"/>
      <c r="D41" s="316"/>
      <c r="E41" s="316"/>
      <c r="F41" s="316"/>
      <c r="G41" s="316"/>
      <c r="H41" s="1" t="s">
        <v>1</v>
      </c>
    </row>
    <row r="42" spans="1:8">
      <c r="A42" s="185"/>
      <c r="B42" s="316"/>
      <c r="C42" s="316"/>
      <c r="D42" s="316"/>
      <c r="E42" s="316"/>
      <c r="F42" s="316"/>
      <c r="G42" s="316"/>
      <c r="H42" s="1" t="s">
        <v>1</v>
      </c>
    </row>
    <row r="43" spans="1:8">
      <c r="A43" s="185"/>
      <c r="B43" s="316"/>
      <c r="C43" s="316"/>
      <c r="D43" s="316"/>
      <c r="E43" s="316"/>
      <c r="F43" s="316"/>
      <c r="G43" s="316"/>
      <c r="H43" s="1" t="s">
        <v>1</v>
      </c>
    </row>
    <row r="44" spans="1:8" ht="12.75" customHeight="1">
      <c r="A44" s="185"/>
      <c r="B44" s="316"/>
      <c r="C44" s="316"/>
      <c r="D44" s="316"/>
      <c r="E44" s="316"/>
      <c r="F44" s="316"/>
      <c r="G44" s="316"/>
      <c r="H44" s="1" t="s">
        <v>1</v>
      </c>
    </row>
    <row r="45" spans="1:8" ht="12.75" customHeight="1">
      <c r="A45" s="185"/>
      <c r="B45" s="316"/>
      <c r="C45" s="316"/>
      <c r="D45" s="316"/>
      <c r="E45" s="316"/>
      <c r="F45" s="316"/>
      <c r="G45" s="316"/>
      <c r="H45" s="1" t="s">
        <v>1</v>
      </c>
    </row>
    <row r="46" spans="1:8">
      <c r="B46" s="306"/>
      <c r="C46" s="306"/>
      <c r="D46" s="306"/>
      <c r="E46" s="306"/>
      <c r="F46" s="306"/>
      <c r="G46" s="306"/>
    </row>
    <row r="47" spans="1:8">
      <c r="B47" s="306"/>
      <c r="C47" s="306"/>
      <c r="D47" s="306"/>
      <c r="E47" s="306"/>
      <c r="F47" s="306"/>
      <c r="G47" s="306"/>
    </row>
    <row r="48" spans="1:8">
      <c r="B48" s="306"/>
      <c r="C48" s="306"/>
      <c r="D48" s="306"/>
      <c r="E48" s="306"/>
      <c r="F48" s="306"/>
      <c r="G48" s="306"/>
    </row>
    <row r="49" spans="2:7">
      <c r="B49" s="306"/>
      <c r="C49" s="306"/>
      <c r="D49" s="306"/>
      <c r="E49" s="306"/>
      <c r="F49" s="306"/>
      <c r="G49" s="306"/>
    </row>
    <row r="50" spans="2:7">
      <c r="B50" s="306"/>
      <c r="C50" s="306"/>
      <c r="D50" s="306"/>
      <c r="E50" s="306"/>
      <c r="F50" s="306"/>
      <c r="G50" s="306"/>
    </row>
    <row r="51" spans="2:7">
      <c r="B51" s="306"/>
      <c r="C51" s="306"/>
      <c r="D51" s="306"/>
      <c r="E51" s="306"/>
      <c r="F51" s="306"/>
      <c r="G51" s="306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codeName="List37"/>
  <dimension ref="A1:BE74"/>
  <sheetViews>
    <sheetView workbookViewId="0">
      <selection sqref="A1:B1"/>
    </sheetView>
  </sheetViews>
  <sheetFormatPr defaultRowHeight="12.75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>
      <c r="A1" s="317" t="s">
        <v>2</v>
      </c>
      <c r="B1" s="318"/>
      <c r="C1" s="186" t="s">
        <v>103</v>
      </c>
      <c r="D1" s="187"/>
      <c r="E1" s="188"/>
      <c r="F1" s="187"/>
      <c r="G1" s="189" t="s">
        <v>75</v>
      </c>
      <c r="H1" s="190" t="s">
        <v>223</v>
      </c>
      <c r="I1" s="191"/>
    </row>
    <row r="2" spans="1:57" ht="13.5" thickBot="1">
      <c r="A2" s="319" t="s">
        <v>76</v>
      </c>
      <c r="B2" s="320"/>
      <c r="C2" s="192" t="s">
        <v>276</v>
      </c>
      <c r="D2" s="193"/>
      <c r="E2" s="194"/>
      <c r="F2" s="193"/>
      <c r="G2" s="321" t="s">
        <v>224</v>
      </c>
      <c r="H2" s="322"/>
      <c r="I2" s="323"/>
    </row>
    <row r="3" spans="1:57" ht="13.5" thickTop="1">
      <c r="F3" s="127"/>
    </row>
    <row r="4" spans="1:57" ht="19.5" customHeight="1">
      <c r="A4" s="195" t="s">
        <v>77</v>
      </c>
      <c r="B4" s="196"/>
      <c r="C4" s="196"/>
      <c r="D4" s="196"/>
      <c r="E4" s="197"/>
      <c r="F4" s="196"/>
      <c r="G4" s="196"/>
      <c r="H4" s="196"/>
      <c r="I4" s="196"/>
    </row>
    <row r="5" spans="1:57" ht="13.5" thickBot="1"/>
    <row r="6" spans="1:57" s="127" customFormat="1" ht="13.5" thickBot="1">
      <c r="A6" s="198"/>
      <c r="B6" s="199" t="s">
        <v>78</v>
      </c>
      <c r="C6" s="199"/>
      <c r="D6" s="200"/>
      <c r="E6" s="201" t="s">
        <v>25</v>
      </c>
      <c r="F6" s="202" t="s">
        <v>26</v>
      </c>
      <c r="G6" s="202" t="s">
        <v>27</v>
      </c>
      <c r="H6" s="202" t="s">
        <v>28</v>
      </c>
      <c r="I6" s="203" t="s">
        <v>29</v>
      </c>
    </row>
    <row r="7" spans="1:57" s="127" customFormat="1">
      <c r="A7" s="294" t="str">
        <f ca="1">'SO03 002 Pol'!B7</f>
        <v>11</v>
      </c>
      <c r="B7" s="62" t="str">
        <f ca="1">'SO03 002 Pol'!C7</f>
        <v>Přípravné a přidružené práce</v>
      </c>
      <c r="D7" s="204"/>
      <c r="E7" s="295">
        <f ca="1">'SO03 002 Pol'!BA10</f>
        <v>0</v>
      </c>
      <c r="F7" s="296">
        <f ca="1">'SO03 002 Pol'!BB10</f>
        <v>0</v>
      </c>
      <c r="G7" s="296">
        <f ca="1">'SO03 002 Pol'!BC10</f>
        <v>0</v>
      </c>
      <c r="H7" s="296">
        <f ca="1">'SO03 002 Pol'!BD10</f>
        <v>0</v>
      </c>
      <c r="I7" s="297">
        <f ca="1">'SO03 002 Pol'!BE10</f>
        <v>0</v>
      </c>
    </row>
    <row r="8" spans="1:57" s="127" customFormat="1">
      <c r="A8" s="294" t="str">
        <f ca="1">'SO03 002 Pol'!B11</f>
        <v>18</v>
      </c>
      <c r="B8" s="62" t="str">
        <f ca="1">'SO03 002 Pol'!C11</f>
        <v>Povrchové úpravy terénu</v>
      </c>
      <c r="D8" s="204"/>
      <c r="E8" s="295">
        <f ca="1">'SO03 002 Pol'!BA23</f>
        <v>0</v>
      </c>
      <c r="F8" s="296">
        <f ca="1">'SO03 002 Pol'!BB23</f>
        <v>0</v>
      </c>
      <c r="G8" s="296">
        <f ca="1">'SO03 002 Pol'!BC23</f>
        <v>0</v>
      </c>
      <c r="H8" s="296">
        <f ca="1">'SO03 002 Pol'!BD23</f>
        <v>0</v>
      </c>
      <c r="I8" s="297">
        <f ca="1">'SO03 002 Pol'!BE23</f>
        <v>0</v>
      </c>
    </row>
    <row r="9" spans="1:57" s="127" customFormat="1" ht="13.5" thickBot="1">
      <c r="A9" s="294" t="str">
        <f ca="1">'SO03 002 Pol'!B24</f>
        <v>99</v>
      </c>
      <c r="B9" s="62" t="str">
        <f ca="1">'SO03 002 Pol'!C24</f>
        <v>Staveništní přesun hmot</v>
      </c>
      <c r="D9" s="204"/>
      <c r="E9" s="295">
        <f ca="1">'SO03 002 Pol'!BA26</f>
        <v>0</v>
      </c>
      <c r="F9" s="296">
        <f ca="1">'SO03 002 Pol'!BB26</f>
        <v>0</v>
      </c>
      <c r="G9" s="296">
        <f ca="1">'SO03 002 Pol'!BC26</f>
        <v>0</v>
      </c>
      <c r="H9" s="296">
        <f ca="1">'SO03 002 Pol'!BD26</f>
        <v>0</v>
      </c>
      <c r="I9" s="297">
        <f ca="1">'SO03 002 Pol'!BE26</f>
        <v>0</v>
      </c>
    </row>
    <row r="10" spans="1:57" s="14" customFormat="1" ht="13.5" thickBot="1">
      <c r="A10" s="205"/>
      <c r="B10" s="206" t="s">
        <v>79</v>
      </c>
      <c r="C10" s="206"/>
      <c r="D10" s="207"/>
      <c r="E10" s="208">
        <f>SUM(E7:E9)</f>
        <v>0</v>
      </c>
      <c r="F10" s="209">
        <f>SUM(F7:F9)</f>
        <v>0</v>
      </c>
      <c r="G10" s="209">
        <f>SUM(G7:G9)</f>
        <v>0</v>
      </c>
      <c r="H10" s="209">
        <f>SUM(H7:H9)</f>
        <v>0</v>
      </c>
      <c r="I10" s="210">
        <f>SUM(I7:I9)</f>
        <v>0</v>
      </c>
    </row>
    <row r="11" spans="1:57">
      <c r="A11" s="127"/>
      <c r="B11" s="127"/>
      <c r="C11" s="127"/>
      <c r="D11" s="127"/>
      <c r="E11" s="127"/>
      <c r="F11" s="127"/>
      <c r="G11" s="127"/>
      <c r="H11" s="127"/>
      <c r="I11" s="127"/>
    </row>
    <row r="12" spans="1:57" ht="19.5" customHeight="1">
      <c r="A12" s="196" t="s">
        <v>80</v>
      </c>
      <c r="B12" s="196"/>
      <c r="C12" s="196"/>
      <c r="D12" s="196"/>
      <c r="E12" s="196"/>
      <c r="F12" s="196"/>
      <c r="G12" s="211"/>
      <c r="H12" s="196"/>
      <c r="I12" s="196"/>
      <c r="BA12" s="133"/>
      <c r="BB12" s="133"/>
      <c r="BC12" s="133"/>
      <c r="BD12" s="133"/>
      <c r="BE12" s="133"/>
    </row>
    <row r="13" spans="1:57" ht="13.5" thickBot="1"/>
    <row r="14" spans="1:57">
      <c r="A14" s="162" t="s">
        <v>81</v>
      </c>
      <c r="B14" s="163"/>
      <c r="C14" s="163"/>
      <c r="D14" s="212"/>
      <c r="E14" s="213" t="s">
        <v>82</v>
      </c>
      <c r="F14" s="214" t="s">
        <v>12</v>
      </c>
      <c r="G14" s="215" t="s">
        <v>83</v>
      </c>
      <c r="H14" s="216"/>
      <c r="I14" s="217" t="s">
        <v>82</v>
      </c>
    </row>
    <row r="15" spans="1:57">
      <c r="A15" s="156" t="s">
        <v>119</v>
      </c>
      <c r="B15" s="147"/>
      <c r="C15" s="147"/>
      <c r="D15" s="218"/>
      <c r="E15" s="219"/>
      <c r="F15" s="220"/>
      <c r="G15" s="221">
        <v>0</v>
      </c>
      <c r="H15" s="222"/>
      <c r="I15" s="223">
        <f t="shared" ref="I15:I22" si="0">E15+F15*G15/100</f>
        <v>0</v>
      </c>
      <c r="BA15" s="1">
        <v>0</v>
      </c>
    </row>
    <row r="16" spans="1:57">
      <c r="A16" s="156" t="s">
        <v>120</v>
      </c>
      <c r="B16" s="147"/>
      <c r="C16" s="147"/>
      <c r="D16" s="218"/>
      <c r="E16" s="219"/>
      <c r="F16" s="220"/>
      <c r="G16" s="221">
        <v>0</v>
      </c>
      <c r="H16" s="222"/>
      <c r="I16" s="223">
        <f t="shared" si="0"/>
        <v>0</v>
      </c>
      <c r="BA16" s="1">
        <v>0</v>
      </c>
    </row>
    <row r="17" spans="1:53">
      <c r="A17" s="156" t="s">
        <v>121</v>
      </c>
      <c r="B17" s="147"/>
      <c r="C17" s="147"/>
      <c r="D17" s="218"/>
      <c r="E17" s="219"/>
      <c r="F17" s="220"/>
      <c r="G17" s="221">
        <v>0</v>
      </c>
      <c r="H17" s="222"/>
      <c r="I17" s="223">
        <f t="shared" si="0"/>
        <v>0</v>
      </c>
      <c r="BA17" s="1">
        <v>0</v>
      </c>
    </row>
    <row r="18" spans="1:53">
      <c r="A18" s="156" t="s">
        <v>122</v>
      </c>
      <c r="B18" s="147"/>
      <c r="C18" s="147"/>
      <c r="D18" s="218"/>
      <c r="E18" s="219"/>
      <c r="F18" s="220"/>
      <c r="G18" s="221">
        <v>0</v>
      </c>
      <c r="H18" s="222"/>
      <c r="I18" s="223">
        <f t="shared" si="0"/>
        <v>0</v>
      </c>
      <c r="BA18" s="1">
        <v>0</v>
      </c>
    </row>
    <row r="19" spans="1:53">
      <c r="A19" s="156" t="s">
        <v>123</v>
      </c>
      <c r="B19" s="147"/>
      <c r="C19" s="147"/>
      <c r="D19" s="218"/>
      <c r="E19" s="219"/>
      <c r="F19" s="220"/>
      <c r="G19" s="221">
        <v>0</v>
      </c>
      <c r="H19" s="222"/>
      <c r="I19" s="223">
        <f t="shared" si="0"/>
        <v>0</v>
      </c>
      <c r="BA19" s="1">
        <v>1</v>
      </c>
    </row>
    <row r="20" spans="1:53">
      <c r="A20" s="156" t="s">
        <v>124</v>
      </c>
      <c r="B20" s="147"/>
      <c r="C20" s="147"/>
      <c r="D20" s="218"/>
      <c r="E20" s="219"/>
      <c r="F20" s="220"/>
      <c r="G20" s="221">
        <v>0</v>
      </c>
      <c r="H20" s="222"/>
      <c r="I20" s="223">
        <f t="shared" si="0"/>
        <v>0</v>
      </c>
      <c r="BA20" s="1">
        <v>1</v>
      </c>
    </row>
    <row r="21" spans="1:53">
      <c r="A21" s="156" t="s">
        <v>125</v>
      </c>
      <c r="B21" s="147"/>
      <c r="C21" s="147"/>
      <c r="D21" s="218"/>
      <c r="E21" s="219"/>
      <c r="F21" s="220"/>
      <c r="G21" s="221">
        <v>0</v>
      </c>
      <c r="H21" s="222"/>
      <c r="I21" s="223">
        <f t="shared" si="0"/>
        <v>0</v>
      </c>
      <c r="BA21" s="1">
        <v>2</v>
      </c>
    </row>
    <row r="22" spans="1:53">
      <c r="A22" s="156" t="s">
        <v>126</v>
      </c>
      <c r="B22" s="147"/>
      <c r="C22" s="147"/>
      <c r="D22" s="218"/>
      <c r="E22" s="219"/>
      <c r="F22" s="220"/>
      <c r="G22" s="221">
        <v>0</v>
      </c>
      <c r="H22" s="222"/>
      <c r="I22" s="223">
        <f t="shared" si="0"/>
        <v>0</v>
      </c>
      <c r="BA22" s="1">
        <v>2</v>
      </c>
    </row>
    <row r="23" spans="1:53" ht="13.5" thickBot="1">
      <c r="A23" s="224"/>
      <c r="B23" s="225" t="s">
        <v>84</v>
      </c>
      <c r="C23" s="226"/>
      <c r="D23" s="227"/>
      <c r="E23" s="228"/>
      <c r="F23" s="229"/>
      <c r="G23" s="229"/>
      <c r="H23" s="324">
        <f>SUM(I15:I22)</f>
        <v>0</v>
      </c>
      <c r="I23" s="325"/>
    </row>
    <row r="25" spans="1:53">
      <c r="B25" s="14"/>
      <c r="F25" s="230"/>
      <c r="G25" s="231"/>
      <c r="H25" s="231"/>
      <c r="I25" s="46"/>
    </row>
    <row r="26" spans="1:53">
      <c r="F26" s="230"/>
      <c r="G26" s="231"/>
      <c r="H26" s="231"/>
      <c r="I26" s="46"/>
    </row>
    <row r="27" spans="1:53">
      <c r="F27" s="230"/>
      <c r="G27" s="231"/>
      <c r="H27" s="231"/>
      <c r="I27" s="46"/>
    </row>
    <row r="28" spans="1:53">
      <c r="F28" s="230"/>
      <c r="G28" s="231"/>
      <c r="H28" s="231"/>
      <c r="I28" s="46"/>
    </row>
    <row r="29" spans="1:53">
      <c r="F29" s="230"/>
      <c r="G29" s="231"/>
      <c r="H29" s="231"/>
      <c r="I29" s="46"/>
    </row>
    <row r="30" spans="1:53">
      <c r="F30" s="230"/>
      <c r="G30" s="231"/>
      <c r="H30" s="231"/>
      <c r="I30" s="46"/>
    </row>
    <row r="31" spans="1:53">
      <c r="F31" s="230"/>
      <c r="G31" s="231"/>
      <c r="H31" s="231"/>
      <c r="I31" s="46"/>
    </row>
    <row r="32" spans="1:53">
      <c r="F32" s="230"/>
      <c r="G32" s="231"/>
      <c r="H32" s="231"/>
      <c r="I32" s="46"/>
    </row>
    <row r="33" spans="6:9">
      <c r="F33" s="230"/>
      <c r="G33" s="231"/>
      <c r="H33" s="231"/>
      <c r="I33" s="46"/>
    </row>
    <row r="34" spans="6:9">
      <c r="F34" s="230"/>
      <c r="G34" s="231"/>
      <c r="H34" s="231"/>
      <c r="I34" s="46"/>
    </row>
    <row r="35" spans="6:9">
      <c r="F35" s="230"/>
      <c r="G35" s="231"/>
      <c r="H35" s="231"/>
      <c r="I35" s="46"/>
    </row>
    <row r="36" spans="6:9">
      <c r="F36" s="230"/>
      <c r="G36" s="231"/>
      <c r="H36" s="231"/>
      <c r="I36" s="46"/>
    </row>
    <row r="37" spans="6:9">
      <c r="F37" s="230"/>
      <c r="G37" s="231"/>
      <c r="H37" s="231"/>
      <c r="I37" s="46"/>
    </row>
    <row r="38" spans="6:9">
      <c r="F38" s="230"/>
      <c r="G38" s="231"/>
      <c r="H38" s="231"/>
      <c r="I38" s="46"/>
    </row>
    <row r="39" spans="6:9">
      <c r="F39" s="230"/>
      <c r="G39" s="231"/>
      <c r="H39" s="231"/>
      <c r="I39" s="46"/>
    </row>
    <row r="40" spans="6:9">
      <c r="F40" s="230"/>
      <c r="G40" s="231"/>
      <c r="H40" s="231"/>
      <c r="I40" s="46"/>
    </row>
    <row r="41" spans="6:9">
      <c r="F41" s="230"/>
      <c r="G41" s="231"/>
      <c r="H41" s="231"/>
      <c r="I41" s="46"/>
    </row>
    <row r="42" spans="6:9">
      <c r="F42" s="230"/>
      <c r="G42" s="231"/>
      <c r="H42" s="231"/>
      <c r="I42" s="46"/>
    </row>
    <row r="43" spans="6:9">
      <c r="F43" s="230"/>
      <c r="G43" s="231"/>
      <c r="H43" s="231"/>
      <c r="I43" s="46"/>
    </row>
    <row r="44" spans="6:9">
      <c r="F44" s="230"/>
      <c r="G44" s="231"/>
      <c r="H44" s="231"/>
      <c r="I44" s="46"/>
    </row>
    <row r="45" spans="6:9">
      <c r="F45" s="230"/>
      <c r="G45" s="231"/>
      <c r="H45" s="231"/>
      <c r="I45" s="46"/>
    </row>
    <row r="46" spans="6:9">
      <c r="F46" s="230"/>
      <c r="G46" s="231"/>
      <c r="H46" s="231"/>
      <c r="I46" s="46"/>
    </row>
    <row r="47" spans="6:9">
      <c r="F47" s="230"/>
      <c r="G47" s="231"/>
      <c r="H47" s="231"/>
      <c r="I47" s="46"/>
    </row>
    <row r="48" spans="6:9">
      <c r="F48" s="230"/>
      <c r="G48" s="231"/>
      <c r="H48" s="231"/>
      <c r="I48" s="46"/>
    </row>
    <row r="49" spans="6:9">
      <c r="F49" s="230"/>
      <c r="G49" s="231"/>
      <c r="H49" s="231"/>
      <c r="I49" s="46"/>
    </row>
    <row r="50" spans="6:9">
      <c r="F50" s="230"/>
      <c r="G50" s="231"/>
      <c r="H50" s="231"/>
      <c r="I50" s="46"/>
    </row>
    <row r="51" spans="6:9">
      <c r="F51" s="230"/>
      <c r="G51" s="231"/>
      <c r="H51" s="231"/>
      <c r="I51" s="46"/>
    </row>
    <row r="52" spans="6:9">
      <c r="F52" s="230"/>
      <c r="G52" s="231"/>
      <c r="H52" s="231"/>
      <c r="I52" s="46"/>
    </row>
    <row r="53" spans="6:9">
      <c r="F53" s="230"/>
      <c r="G53" s="231"/>
      <c r="H53" s="231"/>
      <c r="I53" s="46"/>
    </row>
    <row r="54" spans="6:9">
      <c r="F54" s="230"/>
      <c r="G54" s="231"/>
      <c r="H54" s="231"/>
      <c r="I54" s="46"/>
    </row>
    <row r="55" spans="6:9">
      <c r="F55" s="230"/>
      <c r="G55" s="231"/>
      <c r="H55" s="231"/>
      <c r="I55" s="46"/>
    </row>
    <row r="56" spans="6:9">
      <c r="F56" s="230"/>
      <c r="G56" s="231"/>
      <c r="H56" s="231"/>
      <c r="I56" s="46"/>
    </row>
    <row r="57" spans="6:9">
      <c r="F57" s="230"/>
      <c r="G57" s="231"/>
      <c r="H57" s="231"/>
      <c r="I57" s="46"/>
    </row>
    <row r="58" spans="6:9">
      <c r="F58" s="230"/>
      <c r="G58" s="231"/>
      <c r="H58" s="231"/>
      <c r="I58" s="46"/>
    </row>
    <row r="59" spans="6:9">
      <c r="F59" s="230"/>
      <c r="G59" s="231"/>
      <c r="H59" s="231"/>
      <c r="I59" s="46"/>
    </row>
    <row r="60" spans="6:9">
      <c r="F60" s="230"/>
      <c r="G60" s="231"/>
      <c r="H60" s="231"/>
      <c r="I60" s="46"/>
    </row>
    <row r="61" spans="6:9">
      <c r="F61" s="230"/>
      <c r="G61" s="231"/>
      <c r="H61" s="231"/>
      <c r="I61" s="46"/>
    </row>
    <row r="62" spans="6:9">
      <c r="F62" s="230"/>
      <c r="G62" s="231"/>
      <c r="H62" s="231"/>
      <c r="I62" s="46"/>
    </row>
    <row r="63" spans="6:9">
      <c r="F63" s="230"/>
      <c r="G63" s="231"/>
      <c r="H63" s="231"/>
      <c r="I63" s="46"/>
    </row>
    <row r="64" spans="6:9">
      <c r="F64" s="230"/>
      <c r="G64" s="231"/>
      <c r="H64" s="231"/>
      <c r="I64" s="46"/>
    </row>
    <row r="65" spans="6:9">
      <c r="F65" s="230"/>
      <c r="G65" s="231"/>
      <c r="H65" s="231"/>
      <c r="I65" s="46"/>
    </row>
    <row r="66" spans="6:9">
      <c r="F66" s="230"/>
      <c r="G66" s="231"/>
      <c r="H66" s="231"/>
      <c r="I66" s="46"/>
    </row>
    <row r="67" spans="6:9">
      <c r="F67" s="230"/>
      <c r="G67" s="231"/>
      <c r="H67" s="231"/>
      <c r="I67" s="46"/>
    </row>
    <row r="68" spans="6:9">
      <c r="F68" s="230"/>
      <c r="G68" s="231"/>
      <c r="H68" s="231"/>
      <c r="I68" s="46"/>
    </row>
    <row r="69" spans="6:9">
      <c r="F69" s="230"/>
      <c r="G69" s="231"/>
      <c r="H69" s="231"/>
      <c r="I69" s="46"/>
    </row>
    <row r="70" spans="6:9">
      <c r="F70" s="230"/>
      <c r="G70" s="231"/>
      <c r="H70" s="231"/>
      <c r="I70" s="46"/>
    </row>
    <row r="71" spans="6:9">
      <c r="F71" s="230"/>
      <c r="G71" s="231"/>
      <c r="H71" s="231"/>
      <c r="I71" s="46"/>
    </row>
    <row r="72" spans="6:9">
      <c r="F72" s="230"/>
      <c r="G72" s="231"/>
      <c r="H72" s="231"/>
      <c r="I72" s="46"/>
    </row>
    <row r="73" spans="6:9">
      <c r="F73" s="230"/>
      <c r="G73" s="231"/>
      <c r="H73" s="231"/>
      <c r="I73" s="46"/>
    </row>
    <row r="74" spans="6:9">
      <c r="F74" s="230"/>
      <c r="G74" s="231"/>
      <c r="H74" s="231"/>
      <c r="I74" s="46"/>
    </row>
  </sheetData>
  <mergeCells count="4">
    <mergeCell ref="A1:B1"/>
    <mergeCell ref="A2:B2"/>
    <mergeCell ref="G2:I2"/>
    <mergeCell ref="H23:I23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codeName="List8"/>
  <dimension ref="A1:CB99"/>
  <sheetViews>
    <sheetView showGridLines="0" showZeros="0" zoomScaleNormal="100" zoomScaleSheetLayoutView="100" workbookViewId="0">
      <selection sqref="A1:G1"/>
    </sheetView>
  </sheetViews>
  <sheetFormatPr defaultRowHeight="12.75"/>
  <cols>
    <col min="1" max="1" width="4.42578125" style="232" customWidth="1"/>
    <col min="2" max="2" width="11.5703125" style="232" customWidth="1"/>
    <col min="3" max="3" width="40.42578125" style="232" customWidth="1"/>
    <col min="4" max="4" width="5.5703125" style="232" customWidth="1"/>
    <col min="5" max="5" width="8.5703125" style="242" customWidth="1"/>
    <col min="6" max="6" width="9.85546875" style="232" customWidth="1"/>
    <col min="7" max="7" width="13.85546875" style="232" customWidth="1"/>
    <col min="8" max="8" width="11.7109375" style="232" customWidth="1"/>
    <col min="9" max="9" width="11.5703125" style="232" customWidth="1"/>
    <col min="10" max="10" width="11" style="232" customWidth="1"/>
    <col min="11" max="11" width="10.42578125" style="232" customWidth="1"/>
    <col min="12" max="12" width="75.42578125" style="232" customWidth="1"/>
    <col min="13" max="13" width="45.28515625" style="232" customWidth="1"/>
    <col min="14" max="16384" width="9.140625" style="232"/>
  </cols>
  <sheetData>
    <row r="1" spans="1:80" ht="15.75">
      <c r="A1" s="329" t="s">
        <v>100</v>
      </c>
      <c r="B1" s="329"/>
      <c r="C1" s="329"/>
      <c r="D1" s="329"/>
      <c r="E1" s="329"/>
      <c r="F1" s="329"/>
      <c r="G1" s="329"/>
    </row>
    <row r="2" spans="1:80" ht="14.25" customHeight="1" thickBot="1">
      <c r="B2" s="233"/>
      <c r="C2" s="234"/>
      <c r="D2" s="234"/>
      <c r="E2" s="235"/>
      <c r="F2" s="234"/>
      <c r="G2" s="234"/>
    </row>
    <row r="3" spans="1:80" ht="13.5" thickTop="1">
      <c r="A3" s="317" t="s">
        <v>2</v>
      </c>
      <c r="B3" s="318"/>
      <c r="C3" s="186" t="s">
        <v>103</v>
      </c>
      <c r="D3" s="236"/>
      <c r="E3" s="237" t="s">
        <v>85</v>
      </c>
      <c r="F3" s="238" t="str">
        <f ca="1">'SO03 002 Rek'!H1</f>
        <v>002</v>
      </c>
      <c r="G3" s="239"/>
    </row>
    <row r="4" spans="1:80" ht="13.5" thickBot="1">
      <c r="A4" s="330" t="s">
        <v>76</v>
      </c>
      <c r="B4" s="320"/>
      <c r="C4" s="192" t="s">
        <v>276</v>
      </c>
      <c r="D4" s="240"/>
      <c r="E4" s="331" t="str">
        <f ca="1">'SO03 002 Rek'!G2</f>
        <v>Následná pěstební péče</v>
      </c>
      <c r="F4" s="332"/>
      <c r="G4" s="333"/>
    </row>
    <row r="5" spans="1:80" ht="13.5" thickTop="1">
      <c r="A5" s="241"/>
      <c r="G5" s="243"/>
    </row>
    <row r="6" spans="1:80" ht="27" customHeight="1">
      <c r="A6" s="244" t="s">
        <v>86</v>
      </c>
      <c r="B6" s="245" t="s">
        <v>87</v>
      </c>
      <c r="C6" s="245" t="s">
        <v>88</v>
      </c>
      <c r="D6" s="245" t="s">
        <v>89</v>
      </c>
      <c r="E6" s="246" t="s">
        <v>90</v>
      </c>
      <c r="F6" s="245" t="s">
        <v>91</v>
      </c>
      <c r="G6" s="247" t="s">
        <v>92</v>
      </c>
      <c r="H6" s="248" t="s">
        <v>93</v>
      </c>
      <c r="I6" s="248" t="s">
        <v>94</v>
      </c>
      <c r="J6" s="248" t="s">
        <v>95</v>
      </c>
      <c r="K6" s="248" t="s">
        <v>96</v>
      </c>
    </row>
    <row r="7" spans="1:80">
      <c r="A7" s="249" t="s">
        <v>97</v>
      </c>
      <c r="B7" s="250" t="s">
        <v>131</v>
      </c>
      <c r="C7" s="251" t="s">
        <v>132</v>
      </c>
      <c r="D7" s="252"/>
      <c r="E7" s="253"/>
      <c r="F7" s="253"/>
      <c r="G7" s="254"/>
      <c r="H7" s="255"/>
      <c r="I7" s="256"/>
      <c r="J7" s="257"/>
      <c r="K7" s="258"/>
      <c r="O7" s="259">
        <v>1</v>
      </c>
    </row>
    <row r="8" spans="1:80">
      <c r="A8" s="260">
        <v>1</v>
      </c>
      <c r="B8" s="261" t="s">
        <v>140</v>
      </c>
      <c r="C8" s="262" t="s">
        <v>141</v>
      </c>
      <c r="D8" s="263" t="s">
        <v>136</v>
      </c>
      <c r="E8" s="264">
        <v>51258</v>
      </c>
      <c r="F8" s="264">
        <v>0</v>
      </c>
      <c r="G8" s="265">
        <f>E8*F8</f>
        <v>0</v>
      </c>
      <c r="H8" s="266">
        <v>0</v>
      </c>
      <c r="I8" s="267">
        <f>E8*H8</f>
        <v>0</v>
      </c>
      <c r="J8" s="266">
        <v>0</v>
      </c>
      <c r="K8" s="267">
        <f>E8*J8</f>
        <v>0</v>
      </c>
      <c r="O8" s="259">
        <v>2</v>
      </c>
      <c r="AA8" s="232">
        <v>1</v>
      </c>
      <c r="AB8" s="232">
        <v>1</v>
      </c>
      <c r="AC8" s="232">
        <v>1</v>
      </c>
      <c r="AZ8" s="232">
        <v>1</v>
      </c>
      <c r="BA8" s="232">
        <f>IF(AZ8=1,G8,0)</f>
        <v>0</v>
      </c>
      <c r="BB8" s="232">
        <f>IF(AZ8=2,G8,0)</f>
        <v>0</v>
      </c>
      <c r="BC8" s="232">
        <f>IF(AZ8=3,G8,0)</f>
        <v>0</v>
      </c>
      <c r="BD8" s="232">
        <f>IF(AZ8=4,G8,0)</f>
        <v>0</v>
      </c>
      <c r="BE8" s="232">
        <f>IF(AZ8=5,G8,0)</f>
        <v>0</v>
      </c>
      <c r="CA8" s="259">
        <v>1</v>
      </c>
      <c r="CB8" s="259">
        <v>1</v>
      </c>
    </row>
    <row r="9" spans="1:80">
      <c r="A9" s="268"/>
      <c r="B9" s="272"/>
      <c r="C9" s="334" t="s">
        <v>301</v>
      </c>
      <c r="D9" s="335"/>
      <c r="E9" s="273">
        <v>51258</v>
      </c>
      <c r="F9" s="274"/>
      <c r="G9" s="275"/>
      <c r="H9" s="276"/>
      <c r="I9" s="270"/>
      <c r="J9" s="277"/>
      <c r="K9" s="270"/>
      <c r="M9" s="271" t="s">
        <v>301</v>
      </c>
      <c r="O9" s="259"/>
    </row>
    <row r="10" spans="1:80">
      <c r="A10" s="278"/>
      <c r="B10" s="279" t="s">
        <v>98</v>
      </c>
      <c r="C10" s="280" t="s">
        <v>133</v>
      </c>
      <c r="D10" s="281"/>
      <c r="E10" s="282"/>
      <c r="F10" s="283"/>
      <c r="G10" s="284">
        <f>SUM(G7:G9)</f>
        <v>0</v>
      </c>
      <c r="H10" s="285"/>
      <c r="I10" s="286">
        <f>SUM(I7:I9)</f>
        <v>0</v>
      </c>
      <c r="J10" s="285"/>
      <c r="K10" s="286">
        <f>SUM(K7:K9)</f>
        <v>0</v>
      </c>
      <c r="O10" s="259">
        <v>4</v>
      </c>
      <c r="BA10" s="287">
        <f>SUM(BA7:BA9)</f>
        <v>0</v>
      </c>
      <c r="BB10" s="287">
        <f>SUM(BB7:BB9)</f>
        <v>0</v>
      </c>
      <c r="BC10" s="287">
        <f>SUM(BC7:BC9)</f>
        <v>0</v>
      </c>
      <c r="BD10" s="287">
        <f>SUM(BD7:BD9)</f>
        <v>0</v>
      </c>
      <c r="BE10" s="287">
        <f>SUM(BE7:BE9)</f>
        <v>0</v>
      </c>
    </row>
    <row r="11" spans="1:80">
      <c r="A11" s="249" t="s">
        <v>97</v>
      </c>
      <c r="B11" s="250" t="s">
        <v>137</v>
      </c>
      <c r="C11" s="251" t="s">
        <v>138</v>
      </c>
      <c r="D11" s="252"/>
      <c r="E11" s="253"/>
      <c r="F11" s="253"/>
      <c r="G11" s="254"/>
      <c r="H11" s="255"/>
      <c r="I11" s="256"/>
      <c r="J11" s="257"/>
      <c r="K11" s="258"/>
      <c r="O11" s="259">
        <v>1</v>
      </c>
    </row>
    <row r="12" spans="1:80">
      <c r="A12" s="260">
        <v>2</v>
      </c>
      <c r="B12" s="261" t="s">
        <v>226</v>
      </c>
      <c r="C12" s="262" t="s">
        <v>227</v>
      </c>
      <c r="D12" s="263" t="s">
        <v>111</v>
      </c>
      <c r="E12" s="264">
        <v>330</v>
      </c>
      <c r="F12" s="264">
        <v>0</v>
      </c>
      <c r="G12" s="265">
        <f>E12*F12</f>
        <v>0</v>
      </c>
      <c r="H12" s="266">
        <v>0</v>
      </c>
      <c r="I12" s="267">
        <f>E12*H12</f>
        <v>0</v>
      </c>
      <c r="J12" s="266">
        <v>0</v>
      </c>
      <c r="K12" s="267">
        <f>E12*J12</f>
        <v>0</v>
      </c>
      <c r="O12" s="259">
        <v>2</v>
      </c>
      <c r="AA12" s="232">
        <v>1</v>
      </c>
      <c r="AB12" s="232">
        <v>1</v>
      </c>
      <c r="AC12" s="232">
        <v>1</v>
      </c>
      <c r="AZ12" s="232">
        <v>1</v>
      </c>
      <c r="BA12" s="232">
        <f>IF(AZ12=1,G12,0)</f>
        <v>0</v>
      </c>
      <c r="BB12" s="232">
        <f>IF(AZ12=2,G12,0)</f>
        <v>0</v>
      </c>
      <c r="BC12" s="232">
        <f>IF(AZ12=3,G12,0)</f>
        <v>0</v>
      </c>
      <c r="BD12" s="232">
        <f>IF(AZ12=4,G12,0)</f>
        <v>0</v>
      </c>
      <c r="BE12" s="232">
        <f>IF(AZ12=5,G12,0)</f>
        <v>0</v>
      </c>
      <c r="CA12" s="259">
        <v>1</v>
      </c>
      <c r="CB12" s="259">
        <v>1</v>
      </c>
    </row>
    <row r="13" spans="1:80">
      <c r="A13" s="260">
        <v>3</v>
      </c>
      <c r="B13" s="261" t="s">
        <v>228</v>
      </c>
      <c r="C13" s="262" t="s">
        <v>229</v>
      </c>
      <c r="D13" s="263" t="s">
        <v>111</v>
      </c>
      <c r="E13" s="264">
        <v>280</v>
      </c>
      <c r="F13" s="264">
        <v>0</v>
      </c>
      <c r="G13" s="265">
        <f>E13*F13</f>
        <v>0</v>
      </c>
      <c r="H13" s="266">
        <v>0</v>
      </c>
      <c r="I13" s="267">
        <f>E13*H13</f>
        <v>0</v>
      </c>
      <c r="J13" s="266">
        <v>0</v>
      </c>
      <c r="K13" s="267">
        <f>E13*J13</f>
        <v>0</v>
      </c>
      <c r="O13" s="259">
        <v>2</v>
      </c>
      <c r="AA13" s="232">
        <v>1</v>
      </c>
      <c r="AB13" s="232">
        <v>1</v>
      </c>
      <c r="AC13" s="232">
        <v>1</v>
      </c>
      <c r="AZ13" s="232">
        <v>1</v>
      </c>
      <c r="BA13" s="232">
        <f>IF(AZ13=1,G13,0)</f>
        <v>0</v>
      </c>
      <c r="BB13" s="232">
        <f>IF(AZ13=2,G13,0)</f>
        <v>0</v>
      </c>
      <c r="BC13" s="232">
        <f>IF(AZ13=3,G13,0)</f>
        <v>0</v>
      </c>
      <c r="BD13" s="232">
        <f>IF(AZ13=4,G13,0)</f>
        <v>0</v>
      </c>
      <c r="BE13" s="232">
        <f>IF(AZ13=5,G13,0)</f>
        <v>0</v>
      </c>
      <c r="CA13" s="259">
        <v>1</v>
      </c>
      <c r="CB13" s="259">
        <v>1</v>
      </c>
    </row>
    <row r="14" spans="1:80">
      <c r="A14" s="260">
        <v>4</v>
      </c>
      <c r="B14" s="261" t="s">
        <v>166</v>
      </c>
      <c r="C14" s="262" t="s">
        <v>167</v>
      </c>
      <c r="D14" s="263" t="s">
        <v>111</v>
      </c>
      <c r="E14" s="264">
        <v>840</v>
      </c>
      <c r="F14" s="264">
        <v>0</v>
      </c>
      <c r="G14" s="265">
        <f>E14*F14</f>
        <v>0</v>
      </c>
      <c r="H14" s="266">
        <v>0</v>
      </c>
      <c r="I14" s="267">
        <f>E14*H14</f>
        <v>0</v>
      </c>
      <c r="J14" s="266">
        <v>0</v>
      </c>
      <c r="K14" s="267">
        <f>E14*J14</f>
        <v>0</v>
      </c>
      <c r="O14" s="259">
        <v>2</v>
      </c>
      <c r="AA14" s="232">
        <v>1</v>
      </c>
      <c r="AB14" s="232">
        <v>1</v>
      </c>
      <c r="AC14" s="232">
        <v>1</v>
      </c>
      <c r="AZ14" s="232">
        <v>1</v>
      </c>
      <c r="BA14" s="232">
        <f>IF(AZ14=1,G14,0)</f>
        <v>0</v>
      </c>
      <c r="BB14" s="232">
        <f>IF(AZ14=2,G14,0)</f>
        <v>0</v>
      </c>
      <c r="BC14" s="232">
        <f>IF(AZ14=3,G14,0)</f>
        <v>0</v>
      </c>
      <c r="BD14" s="232">
        <f>IF(AZ14=4,G14,0)</f>
        <v>0</v>
      </c>
      <c r="BE14" s="232">
        <f>IF(AZ14=5,G14,0)</f>
        <v>0</v>
      </c>
      <c r="CA14" s="259">
        <v>1</v>
      </c>
      <c r="CB14" s="259">
        <v>1</v>
      </c>
    </row>
    <row r="15" spans="1:80">
      <c r="A15" s="268"/>
      <c r="B15" s="272"/>
      <c r="C15" s="334" t="s">
        <v>302</v>
      </c>
      <c r="D15" s="335"/>
      <c r="E15" s="273">
        <v>840</v>
      </c>
      <c r="F15" s="274"/>
      <c r="G15" s="275"/>
      <c r="H15" s="276"/>
      <c r="I15" s="270"/>
      <c r="J15" s="277"/>
      <c r="K15" s="270"/>
      <c r="M15" s="271" t="s">
        <v>302</v>
      </c>
      <c r="O15" s="259"/>
    </row>
    <row r="16" spans="1:80">
      <c r="A16" s="260">
        <v>5</v>
      </c>
      <c r="B16" s="261" t="s">
        <v>231</v>
      </c>
      <c r="C16" s="262" t="s">
        <v>232</v>
      </c>
      <c r="D16" s="263" t="s">
        <v>111</v>
      </c>
      <c r="E16" s="264">
        <v>990</v>
      </c>
      <c r="F16" s="264">
        <v>0</v>
      </c>
      <c r="G16" s="265">
        <f>E16*F16</f>
        <v>0</v>
      </c>
      <c r="H16" s="266">
        <v>2.0000000000000002E-5</v>
      </c>
      <c r="I16" s="267">
        <f>E16*H16</f>
        <v>1.9800000000000002E-2</v>
      </c>
      <c r="J16" s="266">
        <v>0</v>
      </c>
      <c r="K16" s="267">
        <f>E16*J16</f>
        <v>0</v>
      </c>
      <c r="O16" s="259">
        <v>2</v>
      </c>
      <c r="AA16" s="232">
        <v>1</v>
      </c>
      <c r="AB16" s="232">
        <v>1</v>
      </c>
      <c r="AC16" s="232">
        <v>1</v>
      </c>
      <c r="AZ16" s="232">
        <v>1</v>
      </c>
      <c r="BA16" s="232">
        <f>IF(AZ16=1,G16,0)</f>
        <v>0</v>
      </c>
      <c r="BB16" s="232">
        <f>IF(AZ16=2,G16,0)</f>
        <v>0</v>
      </c>
      <c r="BC16" s="232">
        <f>IF(AZ16=3,G16,0)</f>
        <v>0</v>
      </c>
      <c r="BD16" s="232">
        <f>IF(AZ16=4,G16,0)</f>
        <v>0</v>
      </c>
      <c r="BE16" s="232">
        <f>IF(AZ16=5,G16,0)</f>
        <v>0</v>
      </c>
      <c r="CA16" s="259">
        <v>1</v>
      </c>
      <c r="CB16" s="259">
        <v>1</v>
      </c>
    </row>
    <row r="17" spans="1:80">
      <c r="A17" s="268"/>
      <c r="B17" s="272"/>
      <c r="C17" s="334" t="s">
        <v>303</v>
      </c>
      <c r="D17" s="335"/>
      <c r="E17" s="273">
        <v>990</v>
      </c>
      <c r="F17" s="274"/>
      <c r="G17" s="275"/>
      <c r="H17" s="276"/>
      <c r="I17" s="270"/>
      <c r="J17" s="277"/>
      <c r="K17" s="270"/>
      <c r="M17" s="271" t="s">
        <v>303</v>
      </c>
      <c r="O17" s="259"/>
    </row>
    <row r="18" spans="1:80">
      <c r="A18" s="260">
        <v>6</v>
      </c>
      <c r="B18" s="261" t="s">
        <v>178</v>
      </c>
      <c r="C18" s="262" t="s">
        <v>179</v>
      </c>
      <c r="D18" s="263" t="s">
        <v>180</v>
      </c>
      <c r="E18" s="264">
        <v>184.4</v>
      </c>
      <c r="F18" s="264">
        <v>0</v>
      </c>
      <c r="G18" s="265">
        <f>E18*F18</f>
        <v>0</v>
      </c>
      <c r="H18" s="266">
        <v>0</v>
      </c>
      <c r="I18" s="267">
        <f>E18*H18</f>
        <v>0</v>
      </c>
      <c r="J18" s="266">
        <v>0</v>
      </c>
      <c r="K18" s="267">
        <f>E18*J18</f>
        <v>0</v>
      </c>
      <c r="O18" s="259">
        <v>2</v>
      </c>
      <c r="AA18" s="232">
        <v>1</v>
      </c>
      <c r="AB18" s="232">
        <v>1</v>
      </c>
      <c r="AC18" s="232">
        <v>1</v>
      </c>
      <c r="AZ18" s="232">
        <v>1</v>
      </c>
      <c r="BA18" s="232">
        <f>IF(AZ18=1,G18,0)</f>
        <v>0</v>
      </c>
      <c r="BB18" s="232">
        <f>IF(AZ18=2,G18,0)</f>
        <v>0</v>
      </c>
      <c r="BC18" s="232">
        <f>IF(AZ18=3,G18,0)</f>
        <v>0</v>
      </c>
      <c r="BD18" s="232">
        <f>IF(AZ18=4,G18,0)</f>
        <v>0</v>
      </c>
      <c r="BE18" s="232">
        <f>IF(AZ18=5,G18,0)</f>
        <v>0</v>
      </c>
      <c r="CA18" s="259">
        <v>1</v>
      </c>
      <c r="CB18" s="259">
        <v>1</v>
      </c>
    </row>
    <row r="19" spans="1:80">
      <c r="A19" s="268"/>
      <c r="B19" s="272"/>
      <c r="C19" s="334" t="s">
        <v>304</v>
      </c>
      <c r="D19" s="335"/>
      <c r="E19" s="273">
        <v>184.4</v>
      </c>
      <c r="F19" s="274"/>
      <c r="G19" s="275"/>
      <c r="H19" s="276"/>
      <c r="I19" s="270"/>
      <c r="J19" s="277"/>
      <c r="K19" s="270"/>
      <c r="M19" s="271" t="s">
        <v>304</v>
      </c>
      <c r="O19" s="259"/>
    </row>
    <row r="20" spans="1:80">
      <c r="A20" s="260">
        <v>7</v>
      </c>
      <c r="B20" s="261" t="s">
        <v>235</v>
      </c>
      <c r="C20" s="262" t="s">
        <v>236</v>
      </c>
      <c r="D20" s="263" t="s">
        <v>136</v>
      </c>
      <c r="E20" s="264">
        <v>3896.25</v>
      </c>
      <c r="F20" s="264">
        <v>0</v>
      </c>
      <c r="G20" s="265">
        <f>E20*F20</f>
        <v>0</v>
      </c>
      <c r="H20" s="266">
        <v>0</v>
      </c>
      <c r="I20" s="267">
        <f>E20*H20</f>
        <v>0</v>
      </c>
      <c r="J20" s="266">
        <v>0</v>
      </c>
      <c r="K20" s="267">
        <f>E20*J20</f>
        <v>0</v>
      </c>
      <c r="O20" s="259">
        <v>2</v>
      </c>
      <c r="AA20" s="232">
        <v>1</v>
      </c>
      <c r="AB20" s="232">
        <v>1</v>
      </c>
      <c r="AC20" s="232">
        <v>1</v>
      </c>
      <c r="AZ20" s="232">
        <v>1</v>
      </c>
      <c r="BA20" s="232">
        <f>IF(AZ20=1,G20,0)</f>
        <v>0</v>
      </c>
      <c r="BB20" s="232">
        <f>IF(AZ20=2,G20,0)</f>
        <v>0</v>
      </c>
      <c r="BC20" s="232">
        <f>IF(AZ20=3,G20,0)</f>
        <v>0</v>
      </c>
      <c r="BD20" s="232">
        <f>IF(AZ20=4,G20,0)</f>
        <v>0</v>
      </c>
      <c r="BE20" s="232">
        <f>IF(AZ20=5,G20,0)</f>
        <v>0</v>
      </c>
      <c r="CA20" s="259">
        <v>1</v>
      </c>
      <c r="CB20" s="259">
        <v>1</v>
      </c>
    </row>
    <row r="21" spans="1:80">
      <c r="A21" s="268"/>
      <c r="B21" s="272"/>
      <c r="C21" s="334" t="s">
        <v>305</v>
      </c>
      <c r="D21" s="335"/>
      <c r="E21" s="273">
        <v>3896.25</v>
      </c>
      <c r="F21" s="274"/>
      <c r="G21" s="275"/>
      <c r="H21" s="276"/>
      <c r="I21" s="270"/>
      <c r="J21" s="277"/>
      <c r="K21" s="270"/>
      <c r="M21" s="271" t="s">
        <v>305</v>
      </c>
      <c r="O21" s="259"/>
    </row>
    <row r="22" spans="1:80">
      <c r="A22" s="260">
        <v>8</v>
      </c>
      <c r="B22" s="261" t="s">
        <v>184</v>
      </c>
      <c r="C22" s="262" t="s">
        <v>185</v>
      </c>
      <c r="D22" s="263" t="s">
        <v>180</v>
      </c>
      <c r="E22" s="264">
        <v>184.4</v>
      </c>
      <c r="F22" s="264">
        <v>0</v>
      </c>
      <c r="G22" s="265">
        <f>E22*F22</f>
        <v>0</v>
      </c>
      <c r="H22" s="266">
        <v>0</v>
      </c>
      <c r="I22" s="267">
        <f>E22*H22</f>
        <v>0</v>
      </c>
      <c r="J22" s="266">
        <v>0</v>
      </c>
      <c r="K22" s="267">
        <f>E22*J22</f>
        <v>0</v>
      </c>
      <c r="O22" s="259">
        <v>2</v>
      </c>
      <c r="AA22" s="232">
        <v>1</v>
      </c>
      <c r="AB22" s="232">
        <v>1</v>
      </c>
      <c r="AC22" s="232">
        <v>1</v>
      </c>
      <c r="AZ22" s="232">
        <v>1</v>
      </c>
      <c r="BA22" s="232">
        <f>IF(AZ22=1,G22,0)</f>
        <v>0</v>
      </c>
      <c r="BB22" s="232">
        <f>IF(AZ22=2,G22,0)</f>
        <v>0</v>
      </c>
      <c r="BC22" s="232">
        <f>IF(AZ22=3,G22,0)</f>
        <v>0</v>
      </c>
      <c r="BD22" s="232">
        <f>IF(AZ22=4,G22,0)</f>
        <v>0</v>
      </c>
      <c r="BE22" s="232">
        <f>IF(AZ22=5,G22,0)</f>
        <v>0</v>
      </c>
      <c r="CA22" s="259">
        <v>1</v>
      </c>
      <c r="CB22" s="259">
        <v>1</v>
      </c>
    </row>
    <row r="23" spans="1:80">
      <c r="A23" s="278"/>
      <c r="B23" s="279" t="s">
        <v>98</v>
      </c>
      <c r="C23" s="280" t="s">
        <v>139</v>
      </c>
      <c r="D23" s="281"/>
      <c r="E23" s="282"/>
      <c r="F23" s="283"/>
      <c r="G23" s="284">
        <f>SUM(G11:G22)</f>
        <v>0</v>
      </c>
      <c r="H23" s="285"/>
      <c r="I23" s="286">
        <f>SUM(I11:I22)</f>
        <v>1.9800000000000002E-2</v>
      </c>
      <c r="J23" s="285"/>
      <c r="K23" s="286">
        <f>SUM(K11:K22)</f>
        <v>0</v>
      </c>
      <c r="O23" s="259">
        <v>4</v>
      </c>
      <c r="BA23" s="287">
        <f>SUM(BA11:BA22)</f>
        <v>0</v>
      </c>
      <c r="BB23" s="287">
        <f>SUM(BB11:BB22)</f>
        <v>0</v>
      </c>
      <c r="BC23" s="287">
        <f>SUM(BC11:BC22)</f>
        <v>0</v>
      </c>
      <c r="BD23" s="287">
        <f>SUM(BD11:BD22)</f>
        <v>0</v>
      </c>
      <c r="BE23" s="287">
        <f>SUM(BE11:BE22)</f>
        <v>0</v>
      </c>
    </row>
    <row r="24" spans="1:80">
      <c r="A24" s="249" t="s">
        <v>97</v>
      </c>
      <c r="B24" s="250" t="s">
        <v>216</v>
      </c>
      <c r="C24" s="251" t="s">
        <v>217</v>
      </c>
      <c r="D24" s="252"/>
      <c r="E24" s="253"/>
      <c r="F24" s="253"/>
      <c r="G24" s="254"/>
      <c r="H24" s="255"/>
      <c r="I24" s="256"/>
      <c r="J24" s="257"/>
      <c r="K24" s="258"/>
      <c r="O24" s="259">
        <v>1</v>
      </c>
    </row>
    <row r="25" spans="1:80">
      <c r="A25" s="260">
        <v>9</v>
      </c>
      <c r="B25" s="261" t="s">
        <v>219</v>
      </c>
      <c r="C25" s="262" t="s">
        <v>220</v>
      </c>
      <c r="D25" s="263" t="s">
        <v>221</v>
      </c>
      <c r="E25" s="264">
        <v>1.9800000000000002E-2</v>
      </c>
      <c r="F25" s="264">
        <v>0</v>
      </c>
      <c r="G25" s="265">
        <f>E25*F25</f>
        <v>0</v>
      </c>
      <c r="H25" s="266">
        <v>0</v>
      </c>
      <c r="I25" s="267">
        <f>E25*H25</f>
        <v>0</v>
      </c>
      <c r="J25" s="266"/>
      <c r="K25" s="267">
        <f>E25*J25</f>
        <v>0</v>
      </c>
      <c r="O25" s="259">
        <v>2</v>
      </c>
      <c r="AA25" s="232">
        <v>7</v>
      </c>
      <c r="AB25" s="232">
        <v>1</v>
      </c>
      <c r="AC25" s="232">
        <v>2</v>
      </c>
      <c r="AZ25" s="232">
        <v>1</v>
      </c>
      <c r="BA25" s="232">
        <f>IF(AZ25=1,G25,0)</f>
        <v>0</v>
      </c>
      <c r="BB25" s="232">
        <f>IF(AZ25=2,G25,0)</f>
        <v>0</v>
      </c>
      <c r="BC25" s="232">
        <f>IF(AZ25=3,G25,0)</f>
        <v>0</v>
      </c>
      <c r="BD25" s="232">
        <f>IF(AZ25=4,G25,0)</f>
        <v>0</v>
      </c>
      <c r="BE25" s="232">
        <f>IF(AZ25=5,G25,0)</f>
        <v>0</v>
      </c>
      <c r="CA25" s="259">
        <v>7</v>
      </c>
      <c r="CB25" s="259">
        <v>1</v>
      </c>
    </row>
    <row r="26" spans="1:80">
      <c r="A26" s="278"/>
      <c r="B26" s="279" t="s">
        <v>98</v>
      </c>
      <c r="C26" s="280" t="s">
        <v>218</v>
      </c>
      <c r="D26" s="281"/>
      <c r="E26" s="282"/>
      <c r="F26" s="283"/>
      <c r="G26" s="284">
        <f>SUM(G24:G25)</f>
        <v>0</v>
      </c>
      <c r="H26" s="285"/>
      <c r="I26" s="286">
        <f>SUM(I24:I25)</f>
        <v>0</v>
      </c>
      <c r="J26" s="285"/>
      <c r="K26" s="286">
        <f>SUM(K24:K25)</f>
        <v>0</v>
      </c>
      <c r="O26" s="259">
        <v>4</v>
      </c>
      <c r="BA26" s="287">
        <f>SUM(BA24:BA25)</f>
        <v>0</v>
      </c>
      <c r="BB26" s="287">
        <f>SUM(BB24:BB25)</f>
        <v>0</v>
      </c>
      <c r="BC26" s="287">
        <f>SUM(BC24:BC25)</f>
        <v>0</v>
      </c>
      <c r="BD26" s="287">
        <f>SUM(BD24:BD25)</f>
        <v>0</v>
      </c>
      <c r="BE26" s="287">
        <f>SUM(BE24:BE25)</f>
        <v>0</v>
      </c>
    </row>
    <row r="27" spans="1:80">
      <c r="E27" s="232"/>
    </row>
    <row r="28" spans="1:80">
      <c r="E28" s="232"/>
    </row>
    <row r="29" spans="1:80">
      <c r="E29" s="232"/>
    </row>
    <row r="30" spans="1:80">
      <c r="E30" s="232"/>
    </row>
    <row r="31" spans="1:80">
      <c r="E31" s="232"/>
    </row>
    <row r="32" spans="1:80">
      <c r="E32" s="232"/>
    </row>
    <row r="33" spans="5:5">
      <c r="E33" s="232"/>
    </row>
    <row r="34" spans="5:5">
      <c r="E34" s="232"/>
    </row>
    <row r="35" spans="5:5">
      <c r="E35" s="232"/>
    </row>
    <row r="36" spans="5:5">
      <c r="E36" s="232"/>
    </row>
    <row r="37" spans="5:5">
      <c r="E37" s="232"/>
    </row>
    <row r="38" spans="5:5">
      <c r="E38" s="232"/>
    </row>
    <row r="39" spans="5:5">
      <c r="E39" s="232"/>
    </row>
    <row r="40" spans="5:5">
      <c r="E40" s="232"/>
    </row>
    <row r="41" spans="5:5">
      <c r="E41" s="232"/>
    </row>
    <row r="42" spans="5:5">
      <c r="E42" s="232"/>
    </row>
    <row r="43" spans="5:5">
      <c r="E43" s="232"/>
    </row>
    <row r="44" spans="5:5">
      <c r="E44" s="232"/>
    </row>
    <row r="45" spans="5:5">
      <c r="E45" s="232"/>
    </row>
    <row r="46" spans="5:5">
      <c r="E46" s="232"/>
    </row>
    <row r="47" spans="5:5">
      <c r="E47" s="232"/>
    </row>
    <row r="48" spans="5:5">
      <c r="E48" s="232"/>
    </row>
    <row r="49" spans="1:7">
      <c r="E49" s="232"/>
    </row>
    <row r="50" spans="1:7">
      <c r="A50" s="277"/>
      <c r="B50" s="277"/>
      <c r="C50" s="277"/>
      <c r="D50" s="277"/>
      <c r="E50" s="277"/>
      <c r="F50" s="277"/>
      <c r="G50" s="277"/>
    </row>
    <row r="51" spans="1:7">
      <c r="A51" s="277"/>
      <c r="B51" s="277"/>
      <c r="C51" s="277"/>
      <c r="D51" s="277"/>
      <c r="E51" s="277"/>
      <c r="F51" s="277"/>
      <c r="G51" s="277"/>
    </row>
    <row r="52" spans="1:7">
      <c r="A52" s="277"/>
      <c r="B52" s="277"/>
      <c r="C52" s="277"/>
      <c r="D52" s="277"/>
      <c r="E52" s="277"/>
      <c r="F52" s="277"/>
      <c r="G52" s="277"/>
    </row>
    <row r="53" spans="1:7">
      <c r="A53" s="277"/>
      <c r="B53" s="277"/>
      <c r="C53" s="277"/>
      <c r="D53" s="277"/>
      <c r="E53" s="277"/>
      <c r="F53" s="277"/>
      <c r="G53" s="277"/>
    </row>
    <row r="54" spans="1:7">
      <c r="E54" s="232"/>
    </row>
    <row r="55" spans="1:7">
      <c r="E55" s="232"/>
    </row>
    <row r="56" spans="1:7">
      <c r="E56" s="232"/>
    </row>
    <row r="57" spans="1:7">
      <c r="E57" s="232"/>
    </row>
    <row r="58" spans="1:7">
      <c r="E58" s="232"/>
    </row>
    <row r="59" spans="1:7">
      <c r="E59" s="232"/>
    </row>
    <row r="60" spans="1:7">
      <c r="E60" s="232"/>
    </row>
    <row r="61" spans="1:7">
      <c r="E61" s="232"/>
    </row>
    <row r="62" spans="1:7">
      <c r="E62" s="232"/>
    </row>
    <row r="63" spans="1:7">
      <c r="E63" s="232"/>
    </row>
    <row r="64" spans="1:7">
      <c r="E64" s="232"/>
    </row>
    <row r="65" spans="5:5">
      <c r="E65" s="232"/>
    </row>
    <row r="66" spans="5:5">
      <c r="E66" s="232"/>
    </row>
    <row r="67" spans="5:5">
      <c r="E67" s="232"/>
    </row>
    <row r="68" spans="5:5">
      <c r="E68" s="232"/>
    </row>
    <row r="69" spans="5:5">
      <c r="E69" s="232"/>
    </row>
    <row r="70" spans="5:5">
      <c r="E70" s="232"/>
    </row>
    <row r="71" spans="5:5">
      <c r="E71" s="232"/>
    </row>
    <row r="72" spans="5:5">
      <c r="E72" s="232"/>
    </row>
    <row r="73" spans="5:5">
      <c r="E73" s="232"/>
    </row>
    <row r="74" spans="5:5">
      <c r="E74" s="232"/>
    </row>
    <row r="75" spans="5:5">
      <c r="E75" s="232"/>
    </row>
    <row r="76" spans="5:5">
      <c r="E76" s="232"/>
    </row>
    <row r="77" spans="5:5">
      <c r="E77" s="232"/>
    </row>
    <row r="78" spans="5:5">
      <c r="E78" s="232"/>
    </row>
    <row r="79" spans="5:5">
      <c r="E79" s="232"/>
    </row>
    <row r="80" spans="5:5">
      <c r="E80" s="232"/>
    </row>
    <row r="81" spans="1:7">
      <c r="E81" s="232"/>
    </row>
    <row r="82" spans="1:7">
      <c r="E82" s="232"/>
    </row>
    <row r="83" spans="1:7">
      <c r="E83" s="232"/>
    </row>
    <row r="84" spans="1:7">
      <c r="E84" s="232"/>
    </row>
    <row r="85" spans="1:7">
      <c r="A85" s="288"/>
      <c r="B85" s="288"/>
    </row>
    <row r="86" spans="1:7">
      <c r="A86" s="277"/>
      <c r="B86" s="277"/>
      <c r="C86" s="289"/>
      <c r="D86" s="289"/>
      <c r="E86" s="290"/>
      <c r="F86" s="289"/>
      <c r="G86" s="291"/>
    </row>
    <row r="87" spans="1:7">
      <c r="A87" s="292"/>
      <c r="B87" s="292"/>
      <c r="C87" s="277"/>
      <c r="D87" s="277"/>
      <c r="E87" s="293"/>
      <c r="F87" s="277"/>
      <c r="G87" s="277"/>
    </row>
    <row r="88" spans="1:7">
      <c r="A88" s="277"/>
      <c r="B88" s="277"/>
      <c r="C88" s="277"/>
      <c r="D88" s="277"/>
      <c r="E88" s="293"/>
      <c r="F88" s="277"/>
      <c r="G88" s="277"/>
    </row>
    <row r="89" spans="1:7">
      <c r="A89" s="277"/>
      <c r="B89" s="277"/>
      <c r="C89" s="277"/>
      <c r="D89" s="277"/>
      <c r="E89" s="293"/>
      <c r="F89" s="277"/>
      <c r="G89" s="277"/>
    </row>
    <row r="90" spans="1:7">
      <c r="A90" s="277"/>
      <c r="B90" s="277"/>
      <c r="C90" s="277"/>
      <c r="D90" s="277"/>
      <c r="E90" s="293"/>
      <c r="F90" s="277"/>
      <c r="G90" s="277"/>
    </row>
    <row r="91" spans="1:7">
      <c r="A91" s="277"/>
      <c r="B91" s="277"/>
      <c r="C91" s="277"/>
      <c r="D91" s="277"/>
      <c r="E91" s="293"/>
      <c r="F91" s="277"/>
      <c r="G91" s="277"/>
    </row>
    <row r="92" spans="1:7">
      <c r="A92" s="277"/>
      <c r="B92" s="277"/>
      <c r="C92" s="277"/>
      <c r="D92" s="277"/>
      <c r="E92" s="293"/>
      <c r="F92" s="277"/>
      <c r="G92" s="277"/>
    </row>
    <row r="93" spans="1:7">
      <c r="A93" s="277"/>
      <c r="B93" s="277"/>
      <c r="C93" s="277"/>
      <c r="D93" s="277"/>
      <c r="E93" s="293"/>
      <c r="F93" s="277"/>
      <c r="G93" s="277"/>
    </row>
    <row r="94" spans="1:7">
      <c r="A94" s="277"/>
      <c r="B94" s="277"/>
      <c r="C94" s="277"/>
      <c r="D94" s="277"/>
      <c r="E94" s="293"/>
      <c r="F94" s="277"/>
      <c r="G94" s="277"/>
    </row>
    <row r="95" spans="1:7">
      <c r="A95" s="277"/>
      <c r="B95" s="277"/>
      <c r="C95" s="277"/>
      <c r="D95" s="277"/>
      <c r="E95" s="293"/>
      <c r="F95" s="277"/>
      <c r="G95" s="277"/>
    </row>
    <row r="96" spans="1:7">
      <c r="A96" s="277"/>
      <c r="B96" s="277"/>
      <c r="C96" s="277"/>
      <c r="D96" s="277"/>
      <c r="E96" s="293"/>
      <c r="F96" s="277"/>
      <c r="G96" s="277"/>
    </row>
    <row r="97" spans="1:7">
      <c r="A97" s="277"/>
      <c r="B97" s="277"/>
      <c r="C97" s="277"/>
      <c r="D97" s="277"/>
      <c r="E97" s="293"/>
      <c r="F97" s="277"/>
      <c r="G97" s="277"/>
    </row>
    <row r="98" spans="1:7">
      <c r="A98" s="277"/>
      <c r="B98" s="277"/>
      <c r="C98" s="277"/>
      <c r="D98" s="277"/>
      <c r="E98" s="293"/>
      <c r="F98" s="277"/>
      <c r="G98" s="277"/>
    </row>
    <row r="99" spans="1:7">
      <c r="A99" s="277"/>
      <c r="B99" s="277"/>
      <c r="C99" s="277"/>
      <c r="D99" s="277"/>
      <c r="E99" s="293"/>
      <c r="F99" s="277"/>
      <c r="G99" s="277"/>
    </row>
  </sheetData>
  <mergeCells count="9">
    <mergeCell ref="C17:D17"/>
    <mergeCell ref="C19:D19"/>
    <mergeCell ref="C21:D21"/>
    <mergeCell ref="C9:D9"/>
    <mergeCell ref="A1:G1"/>
    <mergeCell ref="A3:B3"/>
    <mergeCell ref="A4:B4"/>
    <mergeCell ref="E4:G4"/>
    <mergeCell ref="C15:D15"/>
  </mergeCells>
  <phoneticPr fontId="0" type="noConversion"/>
  <printOptions horizontalCentered="1" gridLinesSet="0"/>
  <pageMargins left="0.59055118110236227" right="0.39370078740157483" top="0.59055118110236227" bottom="0.98425196850393704" header="0.19685039370078741" footer="0.51181102362204722"/>
  <pageSetup paperSize="9" orientation="landscape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31"/>
  <dimension ref="A1:BE72"/>
  <sheetViews>
    <sheetView workbookViewId="0">
      <selection sqref="A1:B1"/>
    </sheetView>
  </sheetViews>
  <sheetFormatPr defaultRowHeight="12.75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>
      <c r="A1" s="317" t="s">
        <v>2</v>
      </c>
      <c r="B1" s="318"/>
      <c r="C1" s="186" t="s">
        <v>103</v>
      </c>
      <c r="D1" s="187"/>
      <c r="E1" s="188"/>
      <c r="F1" s="187"/>
      <c r="G1" s="189" t="s">
        <v>75</v>
      </c>
      <c r="H1" s="190" t="s">
        <v>101</v>
      </c>
      <c r="I1" s="191"/>
    </row>
    <row r="2" spans="1:57" ht="13.5" thickBot="1">
      <c r="A2" s="319" t="s">
        <v>76</v>
      </c>
      <c r="B2" s="320"/>
      <c r="C2" s="192" t="s">
        <v>105</v>
      </c>
      <c r="D2" s="193"/>
      <c r="E2" s="194"/>
      <c r="F2" s="193"/>
      <c r="G2" s="321" t="s">
        <v>104</v>
      </c>
      <c r="H2" s="322"/>
      <c r="I2" s="323"/>
    </row>
    <row r="3" spans="1:57" ht="13.5" thickTop="1">
      <c r="F3" s="127"/>
    </row>
    <row r="4" spans="1:57" ht="19.5" customHeight="1">
      <c r="A4" s="195" t="s">
        <v>77</v>
      </c>
      <c r="B4" s="196"/>
      <c r="C4" s="196"/>
      <c r="D4" s="196"/>
      <c r="E4" s="197"/>
      <c r="F4" s="196"/>
      <c r="G4" s="196"/>
      <c r="H4" s="196"/>
      <c r="I4" s="196"/>
    </row>
    <row r="5" spans="1:57" ht="13.5" thickBot="1"/>
    <row r="6" spans="1:57" s="127" customFormat="1" ht="13.5" thickBot="1">
      <c r="A6" s="198"/>
      <c r="B6" s="199" t="s">
        <v>78</v>
      </c>
      <c r="C6" s="199"/>
      <c r="D6" s="200"/>
      <c r="E6" s="201" t="s">
        <v>25</v>
      </c>
      <c r="F6" s="202" t="s">
        <v>26</v>
      </c>
      <c r="G6" s="202" t="s">
        <v>27</v>
      </c>
      <c r="H6" s="202" t="s">
        <v>28</v>
      </c>
      <c r="I6" s="203" t="s">
        <v>29</v>
      </c>
    </row>
    <row r="7" spans="1:57" s="127" customFormat="1" ht="13.5" thickBot="1">
      <c r="A7" s="294" t="str">
        <f ca="1">'001 001 Pol'!B7</f>
        <v>0</v>
      </c>
      <c r="B7" s="62" t="str">
        <f ca="1">'001 001 Pol'!C7</f>
        <v>Přípravné a pomocné práce</v>
      </c>
      <c r="D7" s="204"/>
      <c r="E7" s="295">
        <f ca="1">'001 001 Pol'!BA16</f>
        <v>0</v>
      </c>
      <c r="F7" s="296">
        <f ca="1">'001 001 Pol'!BB16</f>
        <v>0</v>
      </c>
      <c r="G7" s="296">
        <f ca="1">'001 001 Pol'!BC16</f>
        <v>0</v>
      </c>
      <c r="H7" s="296">
        <f ca="1">'001 001 Pol'!BD16</f>
        <v>0</v>
      </c>
      <c r="I7" s="297">
        <f ca="1">'001 001 Pol'!BE16</f>
        <v>0</v>
      </c>
    </row>
    <row r="8" spans="1:57" s="14" customFormat="1" ht="13.5" thickBot="1">
      <c r="A8" s="205"/>
      <c r="B8" s="206" t="s">
        <v>79</v>
      </c>
      <c r="C8" s="206"/>
      <c r="D8" s="207"/>
      <c r="E8" s="208">
        <f>SUM(E7:E7)</f>
        <v>0</v>
      </c>
      <c r="F8" s="209">
        <f>SUM(F7:F7)</f>
        <v>0</v>
      </c>
      <c r="G8" s="209">
        <f>SUM(G7:G7)</f>
        <v>0</v>
      </c>
      <c r="H8" s="209">
        <f>SUM(H7:H7)</f>
        <v>0</v>
      </c>
      <c r="I8" s="210">
        <f>SUM(I7:I7)</f>
        <v>0</v>
      </c>
    </row>
    <row r="9" spans="1:57">
      <c r="A9" s="127"/>
      <c r="B9" s="127"/>
      <c r="C9" s="127"/>
      <c r="D9" s="127"/>
      <c r="E9" s="127"/>
      <c r="F9" s="127"/>
      <c r="G9" s="127"/>
      <c r="H9" s="127"/>
      <c r="I9" s="127"/>
    </row>
    <row r="10" spans="1:57" ht="19.5" customHeight="1">
      <c r="A10" s="196" t="s">
        <v>80</v>
      </c>
      <c r="B10" s="196"/>
      <c r="C10" s="196"/>
      <c r="D10" s="196"/>
      <c r="E10" s="196"/>
      <c r="F10" s="196"/>
      <c r="G10" s="211"/>
      <c r="H10" s="196"/>
      <c r="I10" s="196"/>
      <c r="BA10" s="133"/>
      <c r="BB10" s="133"/>
      <c r="BC10" s="133"/>
      <c r="BD10" s="133"/>
      <c r="BE10" s="133"/>
    </row>
    <row r="11" spans="1:57" ht="13.5" thickBot="1"/>
    <row r="12" spans="1:57">
      <c r="A12" s="162" t="s">
        <v>81</v>
      </c>
      <c r="B12" s="163"/>
      <c r="C12" s="163"/>
      <c r="D12" s="212"/>
      <c r="E12" s="213" t="s">
        <v>82</v>
      </c>
      <c r="F12" s="214" t="s">
        <v>12</v>
      </c>
      <c r="G12" s="215" t="s">
        <v>83</v>
      </c>
      <c r="H12" s="216"/>
      <c r="I12" s="217" t="s">
        <v>82</v>
      </c>
    </row>
    <row r="13" spans="1:57">
      <c r="A13" s="156" t="s">
        <v>119</v>
      </c>
      <c r="B13" s="147"/>
      <c r="C13" s="147"/>
      <c r="D13" s="218"/>
      <c r="E13" s="219"/>
      <c r="F13" s="220"/>
      <c r="G13" s="221">
        <v>0</v>
      </c>
      <c r="H13" s="222"/>
      <c r="I13" s="223">
        <f t="shared" ref="I13:I20" si="0">E13+F13*G13/100</f>
        <v>0</v>
      </c>
      <c r="BA13" s="1">
        <v>0</v>
      </c>
    </row>
    <row r="14" spans="1:57">
      <c r="A14" s="156" t="s">
        <v>120</v>
      </c>
      <c r="B14" s="147"/>
      <c r="C14" s="147"/>
      <c r="D14" s="218"/>
      <c r="E14" s="219"/>
      <c r="F14" s="220"/>
      <c r="G14" s="221">
        <v>0</v>
      </c>
      <c r="H14" s="222"/>
      <c r="I14" s="223">
        <f t="shared" si="0"/>
        <v>0</v>
      </c>
      <c r="BA14" s="1">
        <v>0</v>
      </c>
    </row>
    <row r="15" spans="1:57">
      <c r="A15" s="156" t="s">
        <v>121</v>
      </c>
      <c r="B15" s="147"/>
      <c r="C15" s="147"/>
      <c r="D15" s="218"/>
      <c r="E15" s="219"/>
      <c r="F15" s="220"/>
      <c r="G15" s="221">
        <v>0</v>
      </c>
      <c r="H15" s="222"/>
      <c r="I15" s="223">
        <f t="shared" si="0"/>
        <v>0</v>
      </c>
      <c r="BA15" s="1">
        <v>0</v>
      </c>
    </row>
    <row r="16" spans="1:57">
      <c r="A16" s="156" t="s">
        <v>122</v>
      </c>
      <c r="B16" s="147"/>
      <c r="C16" s="147"/>
      <c r="D16" s="218"/>
      <c r="E16" s="219"/>
      <c r="F16" s="220"/>
      <c r="G16" s="221">
        <v>0</v>
      </c>
      <c r="H16" s="222"/>
      <c r="I16" s="223">
        <f t="shared" si="0"/>
        <v>0</v>
      </c>
      <c r="BA16" s="1">
        <v>0</v>
      </c>
    </row>
    <row r="17" spans="1:53">
      <c r="A17" s="156" t="s">
        <v>123</v>
      </c>
      <c r="B17" s="147"/>
      <c r="C17" s="147"/>
      <c r="D17" s="218"/>
      <c r="E17" s="219"/>
      <c r="F17" s="220"/>
      <c r="G17" s="221">
        <v>0</v>
      </c>
      <c r="H17" s="222"/>
      <c r="I17" s="223">
        <f t="shared" si="0"/>
        <v>0</v>
      </c>
      <c r="BA17" s="1">
        <v>1</v>
      </c>
    </row>
    <row r="18" spans="1:53">
      <c r="A18" s="156" t="s">
        <v>124</v>
      </c>
      <c r="B18" s="147"/>
      <c r="C18" s="147"/>
      <c r="D18" s="218"/>
      <c r="E18" s="219"/>
      <c r="F18" s="220"/>
      <c r="G18" s="221">
        <v>0</v>
      </c>
      <c r="H18" s="222"/>
      <c r="I18" s="223">
        <f t="shared" si="0"/>
        <v>0</v>
      </c>
      <c r="BA18" s="1">
        <v>1</v>
      </c>
    </row>
    <row r="19" spans="1:53">
      <c r="A19" s="156" t="s">
        <v>125</v>
      </c>
      <c r="B19" s="147"/>
      <c r="C19" s="147"/>
      <c r="D19" s="218"/>
      <c r="E19" s="219"/>
      <c r="F19" s="220"/>
      <c r="G19" s="221">
        <v>0</v>
      </c>
      <c r="H19" s="222"/>
      <c r="I19" s="223">
        <f t="shared" si="0"/>
        <v>0</v>
      </c>
      <c r="BA19" s="1">
        <v>2</v>
      </c>
    </row>
    <row r="20" spans="1:53">
      <c r="A20" s="156" t="s">
        <v>126</v>
      </c>
      <c r="B20" s="147"/>
      <c r="C20" s="147"/>
      <c r="D20" s="218"/>
      <c r="E20" s="219"/>
      <c r="F20" s="220"/>
      <c r="G20" s="221">
        <v>0</v>
      </c>
      <c r="H20" s="222"/>
      <c r="I20" s="223">
        <f t="shared" si="0"/>
        <v>0</v>
      </c>
      <c r="BA20" s="1">
        <v>2</v>
      </c>
    </row>
    <row r="21" spans="1:53" ht="13.5" thickBot="1">
      <c r="A21" s="224"/>
      <c r="B21" s="225" t="s">
        <v>84</v>
      </c>
      <c r="C21" s="226"/>
      <c r="D21" s="227"/>
      <c r="E21" s="228"/>
      <c r="F21" s="229"/>
      <c r="G21" s="229"/>
      <c r="H21" s="324">
        <f>SUM(I13:I20)</f>
        <v>0</v>
      </c>
      <c r="I21" s="325"/>
    </row>
    <row r="23" spans="1:53">
      <c r="B23" s="14"/>
      <c r="F23" s="230"/>
      <c r="G23" s="231"/>
      <c r="H23" s="231"/>
      <c r="I23" s="46"/>
    </row>
    <row r="24" spans="1:53">
      <c r="F24" s="230"/>
      <c r="G24" s="231"/>
      <c r="H24" s="231"/>
      <c r="I24" s="46"/>
    </row>
    <row r="25" spans="1:53">
      <c r="F25" s="230"/>
      <c r="G25" s="231"/>
      <c r="H25" s="231"/>
      <c r="I25" s="46"/>
    </row>
    <row r="26" spans="1:53">
      <c r="F26" s="230"/>
      <c r="G26" s="231"/>
      <c r="H26" s="231"/>
      <c r="I26" s="46"/>
    </row>
    <row r="27" spans="1:53">
      <c r="F27" s="230"/>
      <c r="G27" s="231"/>
      <c r="H27" s="231"/>
      <c r="I27" s="46"/>
    </row>
    <row r="28" spans="1:53">
      <c r="F28" s="230"/>
      <c r="G28" s="231"/>
      <c r="H28" s="231"/>
      <c r="I28" s="46"/>
    </row>
    <row r="29" spans="1:53">
      <c r="F29" s="230"/>
      <c r="G29" s="231"/>
      <c r="H29" s="231"/>
      <c r="I29" s="46"/>
    </row>
    <row r="30" spans="1:53">
      <c r="F30" s="230"/>
      <c r="G30" s="231"/>
      <c r="H30" s="231"/>
      <c r="I30" s="46"/>
    </row>
    <row r="31" spans="1:53">
      <c r="F31" s="230"/>
      <c r="G31" s="231"/>
      <c r="H31" s="231"/>
      <c r="I31" s="46"/>
    </row>
    <row r="32" spans="1:53">
      <c r="F32" s="230"/>
      <c r="G32" s="231"/>
      <c r="H32" s="231"/>
      <c r="I32" s="46"/>
    </row>
    <row r="33" spans="6:9">
      <c r="F33" s="230"/>
      <c r="G33" s="231"/>
      <c r="H33" s="231"/>
      <c r="I33" s="46"/>
    </row>
    <row r="34" spans="6:9">
      <c r="F34" s="230"/>
      <c r="G34" s="231"/>
      <c r="H34" s="231"/>
      <c r="I34" s="46"/>
    </row>
    <row r="35" spans="6:9">
      <c r="F35" s="230"/>
      <c r="G35" s="231"/>
      <c r="H35" s="231"/>
      <c r="I35" s="46"/>
    </row>
    <row r="36" spans="6:9">
      <c r="F36" s="230"/>
      <c r="G36" s="231"/>
      <c r="H36" s="231"/>
      <c r="I36" s="46"/>
    </row>
    <row r="37" spans="6:9">
      <c r="F37" s="230"/>
      <c r="G37" s="231"/>
      <c r="H37" s="231"/>
      <c r="I37" s="46"/>
    </row>
    <row r="38" spans="6:9">
      <c r="F38" s="230"/>
      <c r="G38" s="231"/>
      <c r="H38" s="231"/>
      <c r="I38" s="46"/>
    </row>
    <row r="39" spans="6:9">
      <c r="F39" s="230"/>
      <c r="G39" s="231"/>
      <c r="H39" s="231"/>
      <c r="I39" s="46"/>
    </row>
    <row r="40" spans="6:9">
      <c r="F40" s="230"/>
      <c r="G40" s="231"/>
      <c r="H40" s="231"/>
      <c r="I40" s="46"/>
    </row>
    <row r="41" spans="6:9">
      <c r="F41" s="230"/>
      <c r="G41" s="231"/>
      <c r="H41" s="231"/>
      <c r="I41" s="46"/>
    </row>
    <row r="42" spans="6:9">
      <c r="F42" s="230"/>
      <c r="G42" s="231"/>
      <c r="H42" s="231"/>
      <c r="I42" s="46"/>
    </row>
    <row r="43" spans="6:9">
      <c r="F43" s="230"/>
      <c r="G43" s="231"/>
      <c r="H43" s="231"/>
      <c r="I43" s="46"/>
    </row>
    <row r="44" spans="6:9">
      <c r="F44" s="230"/>
      <c r="G44" s="231"/>
      <c r="H44" s="231"/>
      <c r="I44" s="46"/>
    </row>
    <row r="45" spans="6:9">
      <c r="F45" s="230"/>
      <c r="G45" s="231"/>
      <c r="H45" s="231"/>
      <c r="I45" s="46"/>
    </row>
    <row r="46" spans="6:9">
      <c r="F46" s="230"/>
      <c r="G46" s="231"/>
      <c r="H46" s="231"/>
      <c r="I46" s="46"/>
    </row>
    <row r="47" spans="6:9">
      <c r="F47" s="230"/>
      <c r="G47" s="231"/>
      <c r="H47" s="231"/>
      <c r="I47" s="46"/>
    </row>
    <row r="48" spans="6:9">
      <c r="F48" s="230"/>
      <c r="G48" s="231"/>
      <c r="H48" s="231"/>
      <c r="I48" s="46"/>
    </row>
    <row r="49" spans="6:9">
      <c r="F49" s="230"/>
      <c r="G49" s="231"/>
      <c r="H49" s="231"/>
      <c r="I49" s="46"/>
    </row>
    <row r="50" spans="6:9">
      <c r="F50" s="230"/>
      <c r="G50" s="231"/>
      <c r="H50" s="231"/>
      <c r="I50" s="46"/>
    </row>
    <row r="51" spans="6:9">
      <c r="F51" s="230"/>
      <c r="G51" s="231"/>
      <c r="H51" s="231"/>
      <c r="I51" s="46"/>
    </row>
    <row r="52" spans="6:9">
      <c r="F52" s="230"/>
      <c r="G52" s="231"/>
      <c r="H52" s="231"/>
      <c r="I52" s="46"/>
    </row>
    <row r="53" spans="6:9">
      <c r="F53" s="230"/>
      <c r="G53" s="231"/>
      <c r="H53" s="231"/>
      <c r="I53" s="46"/>
    </row>
    <row r="54" spans="6:9">
      <c r="F54" s="230"/>
      <c r="G54" s="231"/>
      <c r="H54" s="231"/>
      <c r="I54" s="46"/>
    </row>
    <row r="55" spans="6:9">
      <c r="F55" s="230"/>
      <c r="G55" s="231"/>
      <c r="H55" s="231"/>
      <c r="I55" s="46"/>
    </row>
    <row r="56" spans="6:9">
      <c r="F56" s="230"/>
      <c r="G56" s="231"/>
      <c r="H56" s="231"/>
      <c r="I56" s="46"/>
    </row>
    <row r="57" spans="6:9">
      <c r="F57" s="230"/>
      <c r="G57" s="231"/>
      <c r="H57" s="231"/>
      <c r="I57" s="46"/>
    </row>
    <row r="58" spans="6:9">
      <c r="F58" s="230"/>
      <c r="G58" s="231"/>
      <c r="H58" s="231"/>
      <c r="I58" s="46"/>
    </row>
    <row r="59" spans="6:9">
      <c r="F59" s="230"/>
      <c r="G59" s="231"/>
      <c r="H59" s="231"/>
      <c r="I59" s="46"/>
    </row>
    <row r="60" spans="6:9">
      <c r="F60" s="230"/>
      <c r="G60" s="231"/>
      <c r="H60" s="231"/>
      <c r="I60" s="46"/>
    </row>
    <row r="61" spans="6:9">
      <c r="F61" s="230"/>
      <c r="G61" s="231"/>
      <c r="H61" s="231"/>
      <c r="I61" s="46"/>
    </row>
    <row r="62" spans="6:9">
      <c r="F62" s="230"/>
      <c r="G62" s="231"/>
      <c r="H62" s="231"/>
      <c r="I62" s="46"/>
    </row>
    <row r="63" spans="6:9">
      <c r="F63" s="230"/>
      <c r="G63" s="231"/>
      <c r="H63" s="231"/>
      <c r="I63" s="46"/>
    </row>
    <row r="64" spans="6:9">
      <c r="F64" s="230"/>
      <c r="G64" s="231"/>
      <c r="H64" s="231"/>
      <c r="I64" s="46"/>
    </row>
    <row r="65" spans="6:9">
      <c r="F65" s="230"/>
      <c r="G65" s="231"/>
      <c r="H65" s="231"/>
      <c r="I65" s="46"/>
    </row>
    <row r="66" spans="6:9">
      <c r="F66" s="230"/>
      <c r="G66" s="231"/>
      <c r="H66" s="231"/>
      <c r="I66" s="46"/>
    </row>
    <row r="67" spans="6:9">
      <c r="F67" s="230"/>
      <c r="G67" s="231"/>
      <c r="H67" s="231"/>
      <c r="I67" s="46"/>
    </row>
    <row r="68" spans="6:9">
      <c r="F68" s="230"/>
      <c r="G68" s="231"/>
      <c r="H68" s="231"/>
      <c r="I68" s="46"/>
    </row>
    <row r="69" spans="6:9">
      <c r="F69" s="230"/>
      <c r="G69" s="231"/>
      <c r="H69" s="231"/>
      <c r="I69" s="46"/>
    </row>
    <row r="70" spans="6:9">
      <c r="F70" s="230"/>
      <c r="G70" s="231"/>
      <c r="H70" s="231"/>
      <c r="I70" s="46"/>
    </row>
    <row r="71" spans="6:9">
      <c r="F71" s="230"/>
      <c r="G71" s="231"/>
      <c r="H71" s="231"/>
      <c r="I71" s="46"/>
    </row>
    <row r="72" spans="6:9">
      <c r="F72" s="230"/>
      <c r="G72" s="231"/>
      <c r="H72" s="231"/>
      <c r="I72" s="46"/>
    </row>
  </sheetData>
  <mergeCells count="4">
    <mergeCell ref="A1:B1"/>
    <mergeCell ref="A2:B2"/>
    <mergeCell ref="G2:I2"/>
    <mergeCell ref="H21:I21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2"/>
  <dimension ref="A1:CB89"/>
  <sheetViews>
    <sheetView showGridLines="0" showZeros="0" zoomScaleNormal="100" zoomScaleSheetLayoutView="100" workbookViewId="0">
      <selection sqref="A1:G1"/>
    </sheetView>
  </sheetViews>
  <sheetFormatPr defaultRowHeight="12.75"/>
  <cols>
    <col min="1" max="1" width="4.42578125" style="232" customWidth="1"/>
    <col min="2" max="2" width="11.5703125" style="232" customWidth="1"/>
    <col min="3" max="3" width="40.42578125" style="232" customWidth="1"/>
    <col min="4" max="4" width="5.5703125" style="232" customWidth="1"/>
    <col min="5" max="5" width="8.5703125" style="242" customWidth="1"/>
    <col min="6" max="6" width="9.85546875" style="232" customWidth="1"/>
    <col min="7" max="7" width="13.85546875" style="232" customWidth="1"/>
    <col min="8" max="8" width="11.7109375" style="232" customWidth="1"/>
    <col min="9" max="9" width="11.5703125" style="232" customWidth="1"/>
    <col min="10" max="10" width="11" style="232" customWidth="1"/>
    <col min="11" max="11" width="10.42578125" style="232" customWidth="1"/>
    <col min="12" max="12" width="75.42578125" style="232" customWidth="1"/>
    <col min="13" max="13" width="45.28515625" style="232" customWidth="1"/>
    <col min="14" max="16384" width="9.140625" style="232"/>
  </cols>
  <sheetData>
    <row r="1" spans="1:80" ht="15.75">
      <c r="A1" s="329" t="s">
        <v>100</v>
      </c>
      <c r="B1" s="329"/>
      <c r="C1" s="329"/>
      <c r="D1" s="329"/>
      <c r="E1" s="329"/>
      <c r="F1" s="329"/>
      <c r="G1" s="329"/>
    </row>
    <row r="2" spans="1:80" ht="14.25" customHeight="1" thickBot="1">
      <c r="B2" s="233"/>
      <c r="C2" s="234"/>
      <c r="D2" s="234"/>
      <c r="E2" s="235"/>
      <c r="F2" s="234"/>
      <c r="G2" s="234"/>
    </row>
    <row r="3" spans="1:80" ht="13.5" thickTop="1">
      <c r="A3" s="317" t="s">
        <v>2</v>
      </c>
      <c r="B3" s="318"/>
      <c r="C3" s="186" t="s">
        <v>103</v>
      </c>
      <c r="D3" s="236"/>
      <c r="E3" s="237" t="s">
        <v>85</v>
      </c>
      <c r="F3" s="238" t="str">
        <f ca="1">'001 001 Rek'!H1</f>
        <v>001</v>
      </c>
      <c r="G3" s="239"/>
    </row>
    <row r="4" spans="1:80" ht="13.5" thickBot="1">
      <c r="A4" s="330" t="s">
        <v>76</v>
      </c>
      <c r="B4" s="320"/>
      <c r="C4" s="192" t="s">
        <v>105</v>
      </c>
      <c r="D4" s="240"/>
      <c r="E4" s="331" t="str">
        <f ca="1">'001 001 Rek'!G2</f>
        <v>Publicita</v>
      </c>
      <c r="F4" s="332"/>
      <c r="G4" s="333"/>
    </row>
    <row r="5" spans="1:80" ht="13.5" thickTop="1">
      <c r="A5" s="241"/>
      <c r="G5" s="243"/>
    </row>
    <row r="6" spans="1:80" ht="27" customHeight="1">
      <c r="A6" s="244" t="s">
        <v>86</v>
      </c>
      <c r="B6" s="245" t="s">
        <v>87</v>
      </c>
      <c r="C6" s="245" t="s">
        <v>88</v>
      </c>
      <c r="D6" s="245" t="s">
        <v>89</v>
      </c>
      <c r="E6" s="246" t="s">
        <v>90</v>
      </c>
      <c r="F6" s="245" t="s">
        <v>91</v>
      </c>
      <c r="G6" s="247" t="s">
        <v>92</v>
      </c>
      <c r="H6" s="248" t="s">
        <v>93</v>
      </c>
      <c r="I6" s="248" t="s">
        <v>94</v>
      </c>
      <c r="J6" s="248" t="s">
        <v>95</v>
      </c>
      <c r="K6" s="248" t="s">
        <v>96</v>
      </c>
    </row>
    <row r="7" spans="1:80">
      <c r="A7" s="249" t="s">
        <v>97</v>
      </c>
      <c r="B7" s="250" t="s">
        <v>106</v>
      </c>
      <c r="C7" s="251" t="s">
        <v>107</v>
      </c>
      <c r="D7" s="252"/>
      <c r="E7" s="253"/>
      <c r="F7" s="253"/>
      <c r="G7" s="254"/>
      <c r="H7" s="255"/>
      <c r="I7" s="256"/>
      <c r="J7" s="257"/>
      <c r="K7" s="258"/>
      <c r="O7" s="259">
        <v>1</v>
      </c>
    </row>
    <row r="8" spans="1:80">
      <c r="A8" s="260">
        <v>1</v>
      </c>
      <c r="B8" s="261" t="s">
        <v>109</v>
      </c>
      <c r="C8" s="262" t="s">
        <v>110</v>
      </c>
      <c r="D8" s="263" t="s">
        <v>111</v>
      </c>
      <c r="E8" s="264">
        <v>3</v>
      </c>
      <c r="F8" s="264">
        <v>0</v>
      </c>
      <c r="G8" s="265">
        <f>E8*F8</f>
        <v>0</v>
      </c>
      <c r="H8" s="266">
        <v>0</v>
      </c>
      <c r="I8" s="267">
        <f>E8*H8</f>
        <v>0</v>
      </c>
      <c r="J8" s="266"/>
      <c r="K8" s="267">
        <f>E8*J8</f>
        <v>0</v>
      </c>
      <c r="O8" s="259">
        <v>2</v>
      </c>
      <c r="AA8" s="232">
        <v>12</v>
      </c>
      <c r="AB8" s="232">
        <v>0</v>
      </c>
      <c r="AC8" s="232">
        <v>1</v>
      </c>
      <c r="AZ8" s="232">
        <v>1</v>
      </c>
      <c r="BA8" s="232">
        <f>IF(AZ8=1,G8,0)</f>
        <v>0</v>
      </c>
      <c r="BB8" s="232">
        <f>IF(AZ8=2,G8,0)</f>
        <v>0</v>
      </c>
      <c r="BC8" s="232">
        <f>IF(AZ8=3,G8,0)</f>
        <v>0</v>
      </c>
      <c r="BD8" s="232">
        <f>IF(AZ8=4,G8,0)</f>
        <v>0</v>
      </c>
      <c r="BE8" s="232">
        <f>IF(AZ8=5,G8,0)</f>
        <v>0</v>
      </c>
      <c r="CA8" s="259">
        <v>12</v>
      </c>
      <c r="CB8" s="259">
        <v>0</v>
      </c>
    </row>
    <row r="9" spans="1:80" ht="45">
      <c r="A9" s="268"/>
      <c r="B9" s="269"/>
      <c r="C9" s="326" t="s">
        <v>112</v>
      </c>
      <c r="D9" s="327"/>
      <c r="E9" s="327"/>
      <c r="F9" s="327"/>
      <c r="G9" s="328"/>
      <c r="I9" s="270"/>
      <c r="K9" s="270"/>
      <c r="L9" s="271" t="s">
        <v>112</v>
      </c>
      <c r="O9" s="259">
        <v>3</v>
      </c>
    </row>
    <row r="10" spans="1:80">
      <c r="A10" s="268"/>
      <c r="B10" s="269"/>
      <c r="C10" s="326"/>
      <c r="D10" s="327"/>
      <c r="E10" s="327"/>
      <c r="F10" s="327"/>
      <c r="G10" s="328"/>
      <c r="I10" s="270"/>
      <c r="K10" s="270"/>
      <c r="L10" s="271"/>
      <c r="O10" s="259">
        <v>3</v>
      </c>
    </row>
    <row r="11" spans="1:80">
      <c r="A11" s="260">
        <v>2</v>
      </c>
      <c r="B11" s="261" t="s">
        <v>113</v>
      </c>
      <c r="C11" s="262" t="s">
        <v>114</v>
      </c>
      <c r="D11" s="263" t="s">
        <v>111</v>
      </c>
      <c r="E11" s="264">
        <v>3</v>
      </c>
      <c r="F11" s="264">
        <v>0</v>
      </c>
      <c r="G11" s="265">
        <f>E11*F11</f>
        <v>0</v>
      </c>
      <c r="H11" s="266">
        <v>0</v>
      </c>
      <c r="I11" s="267">
        <f>E11*H11</f>
        <v>0</v>
      </c>
      <c r="J11" s="266"/>
      <c r="K11" s="267">
        <f>E11*J11</f>
        <v>0</v>
      </c>
      <c r="O11" s="259">
        <v>2</v>
      </c>
      <c r="AA11" s="232">
        <v>12</v>
      </c>
      <c r="AB11" s="232">
        <v>0</v>
      </c>
      <c r="AC11" s="232">
        <v>2</v>
      </c>
      <c r="AZ11" s="232">
        <v>1</v>
      </c>
      <c r="BA11" s="232">
        <f>IF(AZ11=1,G11,0)</f>
        <v>0</v>
      </c>
      <c r="BB11" s="232">
        <f>IF(AZ11=2,G11,0)</f>
        <v>0</v>
      </c>
      <c r="BC11" s="232">
        <f>IF(AZ11=3,G11,0)</f>
        <v>0</v>
      </c>
      <c r="BD11" s="232">
        <f>IF(AZ11=4,G11,0)</f>
        <v>0</v>
      </c>
      <c r="BE11" s="232">
        <f>IF(AZ11=5,G11,0)</f>
        <v>0</v>
      </c>
      <c r="CA11" s="259">
        <v>12</v>
      </c>
      <c r="CB11" s="259">
        <v>0</v>
      </c>
    </row>
    <row r="12" spans="1:80" ht="22.5">
      <c r="A12" s="268"/>
      <c r="B12" s="269"/>
      <c r="C12" s="326" t="s">
        <v>115</v>
      </c>
      <c r="D12" s="327"/>
      <c r="E12" s="327"/>
      <c r="F12" s="327"/>
      <c r="G12" s="328"/>
      <c r="I12" s="270"/>
      <c r="K12" s="270"/>
      <c r="L12" s="271" t="s">
        <v>115</v>
      </c>
      <c r="O12" s="259">
        <v>3</v>
      </c>
    </row>
    <row r="13" spans="1:80">
      <c r="A13" s="268"/>
      <c r="B13" s="269"/>
      <c r="C13" s="326" t="s">
        <v>116</v>
      </c>
      <c r="D13" s="327"/>
      <c r="E13" s="327"/>
      <c r="F13" s="327"/>
      <c r="G13" s="328"/>
      <c r="I13" s="270"/>
      <c r="K13" s="270"/>
      <c r="L13" s="271" t="s">
        <v>116</v>
      </c>
      <c r="O13" s="259">
        <v>3</v>
      </c>
    </row>
    <row r="14" spans="1:80">
      <c r="A14" s="268"/>
      <c r="B14" s="269"/>
      <c r="C14" s="326" t="s">
        <v>117</v>
      </c>
      <c r="D14" s="327"/>
      <c r="E14" s="327"/>
      <c r="F14" s="327"/>
      <c r="G14" s="328"/>
      <c r="I14" s="270"/>
      <c r="K14" s="270"/>
      <c r="L14" s="271" t="s">
        <v>117</v>
      </c>
      <c r="O14" s="259">
        <v>3</v>
      </c>
    </row>
    <row r="15" spans="1:80">
      <c r="A15" s="268"/>
      <c r="B15" s="269"/>
      <c r="C15" s="326" t="s">
        <v>118</v>
      </c>
      <c r="D15" s="327"/>
      <c r="E15" s="327"/>
      <c r="F15" s="327"/>
      <c r="G15" s="328"/>
      <c r="I15" s="270"/>
      <c r="K15" s="270"/>
      <c r="L15" s="271" t="s">
        <v>118</v>
      </c>
      <c r="O15" s="259">
        <v>3</v>
      </c>
    </row>
    <row r="16" spans="1:80">
      <c r="A16" s="278"/>
      <c r="B16" s="279" t="s">
        <v>98</v>
      </c>
      <c r="C16" s="280" t="s">
        <v>108</v>
      </c>
      <c r="D16" s="281"/>
      <c r="E16" s="282"/>
      <c r="F16" s="283"/>
      <c r="G16" s="284">
        <f>SUM(G7:G15)</f>
        <v>0</v>
      </c>
      <c r="H16" s="285"/>
      <c r="I16" s="286">
        <f>SUM(I7:I15)</f>
        <v>0</v>
      </c>
      <c r="J16" s="285"/>
      <c r="K16" s="286">
        <f>SUM(K7:K15)</f>
        <v>0</v>
      </c>
      <c r="O16" s="259">
        <v>4</v>
      </c>
      <c r="BA16" s="287">
        <f>SUM(BA7:BA15)</f>
        <v>0</v>
      </c>
      <c r="BB16" s="287">
        <f>SUM(BB7:BB15)</f>
        <v>0</v>
      </c>
      <c r="BC16" s="287">
        <f>SUM(BC7:BC15)</f>
        <v>0</v>
      </c>
      <c r="BD16" s="287">
        <f>SUM(BD7:BD15)</f>
        <v>0</v>
      </c>
      <c r="BE16" s="287">
        <f>SUM(BE7:BE15)</f>
        <v>0</v>
      </c>
    </row>
    <row r="17" spans="5:5">
      <c r="E17" s="232"/>
    </row>
    <row r="18" spans="5:5">
      <c r="E18" s="232"/>
    </row>
    <row r="19" spans="5:5">
      <c r="E19" s="232"/>
    </row>
    <row r="20" spans="5:5">
      <c r="E20" s="232"/>
    </row>
    <row r="21" spans="5:5">
      <c r="E21" s="232"/>
    </row>
    <row r="22" spans="5:5">
      <c r="E22" s="232"/>
    </row>
    <row r="23" spans="5:5">
      <c r="E23" s="232"/>
    </row>
    <row r="24" spans="5:5">
      <c r="E24" s="232"/>
    </row>
    <row r="25" spans="5:5">
      <c r="E25" s="232"/>
    </row>
    <row r="26" spans="5:5">
      <c r="E26" s="232"/>
    </row>
    <row r="27" spans="5:5">
      <c r="E27" s="232"/>
    </row>
    <row r="28" spans="5:5">
      <c r="E28" s="232"/>
    </row>
    <row r="29" spans="5:5">
      <c r="E29" s="232"/>
    </row>
    <row r="30" spans="5:5">
      <c r="E30" s="232"/>
    </row>
    <row r="31" spans="5:5">
      <c r="E31" s="232"/>
    </row>
    <row r="32" spans="5:5">
      <c r="E32" s="232"/>
    </row>
    <row r="33" spans="1:7">
      <c r="E33" s="232"/>
    </row>
    <row r="34" spans="1:7">
      <c r="E34" s="232"/>
    </row>
    <row r="35" spans="1:7">
      <c r="E35" s="232"/>
    </row>
    <row r="36" spans="1:7">
      <c r="E36" s="232"/>
    </row>
    <row r="37" spans="1:7">
      <c r="E37" s="232"/>
    </row>
    <row r="38" spans="1:7">
      <c r="E38" s="232"/>
    </row>
    <row r="39" spans="1:7">
      <c r="E39" s="232"/>
    </row>
    <row r="40" spans="1:7">
      <c r="A40" s="277"/>
      <c r="B40" s="277"/>
      <c r="C40" s="277"/>
      <c r="D40" s="277"/>
      <c r="E40" s="277"/>
      <c r="F40" s="277"/>
      <c r="G40" s="277"/>
    </row>
    <row r="41" spans="1:7">
      <c r="A41" s="277"/>
      <c r="B41" s="277"/>
      <c r="C41" s="277"/>
      <c r="D41" s="277"/>
      <c r="E41" s="277"/>
      <c r="F41" s="277"/>
      <c r="G41" s="277"/>
    </row>
    <row r="42" spans="1:7">
      <c r="A42" s="277"/>
      <c r="B42" s="277"/>
      <c r="C42" s="277"/>
      <c r="D42" s="277"/>
      <c r="E42" s="277"/>
      <c r="F42" s="277"/>
      <c r="G42" s="277"/>
    </row>
    <row r="43" spans="1:7">
      <c r="A43" s="277"/>
      <c r="B43" s="277"/>
      <c r="C43" s="277"/>
      <c r="D43" s="277"/>
      <c r="E43" s="277"/>
      <c r="F43" s="277"/>
      <c r="G43" s="277"/>
    </row>
    <row r="44" spans="1:7">
      <c r="E44" s="232"/>
    </row>
    <row r="45" spans="1:7">
      <c r="E45" s="232"/>
    </row>
    <row r="46" spans="1:7">
      <c r="E46" s="232"/>
    </row>
    <row r="47" spans="1:7">
      <c r="E47" s="232"/>
    </row>
    <row r="48" spans="1:7">
      <c r="E48" s="232"/>
    </row>
    <row r="49" spans="5:5">
      <c r="E49" s="232"/>
    </row>
    <row r="50" spans="5:5">
      <c r="E50" s="232"/>
    </row>
    <row r="51" spans="5:5">
      <c r="E51" s="232"/>
    </row>
    <row r="52" spans="5:5">
      <c r="E52" s="232"/>
    </row>
    <row r="53" spans="5:5">
      <c r="E53" s="232"/>
    </row>
    <row r="54" spans="5:5">
      <c r="E54" s="232"/>
    </row>
    <row r="55" spans="5:5">
      <c r="E55" s="232"/>
    </row>
    <row r="56" spans="5:5">
      <c r="E56" s="232"/>
    </row>
    <row r="57" spans="5:5">
      <c r="E57" s="232"/>
    </row>
    <row r="58" spans="5:5">
      <c r="E58" s="232"/>
    </row>
    <row r="59" spans="5:5">
      <c r="E59" s="232"/>
    </row>
    <row r="60" spans="5:5">
      <c r="E60" s="232"/>
    </row>
    <row r="61" spans="5:5">
      <c r="E61" s="232"/>
    </row>
    <row r="62" spans="5:5">
      <c r="E62" s="232"/>
    </row>
    <row r="63" spans="5:5">
      <c r="E63" s="232"/>
    </row>
    <row r="64" spans="5:5">
      <c r="E64" s="232"/>
    </row>
    <row r="65" spans="1:7">
      <c r="E65" s="232"/>
    </row>
    <row r="66" spans="1:7">
      <c r="E66" s="232"/>
    </row>
    <row r="67" spans="1:7">
      <c r="E67" s="232"/>
    </row>
    <row r="68" spans="1:7">
      <c r="E68" s="232"/>
    </row>
    <row r="69" spans="1:7">
      <c r="E69" s="232"/>
    </row>
    <row r="70" spans="1:7">
      <c r="E70" s="232"/>
    </row>
    <row r="71" spans="1:7">
      <c r="E71" s="232"/>
    </row>
    <row r="72" spans="1:7">
      <c r="E72" s="232"/>
    </row>
    <row r="73" spans="1:7">
      <c r="E73" s="232"/>
    </row>
    <row r="74" spans="1:7">
      <c r="E74" s="232"/>
    </row>
    <row r="75" spans="1:7">
      <c r="A75" s="288"/>
      <c r="B75" s="288"/>
    </row>
    <row r="76" spans="1:7">
      <c r="A76" s="277"/>
      <c r="B76" s="277"/>
      <c r="C76" s="289"/>
      <c r="D76" s="289"/>
      <c r="E76" s="290"/>
      <c r="F76" s="289"/>
      <c r="G76" s="291"/>
    </row>
    <row r="77" spans="1:7">
      <c r="A77" s="292"/>
      <c r="B77" s="292"/>
      <c r="C77" s="277"/>
      <c r="D77" s="277"/>
      <c r="E77" s="293"/>
      <c r="F77" s="277"/>
      <c r="G77" s="277"/>
    </row>
    <row r="78" spans="1:7">
      <c r="A78" s="277"/>
      <c r="B78" s="277"/>
      <c r="C78" s="277"/>
      <c r="D78" s="277"/>
      <c r="E78" s="293"/>
      <c r="F78" s="277"/>
      <c r="G78" s="277"/>
    </row>
    <row r="79" spans="1:7">
      <c r="A79" s="277"/>
      <c r="B79" s="277"/>
      <c r="C79" s="277"/>
      <c r="D79" s="277"/>
      <c r="E79" s="293"/>
      <c r="F79" s="277"/>
      <c r="G79" s="277"/>
    </row>
    <row r="80" spans="1:7">
      <c r="A80" s="277"/>
      <c r="B80" s="277"/>
      <c r="C80" s="277"/>
      <c r="D80" s="277"/>
      <c r="E80" s="293"/>
      <c r="F80" s="277"/>
      <c r="G80" s="277"/>
    </row>
    <row r="81" spans="1:7">
      <c r="A81" s="277"/>
      <c r="B81" s="277"/>
      <c r="C81" s="277"/>
      <c r="D81" s="277"/>
      <c r="E81" s="293"/>
      <c r="F81" s="277"/>
      <c r="G81" s="277"/>
    </row>
    <row r="82" spans="1:7">
      <c r="A82" s="277"/>
      <c r="B82" s="277"/>
      <c r="C82" s="277"/>
      <c r="D82" s="277"/>
      <c r="E82" s="293"/>
      <c r="F82" s="277"/>
      <c r="G82" s="277"/>
    </row>
    <row r="83" spans="1:7">
      <c r="A83" s="277"/>
      <c r="B83" s="277"/>
      <c r="C83" s="277"/>
      <c r="D83" s="277"/>
      <c r="E83" s="293"/>
      <c r="F83" s="277"/>
      <c r="G83" s="277"/>
    </row>
    <row r="84" spans="1:7">
      <c r="A84" s="277"/>
      <c r="B84" s="277"/>
      <c r="C84" s="277"/>
      <c r="D84" s="277"/>
      <c r="E84" s="293"/>
      <c r="F84" s="277"/>
      <c r="G84" s="277"/>
    </row>
    <row r="85" spans="1:7">
      <c r="A85" s="277"/>
      <c r="B85" s="277"/>
      <c r="C85" s="277"/>
      <c r="D85" s="277"/>
      <c r="E85" s="293"/>
      <c r="F85" s="277"/>
      <c r="G85" s="277"/>
    </row>
    <row r="86" spans="1:7">
      <c r="A86" s="277"/>
      <c r="B86" s="277"/>
      <c r="C86" s="277"/>
      <c r="D86" s="277"/>
      <c r="E86" s="293"/>
      <c r="F86" s="277"/>
      <c r="G86" s="277"/>
    </row>
    <row r="87" spans="1:7">
      <c r="A87" s="277"/>
      <c r="B87" s="277"/>
      <c r="C87" s="277"/>
      <c r="D87" s="277"/>
      <c r="E87" s="293"/>
      <c r="F87" s="277"/>
      <c r="G87" s="277"/>
    </row>
    <row r="88" spans="1:7">
      <c r="A88" s="277"/>
      <c r="B88" s="277"/>
      <c r="C88" s="277"/>
      <c r="D88" s="277"/>
      <c r="E88" s="293"/>
      <c r="F88" s="277"/>
      <c r="G88" s="277"/>
    </row>
    <row r="89" spans="1:7">
      <c r="A89" s="277"/>
      <c r="B89" s="277"/>
      <c r="C89" s="277"/>
      <c r="D89" s="277"/>
      <c r="E89" s="293"/>
      <c r="F89" s="277"/>
      <c r="G89" s="277"/>
    </row>
  </sheetData>
  <mergeCells count="10">
    <mergeCell ref="C14:G14"/>
    <mergeCell ref="C15:G15"/>
    <mergeCell ref="A1:G1"/>
    <mergeCell ref="A3:B3"/>
    <mergeCell ref="A4:B4"/>
    <mergeCell ref="E4:G4"/>
    <mergeCell ref="C9:G9"/>
    <mergeCell ref="C10:G10"/>
    <mergeCell ref="C12:G12"/>
    <mergeCell ref="C13:G13"/>
  </mergeCells>
  <phoneticPr fontId="0" type="noConversion"/>
  <printOptions horizontalCentered="1" gridLinesSet="0"/>
  <pageMargins left="0.59055118110236227" right="0.39370078740157483" top="0.59055118110236227" bottom="0.98425196850393704" header="0.19685039370078741" footer="0.51181102362204722"/>
  <pageSetup paperSize="9" orientation="landscape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22"/>
  <dimension ref="A1:BE51"/>
  <sheetViews>
    <sheetView topLeftCell="A16" zoomScaleNormal="100" workbookViewId="0"/>
  </sheetViews>
  <sheetFormatPr defaultRowHeight="12.75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>
      <c r="A1" s="93" t="s">
        <v>99</v>
      </c>
      <c r="B1" s="94"/>
      <c r="C1" s="94"/>
      <c r="D1" s="94"/>
      <c r="E1" s="94"/>
      <c r="F1" s="94"/>
      <c r="G1" s="94"/>
    </row>
    <row r="2" spans="1:57" ht="12.75" customHeight="1">
      <c r="A2" s="95" t="s">
        <v>32</v>
      </c>
      <c r="B2" s="96"/>
      <c r="C2" s="97" t="s">
        <v>101</v>
      </c>
      <c r="D2" s="97" t="s">
        <v>130</v>
      </c>
      <c r="E2" s="98"/>
      <c r="F2" s="99" t="s">
        <v>33</v>
      </c>
      <c r="G2" s="100"/>
    </row>
    <row r="3" spans="1:57" ht="3" hidden="1" customHeight="1">
      <c r="A3" s="101"/>
      <c r="B3" s="102"/>
      <c r="C3" s="103"/>
      <c r="D3" s="103"/>
      <c r="E3" s="104"/>
      <c r="F3" s="105"/>
      <c r="G3" s="106"/>
    </row>
    <row r="4" spans="1:57" ht="12" customHeight="1">
      <c r="A4" s="107" t="s">
        <v>34</v>
      </c>
      <c r="B4" s="102"/>
      <c r="C4" s="103"/>
      <c r="D4" s="103"/>
      <c r="E4" s="104"/>
      <c r="F4" s="105" t="s">
        <v>35</v>
      </c>
      <c r="G4" s="108"/>
    </row>
    <row r="5" spans="1:57" ht="12.95" customHeight="1">
      <c r="A5" s="109" t="s">
        <v>127</v>
      </c>
      <c r="B5" s="110"/>
      <c r="C5" s="111" t="s">
        <v>128</v>
      </c>
      <c r="D5" s="112"/>
      <c r="E5" s="110"/>
      <c r="F5" s="105" t="s">
        <v>36</v>
      </c>
      <c r="G5" s="106"/>
    </row>
    <row r="6" spans="1:57" ht="12.95" customHeight="1">
      <c r="A6" s="107" t="s">
        <v>37</v>
      </c>
      <c r="B6" s="102"/>
      <c r="C6" s="103"/>
      <c r="D6" s="103"/>
      <c r="E6" s="104"/>
      <c r="F6" s="113" t="s">
        <v>38</v>
      </c>
      <c r="G6" s="114"/>
      <c r="O6" s="115"/>
    </row>
    <row r="7" spans="1:57" ht="12.95" customHeight="1">
      <c r="A7" s="116" t="s">
        <v>101</v>
      </c>
      <c r="B7" s="117"/>
      <c r="C7" s="118" t="s">
        <v>102</v>
      </c>
      <c r="D7" s="119"/>
      <c r="E7" s="119"/>
      <c r="F7" s="120" t="s">
        <v>39</v>
      </c>
      <c r="G7" s="114">
        <f>IF(G6=0,,ROUND((F30+F32)/G6,1))</f>
        <v>0</v>
      </c>
    </row>
    <row r="8" spans="1:57">
      <c r="A8" s="121" t="s">
        <v>40</v>
      </c>
      <c r="B8" s="105"/>
      <c r="C8" s="309"/>
      <c r="D8" s="309"/>
      <c r="E8" s="310"/>
      <c r="F8" s="122" t="s">
        <v>41</v>
      </c>
      <c r="G8" s="123"/>
      <c r="H8" s="124"/>
      <c r="I8" s="125"/>
    </row>
    <row r="9" spans="1:57">
      <c r="A9" s="121" t="s">
        <v>42</v>
      </c>
      <c r="B9" s="105"/>
      <c r="C9" s="309"/>
      <c r="D9" s="309"/>
      <c r="E9" s="310"/>
      <c r="F9" s="105"/>
      <c r="G9" s="126"/>
      <c r="H9" s="127"/>
    </row>
    <row r="10" spans="1:57">
      <c r="A10" s="121" t="s">
        <v>43</v>
      </c>
      <c r="B10" s="105"/>
      <c r="C10" s="309"/>
      <c r="D10" s="309"/>
      <c r="E10" s="309"/>
      <c r="F10" s="128"/>
      <c r="G10" s="129"/>
      <c r="H10" s="130"/>
    </row>
    <row r="11" spans="1:57" ht="13.5" customHeight="1">
      <c r="A11" s="121" t="s">
        <v>44</v>
      </c>
      <c r="B11" s="105"/>
      <c r="C11" s="309"/>
      <c r="D11" s="309"/>
      <c r="E11" s="309"/>
      <c r="F11" s="131" t="s">
        <v>45</v>
      </c>
      <c r="G11" s="132"/>
      <c r="H11" s="127"/>
      <c r="BA11" s="133"/>
      <c r="BB11" s="133"/>
      <c r="BC11" s="133"/>
      <c r="BD11" s="133"/>
      <c r="BE11" s="133"/>
    </row>
    <row r="12" spans="1:57" ht="12.75" customHeight="1">
      <c r="A12" s="134" t="s">
        <v>46</v>
      </c>
      <c r="B12" s="102"/>
      <c r="C12" s="311"/>
      <c r="D12" s="311"/>
      <c r="E12" s="311"/>
      <c r="F12" s="135" t="s">
        <v>47</v>
      </c>
      <c r="G12" s="136"/>
      <c r="H12" s="127"/>
    </row>
    <row r="13" spans="1:57" ht="28.5" customHeight="1" thickBot="1">
      <c r="A13" s="137" t="s">
        <v>48</v>
      </c>
      <c r="B13" s="138"/>
      <c r="C13" s="138"/>
      <c r="D13" s="138"/>
      <c r="E13" s="139"/>
      <c r="F13" s="139"/>
      <c r="G13" s="140"/>
      <c r="H13" s="127"/>
    </row>
    <row r="14" spans="1:57" ht="17.25" customHeight="1" thickBot="1">
      <c r="A14" s="141" t="s">
        <v>49</v>
      </c>
      <c r="B14" s="142"/>
      <c r="C14" s="143"/>
      <c r="D14" s="144" t="s">
        <v>50</v>
      </c>
      <c r="E14" s="145"/>
      <c r="F14" s="145"/>
      <c r="G14" s="143"/>
    </row>
    <row r="15" spans="1:57" ht="15.95" customHeight="1">
      <c r="A15" s="146"/>
      <c r="B15" s="147" t="s">
        <v>51</v>
      </c>
      <c r="C15" s="148">
        <f ca="1">'SO01 001 Rek'!E11</f>
        <v>0</v>
      </c>
      <c r="D15" s="149" t="str">
        <f ca="1">'SO01 001 Rek'!A16</f>
        <v>Ztížené výrobní podmínky</v>
      </c>
      <c r="E15" s="150"/>
      <c r="F15" s="151"/>
      <c r="G15" s="148">
        <f ca="1">'SO01 001 Rek'!I16</f>
        <v>0</v>
      </c>
    </row>
    <row r="16" spans="1:57" ht="15.95" customHeight="1">
      <c r="A16" s="146" t="s">
        <v>52</v>
      </c>
      <c r="B16" s="147" t="s">
        <v>53</v>
      </c>
      <c r="C16" s="148">
        <f ca="1">'SO01 001 Rek'!F11</f>
        <v>0</v>
      </c>
      <c r="D16" s="101" t="str">
        <f ca="1">'SO01 001 Rek'!A17</f>
        <v>Oborová přirážka</v>
      </c>
      <c r="E16" s="152"/>
      <c r="F16" s="153"/>
      <c r="G16" s="148">
        <f ca="1">'SO01 001 Rek'!I17</f>
        <v>0</v>
      </c>
    </row>
    <row r="17" spans="1:7" ht="15.95" customHeight="1">
      <c r="A17" s="146" t="s">
        <v>54</v>
      </c>
      <c r="B17" s="147" t="s">
        <v>55</v>
      </c>
      <c r="C17" s="148">
        <f ca="1">'SO01 001 Rek'!H11</f>
        <v>0</v>
      </c>
      <c r="D17" s="101" t="str">
        <f ca="1">'SO01 001 Rek'!A18</f>
        <v>Přesun stavebních kapacit</v>
      </c>
      <c r="E17" s="152"/>
      <c r="F17" s="153"/>
      <c r="G17" s="148">
        <f ca="1">'SO01 001 Rek'!I18</f>
        <v>0</v>
      </c>
    </row>
    <row r="18" spans="1:7" ht="15.95" customHeight="1">
      <c r="A18" s="154" t="s">
        <v>56</v>
      </c>
      <c r="B18" s="155" t="s">
        <v>57</v>
      </c>
      <c r="C18" s="148">
        <f ca="1">'SO01 001 Rek'!G11</f>
        <v>0</v>
      </c>
      <c r="D18" s="101" t="str">
        <f ca="1">'SO01 001 Rek'!A19</f>
        <v>Mimostaveništní doprava</v>
      </c>
      <c r="E18" s="152"/>
      <c r="F18" s="153"/>
      <c r="G18" s="148">
        <f ca="1">'SO01 001 Rek'!I19</f>
        <v>0</v>
      </c>
    </row>
    <row r="19" spans="1:7" ht="15.95" customHeight="1">
      <c r="A19" s="156" t="s">
        <v>58</v>
      </c>
      <c r="B19" s="147"/>
      <c r="C19" s="148">
        <f ca="1">SUM(C15:C18)</f>
        <v>0</v>
      </c>
      <c r="D19" s="101" t="str">
        <f ca="1">'SO01 001 Rek'!A20</f>
        <v>Zařízení staveniště</v>
      </c>
      <c r="E19" s="152"/>
      <c r="F19" s="153"/>
      <c r="G19" s="148">
        <f ca="1">'SO01 001 Rek'!I20</f>
        <v>0</v>
      </c>
    </row>
    <row r="20" spans="1:7" ht="15.95" customHeight="1">
      <c r="A20" s="156"/>
      <c r="B20" s="147"/>
      <c r="C20" s="148"/>
      <c r="D20" s="101" t="str">
        <f ca="1">'SO01 001 Rek'!A21</f>
        <v>Provoz investora</v>
      </c>
      <c r="E20" s="152"/>
      <c r="F20" s="153"/>
      <c r="G20" s="148">
        <f ca="1">'SO01 001 Rek'!I21</f>
        <v>0</v>
      </c>
    </row>
    <row r="21" spans="1:7" ht="15.95" customHeight="1">
      <c r="A21" s="156" t="s">
        <v>29</v>
      </c>
      <c r="B21" s="147"/>
      <c r="C21" s="148">
        <f ca="1">'SO01 001 Rek'!I11</f>
        <v>0</v>
      </c>
      <c r="D21" s="101" t="str">
        <f ca="1">'SO01 001 Rek'!A22</f>
        <v>Kompletační činnost (IČD)</v>
      </c>
      <c r="E21" s="152"/>
      <c r="F21" s="153"/>
      <c r="G21" s="148">
        <f ca="1">'SO01 001 Rek'!I22</f>
        <v>0</v>
      </c>
    </row>
    <row r="22" spans="1:7" ht="15.95" customHeight="1">
      <c r="A22" s="157" t="s">
        <v>59</v>
      </c>
      <c r="B22" s="127"/>
      <c r="C22" s="148">
        <f ca="1">C19+C21</f>
        <v>0</v>
      </c>
      <c r="D22" s="101" t="s">
        <v>60</v>
      </c>
      <c r="E22" s="152"/>
      <c r="F22" s="153"/>
      <c r="G22" s="148">
        <f ca="1">G23-SUM(G15:G21)</f>
        <v>0</v>
      </c>
    </row>
    <row r="23" spans="1:7" ht="15.95" customHeight="1" thickBot="1">
      <c r="A23" s="307" t="s">
        <v>61</v>
      </c>
      <c r="B23" s="308"/>
      <c r="C23" s="158">
        <f ca="1">C22+G23</f>
        <v>0</v>
      </c>
      <c r="D23" s="159" t="s">
        <v>62</v>
      </c>
      <c r="E23" s="160"/>
      <c r="F23" s="161"/>
      <c r="G23" s="148">
        <f ca="1">'SO01 001 Rek'!H24</f>
        <v>0</v>
      </c>
    </row>
    <row r="24" spans="1:7">
      <c r="A24" s="162" t="s">
        <v>63</v>
      </c>
      <c r="B24" s="163"/>
      <c r="C24" s="164"/>
      <c r="D24" s="163" t="s">
        <v>64</v>
      </c>
      <c r="E24" s="163"/>
      <c r="F24" s="165" t="s">
        <v>65</v>
      </c>
      <c r="G24" s="166"/>
    </row>
    <row r="25" spans="1:7">
      <c r="A25" s="157" t="s">
        <v>66</v>
      </c>
      <c r="B25" s="127"/>
      <c r="C25" s="167"/>
      <c r="D25" s="127" t="s">
        <v>66</v>
      </c>
      <c r="F25" s="168" t="s">
        <v>66</v>
      </c>
      <c r="G25" s="169"/>
    </row>
    <row r="26" spans="1:7" ht="37.5" customHeight="1">
      <c r="A26" s="157" t="s">
        <v>67</v>
      </c>
      <c r="B26" s="170"/>
      <c r="C26" s="167"/>
      <c r="D26" s="127" t="s">
        <v>67</v>
      </c>
      <c r="F26" s="168" t="s">
        <v>67</v>
      </c>
      <c r="G26" s="169"/>
    </row>
    <row r="27" spans="1:7">
      <c r="A27" s="157"/>
      <c r="B27" s="171"/>
      <c r="C27" s="167"/>
      <c r="D27" s="127"/>
      <c r="F27" s="168"/>
      <c r="G27" s="169"/>
    </row>
    <row r="28" spans="1:7">
      <c r="A28" s="157" t="s">
        <v>68</v>
      </c>
      <c r="B28" s="127"/>
      <c r="C28" s="167"/>
      <c r="D28" s="168" t="s">
        <v>69</v>
      </c>
      <c r="E28" s="167"/>
      <c r="F28" s="172" t="s">
        <v>69</v>
      </c>
      <c r="G28" s="169"/>
    </row>
    <row r="29" spans="1:7" ht="69" customHeight="1">
      <c r="A29" s="157"/>
      <c r="B29" s="127"/>
      <c r="C29" s="173"/>
      <c r="D29" s="174"/>
      <c r="E29" s="173"/>
      <c r="F29" s="127"/>
      <c r="G29" s="169"/>
    </row>
    <row r="30" spans="1:7">
      <c r="A30" s="175" t="s">
        <v>11</v>
      </c>
      <c r="B30" s="176"/>
      <c r="C30" s="177">
        <v>21</v>
      </c>
      <c r="D30" s="176" t="s">
        <v>70</v>
      </c>
      <c r="E30" s="178"/>
      <c r="F30" s="312">
        <f>C23-F32</f>
        <v>0</v>
      </c>
      <c r="G30" s="313"/>
    </row>
    <row r="31" spans="1:7">
      <c r="A31" s="175" t="s">
        <v>71</v>
      </c>
      <c r="B31" s="176"/>
      <c r="C31" s="177">
        <f>C30</f>
        <v>21</v>
      </c>
      <c r="D31" s="176" t="s">
        <v>72</v>
      </c>
      <c r="E31" s="178"/>
      <c r="F31" s="312">
        <f>ROUND(PRODUCT(F30,C31/100),0)</f>
        <v>0</v>
      </c>
      <c r="G31" s="313"/>
    </row>
    <row r="32" spans="1:7">
      <c r="A32" s="175" t="s">
        <v>11</v>
      </c>
      <c r="B32" s="176"/>
      <c r="C32" s="177">
        <v>0</v>
      </c>
      <c r="D32" s="176" t="s">
        <v>72</v>
      </c>
      <c r="E32" s="178"/>
      <c r="F32" s="312">
        <v>0</v>
      </c>
      <c r="G32" s="313"/>
    </row>
    <row r="33" spans="1:8">
      <c r="A33" s="175" t="s">
        <v>71</v>
      </c>
      <c r="B33" s="179"/>
      <c r="C33" s="180">
        <f>C32</f>
        <v>0</v>
      </c>
      <c r="D33" s="176" t="s">
        <v>72</v>
      </c>
      <c r="E33" s="153"/>
      <c r="F33" s="312">
        <f>ROUND(PRODUCT(F32,C33/100),0)</f>
        <v>0</v>
      </c>
      <c r="G33" s="313"/>
    </row>
    <row r="34" spans="1:8" s="184" customFormat="1" ht="19.5" customHeight="1" thickBot="1">
      <c r="A34" s="181" t="s">
        <v>73</v>
      </c>
      <c r="B34" s="182"/>
      <c r="C34" s="182"/>
      <c r="D34" s="182"/>
      <c r="E34" s="183"/>
      <c r="F34" s="314">
        <f>ROUND(SUM(F30:F33),0)</f>
        <v>0</v>
      </c>
      <c r="G34" s="315"/>
    </row>
    <row r="36" spans="1:8">
      <c r="A36" s="2" t="s">
        <v>74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>
      <c r="A37" s="2"/>
      <c r="B37" s="316"/>
      <c r="C37" s="316"/>
      <c r="D37" s="316"/>
      <c r="E37" s="316"/>
      <c r="F37" s="316"/>
      <c r="G37" s="316"/>
      <c r="H37" s="1" t="s">
        <v>1</v>
      </c>
    </row>
    <row r="38" spans="1:8" ht="12.75" customHeight="1">
      <c r="A38" s="185"/>
      <c r="B38" s="316"/>
      <c r="C38" s="316"/>
      <c r="D38" s="316"/>
      <c r="E38" s="316"/>
      <c r="F38" s="316"/>
      <c r="G38" s="316"/>
      <c r="H38" s="1" t="s">
        <v>1</v>
      </c>
    </row>
    <row r="39" spans="1:8">
      <c r="A39" s="185"/>
      <c r="B39" s="316"/>
      <c r="C39" s="316"/>
      <c r="D39" s="316"/>
      <c r="E39" s="316"/>
      <c r="F39" s="316"/>
      <c r="G39" s="316"/>
      <c r="H39" s="1" t="s">
        <v>1</v>
      </c>
    </row>
    <row r="40" spans="1:8">
      <c r="A40" s="185"/>
      <c r="B40" s="316"/>
      <c r="C40" s="316"/>
      <c r="D40" s="316"/>
      <c r="E40" s="316"/>
      <c r="F40" s="316"/>
      <c r="G40" s="316"/>
      <c r="H40" s="1" t="s">
        <v>1</v>
      </c>
    </row>
    <row r="41" spans="1:8">
      <c r="A41" s="185"/>
      <c r="B41" s="316"/>
      <c r="C41" s="316"/>
      <c r="D41" s="316"/>
      <c r="E41" s="316"/>
      <c r="F41" s="316"/>
      <c r="G41" s="316"/>
      <c r="H41" s="1" t="s">
        <v>1</v>
      </c>
    </row>
    <row r="42" spans="1:8">
      <c r="A42" s="185"/>
      <c r="B42" s="316"/>
      <c r="C42" s="316"/>
      <c r="D42" s="316"/>
      <c r="E42" s="316"/>
      <c r="F42" s="316"/>
      <c r="G42" s="316"/>
      <c r="H42" s="1" t="s">
        <v>1</v>
      </c>
    </row>
    <row r="43" spans="1:8">
      <c r="A43" s="185"/>
      <c r="B43" s="316"/>
      <c r="C43" s="316"/>
      <c r="D43" s="316"/>
      <c r="E43" s="316"/>
      <c r="F43" s="316"/>
      <c r="G43" s="316"/>
      <c r="H43" s="1" t="s">
        <v>1</v>
      </c>
    </row>
    <row r="44" spans="1:8" ht="12.75" customHeight="1">
      <c r="A44" s="185"/>
      <c r="B44" s="316"/>
      <c r="C44" s="316"/>
      <c r="D44" s="316"/>
      <c r="E44" s="316"/>
      <c r="F44" s="316"/>
      <c r="G44" s="316"/>
      <c r="H44" s="1" t="s">
        <v>1</v>
      </c>
    </row>
    <row r="45" spans="1:8" ht="12.75" customHeight="1">
      <c r="A45" s="185"/>
      <c r="B45" s="316"/>
      <c r="C45" s="316"/>
      <c r="D45" s="316"/>
      <c r="E45" s="316"/>
      <c r="F45" s="316"/>
      <c r="G45" s="316"/>
      <c r="H45" s="1" t="s">
        <v>1</v>
      </c>
    </row>
    <row r="46" spans="1:8">
      <c r="B46" s="306"/>
      <c r="C46" s="306"/>
      <c r="D46" s="306"/>
      <c r="E46" s="306"/>
      <c r="F46" s="306"/>
      <c r="G46" s="306"/>
    </row>
    <row r="47" spans="1:8">
      <c r="B47" s="306"/>
      <c r="C47" s="306"/>
      <c r="D47" s="306"/>
      <c r="E47" s="306"/>
      <c r="F47" s="306"/>
      <c r="G47" s="306"/>
    </row>
    <row r="48" spans="1:8">
      <c r="B48" s="306"/>
      <c r="C48" s="306"/>
      <c r="D48" s="306"/>
      <c r="E48" s="306"/>
      <c r="F48" s="306"/>
      <c r="G48" s="306"/>
    </row>
    <row r="49" spans="2:7">
      <c r="B49" s="306"/>
      <c r="C49" s="306"/>
      <c r="D49" s="306"/>
      <c r="E49" s="306"/>
      <c r="F49" s="306"/>
      <c r="G49" s="306"/>
    </row>
    <row r="50" spans="2:7">
      <c r="B50" s="306"/>
      <c r="C50" s="306"/>
      <c r="D50" s="306"/>
      <c r="E50" s="306"/>
      <c r="F50" s="306"/>
      <c r="G50" s="306"/>
    </row>
    <row r="51" spans="2:7">
      <c r="B51" s="306"/>
      <c r="C51" s="306"/>
      <c r="D51" s="306"/>
      <c r="E51" s="306"/>
      <c r="F51" s="306"/>
      <c r="G51" s="306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List32"/>
  <dimension ref="A1:BE75"/>
  <sheetViews>
    <sheetView workbookViewId="0">
      <selection sqref="A1:B1"/>
    </sheetView>
  </sheetViews>
  <sheetFormatPr defaultRowHeight="12.75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>
      <c r="A1" s="317" t="s">
        <v>2</v>
      </c>
      <c r="B1" s="318"/>
      <c r="C1" s="186" t="s">
        <v>103</v>
      </c>
      <c r="D1" s="187"/>
      <c r="E1" s="188"/>
      <c r="F1" s="187"/>
      <c r="G1" s="189" t="s">
        <v>75</v>
      </c>
      <c r="H1" s="190" t="s">
        <v>101</v>
      </c>
      <c r="I1" s="191"/>
    </row>
    <row r="2" spans="1:57" ht="13.5" thickBot="1">
      <c r="A2" s="319" t="s">
        <v>76</v>
      </c>
      <c r="B2" s="320"/>
      <c r="C2" s="192" t="s">
        <v>129</v>
      </c>
      <c r="D2" s="193"/>
      <c r="E2" s="194"/>
      <c r="F2" s="193"/>
      <c r="G2" s="321" t="s">
        <v>130</v>
      </c>
      <c r="H2" s="322"/>
      <c r="I2" s="323"/>
    </row>
    <row r="3" spans="1:57" ht="13.5" thickTop="1">
      <c r="F3" s="127"/>
    </row>
    <row r="4" spans="1:57" ht="19.5" customHeight="1">
      <c r="A4" s="195" t="s">
        <v>77</v>
      </c>
      <c r="B4" s="196"/>
      <c r="C4" s="196"/>
      <c r="D4" s="196"/>
      <c r="E4" s="197"/>
      <c r="F4" s="196"/>
      <c r="G4" s="196"/>
      <c r="H4" s="196"/>
      <c r="I4" s="196"/>
    </row>
    <row r="5" spans="1:57" ht="13.5" thickBot="1"/>
    <row r="6" spans="1:57" s="127" customFormat="1" ht="13.5" thickBot="1">
      <c r="A6" s="198"/>
      <c r="B6" s="199" t="s">
        <v>78</v>
      </c>
      <c r="C6" s="199"/>
      <c r="D6" s="200"/>
      <c r="E6" s="201" t="s">
        <v>25</v>
      </c>
      <c r="F6" s="202" t="s">
        <v>26</v>
      </c>
      <c r="G6" s="202" t="s">
        <v>27</v>
      </c>
      <c r="H6" s="202" t="s">
        <v>28</v>
      </c>
      <c r="I6" s="203" t="s">
        <v>29</v>
      </c>
    </row>
    <row r="7" spans="1:57" s="127" customFormat="1">
      <c r="A7" s="294" t="str">
        <f ca="1">'SO01 001 Pol'!B7</f>
        <v>11</v>
      </c>
      <c r="B7" s="62" t="str">
        <f ca="1">'SO01 001 Pol'!C7</f>
        <v>Přípravné a přidružené práce</v>
      </c>
      <c r="D7" s="204"/>
      <c r="E7" s="295">
        <f ca="1">'SO01 001 Pol'!BA9</f>
        <v>0</v>
      </c>
      <c r="F7" s="296">
        <f ca="1">'SO01 001 Pol'!BB9</f>
        <v>0</v>
      </c>
      <c r="G7" s="296">
        <f ca="1">'SO01 001 Pol'!BC9</f>
        <v>0</v>
      </c>
      <c r="H7" s="296">
        <f ca="1">'SO01 001 Pol'!BD9</f>
        <v>0</v>
      </c>
      <c r="I7" s="297">
        <f ca="1">'SO01 001 Pol'!BE9</f>
        <v>0</v>
      </c>
    </row>
    <row r="8" spans="1:57" s="127" customFormat="1">
      <c r="A8" s="294" t="str">
        <f ca="1">'SO01 001 Pol'!B10</f>
        <v>18</v>
      </c>
      <c r="B8" s="62" t="str">
        <f ca="1">'SO01 001 Pol'!C10</f>
        <v>Povrchové úpravy terénu</v>
      </c>
      <c r="D8" s="204"/>
      <c r="E8" s="295">
        <f ca="1">'SO01 001 Pol'!BA56</f>
        <v>0</v>
      </c>
      <c r="F8" s="296">
        <f ca="1">'SO01 001 Pol'!BB56</f>
        <v>0</v>
      </c>
      <c r="G8" s="296">
        <f ca="1">'SO01 001 Pol'!BC56</f>
        <v>0</v>
      </c>
      <c r="H8" s="296">
        <f ca="1">'SO01 001 Pol'!BD56</f>
        <v>0</v>
      </c>
      <c r="I8" s="297">
        <f ca="1">'SO01 001 Pol'!BE56</f>
        <v>0</v>
      </c>
    </row>
    <row r="9" spans="1:57" s="127" customFormat="1">
      <c r="A9" s="294" t="str">
        <f ca="1">'SO01 001 Pol'!B57</f>
        <v>34</v>
      </c>
      <c r="B9" s="62" t="str">
        <f ca="1">'SO01 001 Pol'!C57</f>
        <v>Stěny a příčky</v>
      </c>
      <c r="D9" s="204"/>
      <c r="E9" s="295">
        <f ca="1">'SO01 001 Pol'!BA62</f>
        <v>0</v>
      </c>
      <c r="F9" s="296">
        <f ca="1">'SO01 001 Pol'!BB62</f>
        <v>0</v>
      </c>
      <c r="G9" s="296">
        <f ca="1">'SO01 001 Pol'!BC62</f>
        <v>0</v>
      </c>
      <c r="H9" s="296">
        <f ca="1">'SO01 001 Pol'!BD62</f>
        <v>0</v>
      </c>
      <c r="I9" s="297">
        <f ca="1">'SO01 001 Pol'!BE62</f>
        <v>0</v>
      </c>
    </row>
    <row r="10" spans="1:57" s="127" customFormat="1" ht="13.5" thickBot="1">
      <c r="A10" s="294" t="str">
        <f ca="1">'SO01 001 Pol'!B63</f>
        <v>99</v>
      </c>
      <c r="B10" s="62" t="str">
        <f ca="1">'SO01 001 Pol'!C63</f>
        <v>Staveništní přesun hmot</v>
      </c>
      <c r="D10" s="204"/>
      <c r="E10" s="295">
        <f ca="1">'SO01 001 Pol'!BA65</f>
        <v>0</v>
      </c>
      <c r="F10" s="296">
        <f ca="1">'SO01 001 Pol'!BB65</f>
        <v>0</v>
      </c>
      <c r="G10" s="296">
        <f ca="1">'SO01 001 Pol'!BC65</f>
        <v>0</v>
      </c>
      <c r="H10" s="296">
        <f ca="1">'SO01 001 Pol'!BD65</f>
        <v>0</v>
      </c>
      <c r="I10" s="297">
        <f ca="1">'SO01 001 Pol'!BE65</f>
        <v>0</v>
      </c>
    </row>
    <row r="11" spans="1:57" s="14" customFormat="1" ht="13.5" thickBot="1">
      <c r="A11" s="205"/>
      <c r="B11" s="206" t="s">
        <v>79</v>
      </c>
      <c r="C11" s="206"/>
      <c r="D11" s="207"/>
      <c r="E11" s="208">
        <f>SUM(E7:E10)</f>
        <v>0</v>
      </c>
      <c r="F11" s="209">
        <f>SUM(F7:F10)</f>
        <v>0</v>
      </c>
      <c r="G11" s="209">
        <f>SUM(G7:G10)</f>
        <v>0</v>
      </c>
      <c r="H11" s="209">
        <f>SUM(H7:H10)</f>
        <v>0</v>
      </c>
      <c r="I11" s="210">
        <f>SUM(I7:I10)</f>
        <v>0</v>
      </c>
    </row>
    <row r="12" spans="1:57">
      <c r="A12" s="127"/>
      <c r="B12" s="127"/>
      <c r="C12" s="127"/>
      <c r="D12" s="127"/>
      <c r="E12" s="127"/>
      <c r="F12" s="127"/>
      <c r="G12" s="127"/>
      <c r="H12" s="127"/>
      <c r="I12" s="127"/>
    </row>
    <row r="13" spans="1:57" ht="19.5" customHeight="1">
      <c r="A13" s="196" t="s">
        <v>80</v>
      </c>
      <c r="B13" s="196"/>
      <c r="C13" s="196"/>
      <c r="D13" s="196"/>
      <c r="E13" s="196"/>
      <c r="F13" s="196"/>
      <c r="G13" s="211"/>
      <c r="H13" s="196"/>
      <c r="I13" s="196"/>
      <c r="BA13" s="133"/>
      <c r="BB13" s="133"/>
      <c r="BC13" s="133"/>
      <c r="BD13" s="133"/>
      <c r="BE13" s="133"/>
    </row>
    <row r="14" spans="1:57" ht="13.5" thickBot="1"/>
    <row r="15" spans="1:57">
      <c r="A15" s="162" t="s">
        <v>81</v>
      </c>
      <c r="B15" s="163"/>
      <c r="C15" s="163"/>
      <c r="D15" s="212"/>
      <c r="E15" s="213" t="s">
        <v>82</v>
      </c>
      <c r="F15" s="214" t="s">
        <v>12</v>
      </c>
      <c r="G15" s="215" t="s">
        <v>83</v>
      </c>
      <c r="H15" s="216"/>
      <c r="I15" s="217" t="s">
        <v>82</v>
      </c>
    </row>
    <row r="16" spans="1:57">
      <c r="A16" s="156" t="s">
        <v>119</v>
      </c>
      <c r="B16" s="147"/>
      <c r="C16" s="147"/>
      <c r="D16" s="218"/>
      <c r="E16" s="219"/>
      <c r="F16" s="220"/>
      <c r="G16" s="221">
        <v>0</v>
      </c>
      <c r="H16" s="222"/>
      <c r="I16" s="223">
        <f t="shared" ref="I16:I23" si="0">E16+F16*G16/100</f>
        <v>0</v>
      </c>
      <c r="BA16" s="1">
        <v>0</v>
      </c>
    </row>
    <row r="17" spans="1:53">
      <c r="A17" s="156" t="s">
        <v>120</v>
      </c>
      <c r="B17" s="147"/>
      <c r="C17" s="147"/>
      <c r="D17" s="218"/>
      <c r="E17" s="219"/>
      <c r="F17" s="220"/>
      <c r="G17" s="221">
        <v>0</v>
      </c>
      <c r="H17" s="222"/>
      <c r="I17" s="223">
        <f t="shared" si="0"/>
        <v>0</v>
      </c>
      <c r="BA17" s="1">
        <v>0</v>
      </c>
    </row>
    <row r="18" spans="1:53">
      <c r="A18" s="156" t="s">
        <v>121</v>
      </c>
      <c r="B18" s="147"/>
      <c r="C18" s="147"/>
      <c r="D18" s="218"/>
      <c r="E18" s="219"/>
      <c r="F18" s="220"/>
      <c r="G18" s="221">
        <v>0</v>
      </c>
      <c r="H18" s="222"/>
      <c r="I18" s="223">
        <f t="shared" si="0"/>
        <v>0</v>
      </c>
      <c r="BA18" s="1">
        <v>0</v>
      </c>
    </row>
    <row r="19" spans="1:53">
      <c r="A19" s="156" t="s">
        <v>122</v>
      </c>
      <c r="B19" s="147"/>
      <c r="C19" s="147"/>
      <c r="D19" s="218"/>
      <c r="E19" s="219"/>
      <c r="F19" s="220"/>
      <c r="G19" s="221">
        <v>0</v>
      </c>
      <c r="H19" s="222"/>
      <c r="I19" s="223">
        <f t="shared" si="0"/>
        <v>0</v>
      </c>
      <c r="BA19" s="1">
        <v>0</v>
      </c>
    </row>
    <row r="20" spans="1:53">
      <c r="A20" s="156" t="s">
        <v>123</v>
      </c>
      <c r="B20" s="147"/>
      <c r="C20" s="147"/>
      <c r="D20" s="218"/>
      <c r="E20" s="219"/>
      <c r="F20" s="220"/>
      <c r="G20" s="221">
        <v>0</v>
      </c>
      <c r="H20" s="222"/>
      <c r="I20" s="223">
        <f t="shared" si="0"/>
        <v>0</v>
      </c>
      <c r="BA20" s="1">
        <v>1</v>
      </c>
    </row>
    <row r="21" spans="1:53">
      <c r="A21" s="156" t="s">
        <v>124</v>
      </c>
      <c r="B21" s="147"/>
      <c r="C21" s="147"/>
      <c r="D21" s="218"/>
      <c r="E21" s="219"/>
      <c r="F21" s="220"/>
      <c r="G21" s="221">
        <v>0</v>
      </c>
      <c r="H21" s="222"/>
      <c r="I21" s="223">
        <f t="shared" si="0"/>
        <v>0</v>
      </c>
      <c r="BA21" s="1">
        <v>1</v>
      </c>
    </row>
    <row r="22" spans="1:53">
      <c r="A22" s="156" t="s">
        <v>125</v>
      </c>
      <c r="B22" s="147"/>
      <c r="C22" s="147"/>
      <c r="D22" s="218"/>
      <c r="E22" s="219"/>
      <c r="F22" s="220"/>
      <c r="G22" s="221">
        <v>0</v>
      </c>
      <c r="H22" s="222"/>
      <c r="I22" s="223">
        <f t="shared" si="0"/>
        <v>0</v>
      </c>
      <c r="BA22" s="1">
        <v>2</v>
      </c>
    </row>
    <row r="23" spans="1:53">
      <c r="A23" s="156" t="s">
        <v>126</v>
      </c>
      <c r="B23" s="147"/>
      <c r="C23" s="147"/>
      <c r="D23" s="218"/>
      <c r="E23" s="219"/>
      <c r="F23" s="220"/>
      <c r="G23" s="221">
        <v>0</v>
      </c>
      <c r="H23" s="222"/>
      <c r="I23" s="223">
        <f t="shared" si="0"/>
        <v>0</v>
      </c>
      <c r="BA23" s="1">
        <v>2</v>
      </c>
    </row>
    <row r="24" spans="1:53" ht="13.5" thickBot="1">
      <c r="A24" s="224"/>
      <c r="B24" s="225" t="s">
        <v>84</v>
      </c>
      <c r="C24" s="226"/>
      <c r="D24" s="227"/>
      <c r="E24" s="228"/>
      <c r="F24" s="229"/>
      <c r="G24" s="229"/>
      <c r="H24" s="324">
        <f>SUM(I16:I23)</f>
        <v>0</v>
      </c>
      <c r="I24" s="325"/>
    </row>
    <row r="26" spans="1:53">
      <c r="B26" s="14"/>
      <c r="F26" s="230"/>
      <c r="G26" s="231"/>
      <c r="H26" s="231"/>
      <c r="I26" s="46"/>
    </row>
    <row r="27" spans="1:53">
      <c r="F27" s="230"/>
      <c r="G27" s="231"/>
      <c r="H27" s="231"/>
      <c r="I27" s="46"/>
    </row>
    <row r="28" spans="1:53">
      <c r="F28" s="230"/>
      <c r="G28" s="231"/>
      <c r="H28" s="231"/>
      <c r="I28" s="46"/>
    </row>
    <row r="29" spans="1:53">
      <c r="F29" s="230"/>
      <c r="G29" s="231"/>
      <c r="H29" s="231"/>
      <c r="I29" s="46"/>
    </row>
    <row r="30" spans="1:53">
      <c r="F30" s="230"/>
      <c r="G30" s="231"/>
      <c r="H30" s="231"/>
      <c r="I30" s="46"/>
    </row>
    <row r="31" spans="1:53">
      <c r="F31" s="230"/>
      <c r="G31" s="231"/>
      <c r="H31" s="231"/>
      <c r="I31" s="46"/>
    </row>
    <row r="32" spans="1:53">
      <c r="F32" s="230"/>
      <c r="G32" s="231"/>
      <c r="H32" s="231"/>
      <c r="I32" s="46"/>
    </row>
    <row r="33" spans="6:9">
      <c r="F33" s="230"/>
      <c r="G33" s="231"/>
      <c r="H33" s="231"/>
      <c r="I33" s="46"/>
    </row>
    <row r="34" spans="6:9">
      <c r="F34" s="230"/>
      <c r="G34" s="231"/>
      <c r="H34" s="231"/>
      <c r="I34" s="46"/>
    </row>
    <row r="35" spans="6:9">
      <c r="F35" s="230"/>
      <c r="G35" s="231"/>
      <c r="H35" s="231"/>
      <c r="I35" s="46"/>
    </row>
    <row r="36" spans="6:9">
      <c r="F36" s="230"/>
      <c r="G36" s="231"/>
      <c r="H36" s="231"/>
      <c r="I36" s="46"/>
    </row>
    <row r="37" spans="6:9">
      <c r="F37" s="230"/>
      <c r="G37" s="231"/>
      <c r="H37" s="231"/>
      <c r="I37" s="46"/>
    </row>
    <row r="38" spans="6:9">
      <c r="F38" s="230"/>
      <c r="G38" s="231"/>
      <c r="H38" s="231"/>
      <c r="I38" s="46"/>
    </row>
    <row r="39" spans="6:9">
      <c r="F39" s="230"/>
      <c r="G39" s="231"/>
      <c r="H39" s="231"/>
      <c r="I39" s="46"/>
    </row>
    <row r="40" spans="6:9">
      <c r="F40" s="230"/>
      <c r="G40" s="231"/>
      <c r="H40" s="231"/>
      <c r="I40" s="46"/>
    </row>
    <row r="41" spans="6:9">
      <c r="F41" s="230"/>
      <c r="G41" s="231"/>
      <c r="H41" s="231"/>
      <c r="I41" s="46"/>
    </row>
    <row r="42" spans="6:9">
      <c r="F42" s="230"/>
      <c r="G42" s="231"/>
      <c r="H42" s="231"/>
      <c r="I42" s="46"/>
    </row>
    <row r="43" spans="6:9">
      <c r="F43" s="230"/>
      <c r="G43" s="231"/>
      <c r="H43" s="231"/>
      <c r="I43" s="46"/>
    </row>
    <row r="44" spans="6:9">
      <c r="F44" s="230"/>
      <c r="G44" s="231"/>
      <c r="H44" s="231"/>
      <c r="I44" s="46"/>
    </row>
    <row r="45" spans="6:9">
      <c r="F45" s="230"/>
      <c r="G45" s="231"/>
      <c r="H45" s="231"/>
      <c r="I45" s="46"/>
    </row>
    <row r="46" spans="6:9">
      <c r="F46" s="230"/>
      <c r="G46" s="231"/>
      <c r="H46" s="231"/>
      <c r="I46" s="46"/>
    </row>
    <row r="47" spans="6:9">
      <c r="F47" s="230"/>
      <c r="G47" s="231"/>
      <c r="H47" s="231"/>
      <c r="I47" s="46"/>
    </row>
    <row r="48" spans="6:9">
      <c r="F48" s="230"/>
      <c r="G48" s="231"/>
      <c r="H48" s="231"/>
      <c r="I48" s="46"/>
    </row>
    <row r="49" spans="6:9">
      <c r="F49" s="230"/>
      <c r="G49" s="231"/>
      <c r="H49" s="231"/>
      <c r="I49" s="46"/>
    </row>
    <row r="50" spans="6:9">
      <c r="F50" s="230"/>
      <c r="G50" s="231"/>
      <c r="H50" s="231"/>
      <c r="I50" s="46"/>
    </row>
    <row r="51" spans="6:9">
      <c r="F51" s="230"/>
      <c r="G51" s="231"/>
      <c r="H51" s="231"/>
      <c r="I51" s="46"/>
    </row>
    <row r="52" spans="6:9">
      <c r="F52" s="230"/>
      <c r="G52" s="231"/>
      <c r="H52" s="231"/>
      <c r="I52" s="46"/>
    </row>
    <row r="53" spans="6:9">
      <c r="F53" s="230"/>
      <c r="G53" s="231"/>
      <c r="H53" s="231"/>
      <c r="I53" s="46"/>
    </row>
    <row r="54" spans="6:9">
      <c r="F54" s="230"/>
      <c r="G54" s="231"/>
      <c r="H54" s="231"/>
      <c r="I54" s="46"/>
    </row>
    <row r="55" spans="6:9">
      <c r="F55" s="230"/>
      <c r="G55" s="231"/>
      <c r="H55" s="231"/>
      <c r="I55" s="46"/>
    </row>
    <row r="56" spans="6:9">
      <c r="F56" s="230"/>
      <c r="G56" s="231"/>
      <c r="H56" s="231"/>
      <c r="I56" s="46"/>
    </row>
    <row r="57" spans="6:9">
      <c r="F57" s="230"/>
      <c r="G57" s="231"/>
      <c r="H57" s="231"/>
      <c r="I57" s="46"/>
    </row>
    <row r="58" spans="6:9">
      <c r="F58" s="230"/>
      <c r="G58" s="231"/>
      <c r="H58" s="231"/>
      <c r="I58" s="46"/>
    </row>
    <row r="59" spans="6:9">
      <c r="F59" s="230"/>
      <c r="G59" s="231"/>
      <c r="H59" s="231"/>
      <c r="I59" s="46"/>
    </row>
    <row r="60" spans="6:9">
      <c r="F60" s="230"/>
      <c r="G60" s="231"/>
      <c r="H60" s="231"/>
      <c r="I60" s="46"/>
    </row>
    <row r="61" spans="6:9">
      <c r="F61" s="230"/>
      <c r="G61" s="231"/>
      <c r="H61" s="231"/>
      <c r="I61" s="46"/>
    </row>
    <row r="62" spans="6:9">
      <c r="F62" s="230"/>
      <c r="G62" s="231"/>
      <c r="H62" s="231"/>
      <c r="I62" s="46"/>
    </row>
    <row r="63" spans="6:9">
      <c r="F63" s="230"/>
      <c r="G63" s="231"/>
      <c r="H63" s="231"/>
      <c r="I63" s="46"/>
    </row>
    <row r="64" spans="6:9">
      <c r="F64" s="230"/>
      <c r="G64" s="231"/>
      <c r="H64" s="231"/>
      <c r="I64" s="46"/>
    </row>
    <row r="65" spans="6:9">
      <c r="F65" s="230"/>
      <c r="G65" s="231"/>
      <c r="H65" s="231"/>
      <c r="I65" s="46"/>
    </row>
    <row r="66" spans="6:9">
      <c r="F66" s="230"/>
      <c r="G66" s="231"/>
      <c r="H66" s="231"/>
      <c r="I66" s="46"/>
    </row>
    <row r="67" spans="6:9">
      <c r="F67" s="230"/>
      <c r="G67" s="231"/>
      <c r="H67" s="231"/>
      <c r="I67" s="46"/>
    </row>
    <row r="68" spans="6:9">
      <c r="F68" s="230"/>
      <c r="G68" s="231"/>
      <c r="H68" s="231"/>
      <c r="I68" s="46"/>
    </row>
    <row r="69" spans="6:9">
      <c r="F69" s="230"/>
      <c r="G69" s="231"/>
      <c r="H69" s="231"/>
      <c r="I69" s="46"/>
    </row>
    <row r="70" spans="6:9">
      <c r="F70" s="230"/>
      <c r="G70" s="231"/>
      <c r="H70" s="231"/>
      <c r="I70" s="46"/>
    </row>
    <row r="71" spans="6:9">
      <c r="F71" s="230"/>
      <c r="G71" s="231"/>
      <c r="H71" s="231"/>
      <c r="I71" s="46"/>
    </row>
    <row r="72" spans="6:9">
      <c r="F72" s="230"/>
      <c r="G72" s="231"/>
      <c r="H72" s="231"/>
      <c r="I72" s="46"/>
    </row>
    <row r="73" spans="6:9">
      <c r="F73" s="230"/>
      <c r="G73" s="231"/>
      <c r="H73" s="231"/>
      <c r="I73" s="46"/>
    </row>
    <row r="74" spans="6:9">
      <c r="F74" s="230"/>
      <c r="G74" s="231"/>
      <c r="H74" s="231"/>
      <c r="I74" s="46"/>
    </row>
    <row r="75" spans="6:9">
      <c r="F75" s="230"/>
      <c r="G75" s="231"/>
      <c r="H75" s="231"/>
      <c r="I75" s="46"/>
    </row>
  </sheetData>
  <mergeCells count="4">
    <mergeCell ref="A1:B1"/>
    <mergeCell ref="A2:B2"/>
    <mergeCell ref="G2:I2"/>
    <mergeCell ref="H24:I24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List3"/>
  <dimension ref="A1:CB138"/>
  <sheetViews>
    <sheetView showGridLines="0" showZeros="0" topLeftCell="A37" zoomScaleNormal="100" zoomScaleSheetLayoutView="100" workbookViewId="0">
      <selection activeCell="C47" sqref="C47"/>
    </sheetView>
  </sheetViews>
  <sheetFormatPr defaultRowHeight="12.75"/>
  <cols>
    <col min="1" max="1" width="4.42578125" style="232" customWidth="1"/>
    <col min="2" max="2" width="11.5703125" style="232" customWidth="1"/>
    <col min="3" max="3" width="40.42578125" style="232" customWidth="1"/>
    <col min="4" max="4" width="5.5703125" style="232" customWidth="1"/>
    <col min="5" max="5" width="8.5703125" style="242" customWidth="1"/>
    <col min="6" max="6" width="9.85546875" style="232" customWidth="1"/>
    <col min="7" max="7" width="13.85546875" style="232" customWidth="1"/>
    <col min="8" max="8" width="11.7109375" style="232" customWidth="1"/>
    <col min="9" max="9" width="11.5703125" style="232" customWidth="1"/>
    <col min="10" max="10" width="11" style="232" customWidth="1"/>
    <col min="11" max="11" width="10.42578125" style="232" customWidth="1"/>
    <col min="12" max="12" width="75.42578125" style="232" customWidth="1"/>
    <col min="13" max="13" width="45.28515625" style="232" customWidth="1"/>
    <col min="14" max="16384" width="9.140625" style="232"/>
  </cols>
  <sheetData>
    <row r="1" spans="1:80" ht="15.75">
      <c r="A1" s="329" t="s">
        <v>100</v>
      </c>
      <c r="B1" s="329"/>
      <c r="C1" s="329"/>
      <c r="D1" s="329"/>
      <c r="E1" s="329"/>
      <c r="F1" s="329"/>
      <c r="G1" s="329"/>
    </row>
    <row r="2" spans="1:80" ht="14.25" customHeight="1" thickBot="1">
      <c r="B2" s="233"/>
      <c r="C2" s="234"/>
      <c r="D2" s="234"/>
      <c r="E2" s="235"/>
      <c r="F2" s="234"/>
      <c r="G2" s="234"/>
    </row>
    <row r="3" spans="1:80" ht="13.5" thickTop="1">
      <c r="A3" s="317" t="s">
        <v>2</v>
      </c>
      <c r="B3" s="318"/>
      <c r="C3" s="186" t="s">
        <v>103</v>
      </c>
      <c r="D3" s="236"/>
      <c r="E3" s="237" t="s">
        <v>85</v>
      </c>
      <c r="F3" s="238" t="str">
        <f ca="1">'SO01 001 Rek'!H1</f>
        <v>001</v>
      </c>
      <c r="G3" s="239"/>
    </row>
    <row r="4" spans="1:80" ht="13.5" thickBot="1">
      <c r="A4" s="330" t="s">
        <v>76</v>
      </c>
      <c r="B4" s="320"/>
      <c r="C4" s="192" t="s">
        <v>129</v>
      </c>
      <c r="D4" s="240"/>
      <c r="E4" s="331" t="str">
        <f ca="1">'SO01 001 Rek'!G2</f>
        <v>Realizace výsadeb</v>
      </c>
      <c r="F4" s="332"/>
      <c r="G4" s="333"/>
    </row>
    <row r="5" spans="1:80" ht="13.5" thickTop="1">
      <c r="A5" s="241"/>
      <c r="G5" s="243"/>
    </row>
    <row r="6" spans="1:80" ht="27" customHeight="1">
      <c r="A6" s="244" t="s">
        <v>86</v>
      </c>
      <c r="B6" s="245" t="s">
        <v>87</v>
      </c>
      <c r="C6" s="245" t="s">
        <v>88</v>
      </c>
      <c r="D6" s="245" t="s">
        <v>89</v>
      </c>
      <c r="E6" s="246" t="s">
        <v>90</v>
      </c>
      <c r="F6" s="245" t="s">
        <v>91</v>
      </c>
      <c r="G6" s="247" t="s">
        <v>92</v>
      </c>
      <c r="H6" s="248" t="s">
        <v>93</v>
      </c>
      <c r="I6" s="248" t="s">
        <v>94</v>
      </c>
      <c r="J6" s="248" t="s">
        <v>95</v>
      </c>
      <c r="K6" s="248" t="s">
        <v>96</v>
      </c>
    </row>
    <row r="7" spans="1:80">
      <c r="A7" s="249" t="s">
        <v>97</v>
      </c>
      <c r="B7" s="250" t="s">
        <v>131</v>
      </c>
      <c r="C7" s="251" t="s">
        <v>132</v>
      </c>
      <c r="D7" s="252"/>
      <c r="E7" s="253"/>
      <c r="F7" s="253"/>
      <c r="G7" s="254"/>
      <c r="H7" s="255"/>
      <c r="I7" s="256"/>
      <c r="J7" s="257"/>
      <c r="K7" s="258"/>
      <c r="O7" s="259">
        <v>1</v>
      </c>
    </row>
    <row r="8" spans="1:80">
      <c r="A8" s="260">
        <v>1</v>
      </c>
      <c r="B8" s="261" t="s">
        <v>134</v>
      </c>
      <c r="C8" s="262" t="s">
        <v>135</v>
      </c>
      <c r="D8" s="263" t="s">
        <v>136</v>
      </c>
      <c r="E8" s="264">
        <v>2374.62</v>
      </c>
      <c r="F8" s="264">
        <v>0</v>
      </c>
      <c r="G8" s="265">
        <f>E8*F8</f>
        <v>0</v>
      </c>
      <c r="H8" s="266">
        <v>0</v>
      </c>
      <c r="I8" s="267">
        <f>E8*H8</f>
        <v>0</v>
      </c>
      <c r="J8" s="266">
        <v>0</v>
      </c>
      <c r="K8" s="267">
        <f>E8*J8</f>
        <v>0</v>
      </c>
      <c r="O8" s="259">
        <v>2</v>
      </c>
      <c r="AA8" s="232">
        <v>1</v>
      </c>
      <c r="AB8" s="232">
        <v>1</v>
      </c>
      <c r="AC8" s="232">
        <v>1</v>
      </c>
      <c r="AZ8" s="232">
        <v>1</v>
      </c>
      <c r="BA8" s="232">
        <f>IF(AZ8=1,G8,0)</f>
        <v>0</v>
      </c>
      <c r="BB8" s="232">
        <f>IF(AZ8=2,G8,0)</f>
        <v>0</v>
      </c>
      <c r="BC8" s="232">
        <f>IF(AZ8=3,G8,0)</f>
        <v>0</v>
      </c>
      <c r="BD8" s="232">
        <f>IF(AZ8=4,G8,0)</f>
        <v>0</v>
      </c>
      <c r="BE8" s="232">
        <f>IF(AZ8=5,G8,0)</f>
        <v>0</v>
      </c>
      <c r="CA8" s="259">
        <v>1</v>
      </c>
      <c r="CB8" s="259">
        <v>1</v>
      </c>
    </row>
    <row r="9" spans="1:80">
      <c r="A9" s="278"/>
      <c r="B9" s="279" t="s">
        <v>98</v>
      </c>
      <c r="C9" s="280" t="s">
        <v>133</v>
      </c>
      <c r="D9" s="281"/>
      <c r="E9" s="282"/>
      <c r="F9" s="283"/>
      <c r="G9" s="284">
        <f>SUM(G7:G8)</f>
        <v>0</v>
      </c>
      <c r="H9" s="285"/>
      <c r="I9" s="286">
        <f>SUM(I7:I8)</f>
        <v>0</v>
      </c>
      <c r="J9" s="285"/>
      <c r="K9" s="286">
        <f>SUM(K7:K8)</f>
        <v>0</v>
      </c>
      <c r="O9" s="259">
        <v>4</v>
      </c>
      <c r="BA9" s="287">
        <f>SUM(BA7:BA8)</f>
        <v>0</v>
      </c>
      <c r="BB9" s="287">
        <f>SUM(BB7:BB8)</f>
        <v>0</v>
      </c>
      <c r="BC9" s="287">
        <f>SUM(BC7:BC8)</f>
        <v>0</v>
      </c>
      <c r="BD9" s="287">
        <f>SUM(BD7:BD8)</f>
        <v>0</v>
      </c>
      <c r="BE9" s="287">
        <f>SUM(BE7:BE8)</f>
        <v>0</v>
      </c>
    </row>
    <row r="10" spans="1:80">
      <c r="A10" s="249" t="s">
        <v>97</v>
      </c>
      <c r="B10" s="250" t="s">
        <v>137</v>
      </c>
      <c r="C10" s="251" t="s">
        <v>138</v>
      </c>
      <c r="D10" s="252"/>
      <c r="E10" s="253"/>
      <c r="F10" s="253"/>
      <c r="G10" s="254"/>
      <c r="H10" s="255"/>
      <c r="I10" s="256"/>
      <c r="J10" s="257"/>
      <c r="K10" s="258"/>
      <c r="O10" s="259">
        <v>1</v>
      </c>
    </row>
    <row r="11" spans="1:80">
      <c r="A11" s="260">
        <v>2</v>
      </c>
      <c r="B11" s="261" t="s">
        <v>140</v>
      </c>
      <c r="C11" s="262" t="s">
        <v>141</v>
      </c>
      <c r="D11" s="263" t="s">
        <v>136</v>
      </c>
      <c r="E11" s="264">
        <v>4863</v>
      </c>
      <c r="F11" s="264">
        <v>0</v>
      </c>
      <c r="G11" s="265">
        <f>E11*F11</f>
        <v>0</v>
      </c>
      <c r="H11" s="266">
        <v>0</v>
      </c>
      <c r="I11" s="267">
        <f>E11*H11</f>
        <v>0</v>
      </c>
      <c r="J11" s="266">
        <v>0</v>
      </c>
      <c r="K11" s="267">
        <f>E11*J11</f>
        <v>0</v>
      </c>
      <c r="O11" s="259">
        <v>2</v>
      </c>
      <c r="AA11" s="232">
        <v>1</v>
      </c>
      <c r="AB11" s="232">
        <v>1</v>
      </c>
      <c r="AC11" s="232">
        <v>1</v>
      </c>
      <c r="AZ11" s="232">
        <v>1</v>
      </c>
      <c r="BA11" s="232">
        <f>IF(AZ11=1,G11,0)</f>
        <v>0</v>
      </c>
      <c r="BB11" s="232">
        <f>IF(AZ11=2,G11,0)</f>
        <v>0</v>
      </c>
      <c r="BC11" s="232">
        <f>IF(AZ11=3,G11,0)</f>
        <v>0</v>
      </c>
      <c r="BD11" s="232">
        <f>IF(AZ11=4,G11,0)</f>
        <v>0</v>
      </c>
      <c r="BE11" s="232">
        <f>IF(AZ11=5,G11,0)</f>
        <v>0</v>
      </c>
      <c r="CA11" s="259">
        <v>1</v>
      </c>
      <c r="CB11" s="259">
        <v>1</v>
      </c>
    </row>
    <row r="12" spans="1:80">
      <c r="A12" s="268"/>
      <c r="B12" s="272"/>
      <c r="C12" s="334" t="s">
        <v>142</v>
      </c>
      <c r="D12" s="335"/>
      <c r="E12" s="273">
        <v>4863</v>
      </c>
      <c r="F12" s="274"/>
      <c r="G12" s="275"/>
      <c r="H12" s="276"/>
      <c r="I12" s="270"/>
      <c r="J12" s="277"/>
      <c r="K12" s="270"/>
      <c r="M12" s="271" t="s">
        <v>142</v>
      </c>
      <c r="O12" s="259"/>
    </row>
    <row r="13" spans="1:80">
      <c r="A13" s="260">
        <v>3</v>
      </c>
      <c r="B13" s="261" t="s">
        <v>143</v>
      </c>
      <c r="C13" s="262" t="s">
        <v>144</v>
      </c>
      <c r="D13" s="263" t="s">
        <v>136</v>
      </c>
      <c r="E13" s="264">
        <v>7384</v>
      </c>
      <c r="F13" s="264">
        <v>0</v>
      </c>
      <c r="G13" s="265">
        <f>E13*F13</f>
        <v>0</v>
      </c>
      <c r="H13" s="266">
        <v>0</v>
      </c>
      <c r="I13" s="267">
        <f>E13*H13</f>
        <v>0</v>
      </c>
      <c r="J13" s="266">
        <v>0</v>
      </c>
      <c r="K13" s="267">
        <f>E13*J13</f>
        <v>0</v>
      </c>
      <c r="O13" s="259">
        <v>2</v>
      </c>
      <c r="AA13" s="232">
        <v>1</v>
      </c>
      <c r="AB13" s="232">
        <v>1</v>
      </c>
      <c r="AC13" s="232">
        <v>1</v>
      </c>
      <c r="AZ13" s="232">
        <v>1</v>
      </c>
      <c r="BA13" s="232">
        <f>IF(AZ13=1,G13,0)</f>
        <v>0</v>
      </c>
      <c r="BB13" s="232">
        <f>IF(AZ13=2,G13,0)</f>
        <v>0</v>
      </c>
      <c r="BC13" s="232">
        <f>IF(AZ13=3,G13,0)</f>
        <v>0</v>
      </c>
      <c r="BD13" s="232">
        <f>IF(AZ13=4,G13,0)</f>
        <v>0</v>
      </c>
      <c r="BE13" s="232">
        <f>IF(AZ13=5,G13,0)</f>
        <v>0</v>
      </c>
      <c r="CA13" s="259">
        <v>1</v>
      </c>
      <c r="CB13" s="259">
        <v>1</v>
      </c>
    </row>
    <row r="14" spans="1:80">
      <c r="A14" s="268"/>
      <c r="B14" s="272"/>
      <c r="C14" s="334" t="s">
        <v>145</v>
      </c>
      <c r="D14" s="335"/>
      <c r="E14" s="273">
        <v>7384</v>
      </c>
      <c r="F14" s="274"/>
      <c r="G14" s="275"/>
      <c r="H14" s="276"/>
      <c r="I14" s="270"/>
      <c r="J14" s="277"/>
      <c r="K14" s="270"/>
      <c r="M14" s="271" t="s">
        <v>145</v>
      </c>
      <c r="O14" s="259"/>
    </row>
    <row r="15" spans="1:80">
      <c r="A15" s="260">
        <v>4</v>
      </c>
      <c r="B15" s="261" t="s">
        <v>146</v>
      </c>
      <c r="C15" s="262" t="s">
        <v>147</v>
      </c>
      <c r="D15" s="263" t="s">
        <v>111</v>
      </c>
      <c r="E15" s="264">
        <v>4890</v>
      </c>
      <c r="F15" s="264">
        <v>0</v>
      </c>
      <c r="G15" s="265">
        <f>E15*F15</f>
        <v>0</v>
      </c>
      <c r="H15" s="266">
        <v>0</v>
      </c>
      <c r="I15" s="267">
        <f>E15*H15</f>
        <v>0</v>
      </c>
      <c r="J15" s="266">
        <v>0</v>
      </c>
      <c r="K15" s="267">
        <f>E15*J15</f>
        <v>0</v>
      </c>
      <c r="O15" s="259">
        <v>2</v>
      </c>
      <c r="AA15" s="232">
        <v>1</v>
      </c>
      <c r="AB15" s="232">
        <v>1</v>
      </c>
      <c r="AC15" s="232">
        <v>1</v>
      </c>
      <c r="AZ15" s="232">
        <v>1</v>
      </c>
      <c r="BA15" s="232">
        <f>IF(AZ15=1,G15,0)</f>
        <v>0</v>
      </c>
      <c r="BB15" s="232">
        <f>IF(AZ15=2,G15,0)</f>
        <v>0</v>
      </c>
      <c r="BC15" s="232">
        <f>IF(AZ15=3,G15,0)</f>
        <v>0</v>
      </c>
      <c r="BD15" s="232">
        <f>IF(AZ15=4,G15,0)</f>
        <v>0</v>
      </c>
      <c r="BE15" s="232">
        <f>IF(AZ15=5,G15,0)</f>
        <v>0</v>
      </c>
      <c r="CA15" s="259">
        <v>1</v>
      </c>
      <c r="CB15" s="259">
        <v>1</v>
      </c>
    </row>
    <row r="16" spans="1:80">
      <c r="A16" s="268"/>
      <c r="B16" s="272"/>
      <c r="C16" s="334" t="s">
        <v>148</v>
      </c>
      <c r="D16" s="335"/>
      <c r="E16" s="273">
        <v>4890</v>
      </c>
      <c r="F16" s="274"/>
      <c r="G16" s="275"/>
      <c r="H16" s="276"/>
      <c r="I16" s="270"/>
      <c r="J16" s="277"/>
      <c r="K16" s="270"/>
      <c r="M16" s="271" t="s">
        <v>148</v>
      </c>
      <c r="O16" s="259"/>
    </row>
    <row r="17" spans="1:80">
      <c r="A17" s="260">
        <v>5</v>
      </c>
      <c r="B17" s="261" t="s">
        <v>149</v>
      </c>
      <c r="C17" s="262" t="s">
        <v>150</v>
      </c>
      <c r="D17" s="263" t="s">
        <v>111</v>
      </c>
      <c r="E17" s="264">
        <v>245</v>
      </c>
      <c r="F17" s="264">
        <v>0</v>
      </c>
      <c r="G17" s="265">
        <f>E17*F17</f>
        <v>0</v>
      </c>
      <c r="H17" s="266">
        <v>0</v>
      </c>
      <c r="I17" s="267">
        <f>E17*H17</f>
        <v>0</v>
      </c>
      <c r="J17" s="266">
        <v>0</v>
      </c>
      <c r="K17" s="267">
        <f>E17*J17</f>
        <v>0</v>
      </c>
      <c r="O17" s="259">
        <v>2</v>
      </c>
      <c r="AA17" s="232">
        <v>1</v>
      </c>
      <c r="AB17" s="232">
        <v>1</v>
      </c>
      <c r="AC17" s="232">
        <v>1</v>
      </c>
      <c r="AZ17" s="232">
        <v>1</v>
      </c>
      <c r="BA17" s="232">
        <f>IF(AZ17=1,G17,0)</f>
        <v>0</v>
      </c>
      <c r="BB17" s="232">
        <f>IF(AZ17=2,G17,0)</f>
        <v>0</v>
      </c>
      <c r="BC17" s="232">
        <f>IF(AZ17=3,G17,0)</f>
        <v>0</v>
      </c>
      <c r="BD17" s="232">
        <f>IF(AZ17=4,G17,0)</f>
        <v>0</v>
      </c>
      <c r="BE17" s="232">
        <f>IF(AZ17=5,G17,0)</f>
        <v>0</v>
      </c>
      <c r="CA17" s="259">
        <v>1</v>
      </c>
      <c r="CB17" s="259">
        <v>1</v>
      </c>
    </row>
    <row r="18" spans="1:80">
      <c r="A18" s="268"/>
      <c r="B18" s="272"/>
      <c r="C18" s="334" t="s">
        <v>151</v>
      </c>
      <c r="D18" s="335"/>
      <c r="E18" s="273">
        <v>245</v>
      </c>
      <c r="F18" s="274"/>
      <c r="G18" s="275"/>
      <c r="H18" s="276"/>
      <c r="I18" s="270"/>
      <c r="J18" s="277"/>
      <c r="K18" s="270"/>
      <c r="M18" s="271" t="s">
        <v>151</v>
      </c>
      <c r="O18" s="259"/>
    </row>
    <row r="19" spans="1:80">
      <c r="A19" s="260">
        <v>6</v>
      </c>
      <c r="B19" s="261" t="s">
        <v>152</v>
      </c>
      <c r="C19" s="262" t="s">
        <v>153</v>
      </c>
      <c r="D19" s="263" t="s">
        <v>136</v>
      </c>
      <c r="E19" s="264">
        <v>7384</v>
      </c>
      <c r="F19" s="264">
        <v>0</v>
      </c>
      <c r="G19" s="265">
        <f>E19*F19</f>
        <v>0</v>
      </c>
      <c r="H19" s="266">
        <v>0</v>
      </c>
      <c r="I19" s="267">
        <f>E19*H19</f>
        <v>0</v>
      </c>
      <c r="J19" s="266">
        <v>0</v>
      </c>
      <c r="K19" s="267">
        <f>E19*J19</f>
        <v>0</v>
      </c>
      <c r="O19" s="259">
        <v>2</v>
      </c>
      <c r="AA19" s="232">
        <v>1</v>
      </c>
      <c r="AB19" s="232">
        <v>1</v>
      </c>
      <c r="AC19" s="232">
        <v>1</v>
      </c>
      <c r="AZ19" s="232">
        <v>1</v>
      </c>
      <c r="BA19" s="232">
        <f>IF(AZ19=1,G19,0)</f>
        <v>0</v>
      </c>
      <c r="BB19" s="232">
        <f>IF(AZ19=2,G19,0)</f>
        <v>0</v>
      </c>
      <c r="BC19" s="232">
        <f>IF(AZ19=3,G19,0)</f>
        <v>0</v>
      </c>
      <c r="BD19" s="232">
        <f>IF(AZ19=4,G19,0)</f>
        <v>0</v>
      </c>
      <c r="BE19" s="232">
        <f>IF(AZ19=5,G19,0)</f>
        <v>0</v>
      </c>
      <c r="CA19" s="259">
        <v>1</v>
      </c>
      <c r="CB19" s="259">
        <v>1</v>
      </c>
    </row>
    <row r="20" spans="1:80">
      <c r="A20" s="268"/>
      <c r="B20" s="272"/>
      <c r="C20" s="334" t="s">
        <v>145</v>
      </c>
      <c r="D20" s="335"/>
      <c r="E20" s="273">
        <v>7384</v>
      </c>
      <c r="F20" s="274"/>
      <c r="G20" s="275"/>
      <c r="H20" s="276"/>
      <c r="I20" s="270"/>
      <c r="J20" s="277"/>
      <c r="K20" s="270"/>
      <c r="M20" s="271" t="s">
        <v>145</v>
      </c>
      <c r="O20" s="259"/>
    </row>
    <row r="21" spans="1:80" ht="22.5">
      <c r="A21" s="260">
        <v>7</v>
      </c>
      <c r="B21" s="261" t="s">
        <v>154</v>
      </c>
      <c r="C21" s="262" t="s">
        <v>155</v>
      </c>
      <c r="D21" s="263" t="s">
        <v>111</v>
      </c>
      <c r="E21" s="264">
        <v>4890</v>
      </c>
      <c r="F21" s="264">
        <v>0</v>
      </c>
      <c r="G21" s="265">
        <f>E21*F21</f>
        <v>0</v>
      </c>
      <c r="H21" s="266">
        <v>0</v>
      </c>
      <c r="I21" s="267">
        <f>E21*H21</f>
        <v>0</v>
      </c>
      <c r="J21" s="266">
        <v>0</v>
      </c>
      <c r="K21" s="267">
        <f>E21*J21</f>
        <v>0</v>
      </c>
      <c r="O21" s="259">
        <v>2</v>
      </c>
      <c r="AA21" s="232">
        <v>1</v>
      </c>
      <c r="AB21" s="232">
        <v>1</v>
      </c>
      <c r="AC21" s="232">
        <v>1</v>
      </c>
      <c r="AZ21" s="232">
        <v>1</v>
      </c>
      <c r="BA21" s="232">
        <f>IF(AZ21=1,G21,0)</f>
        <v>0</v>
      </c>
      <c r="BB21" s="232">
        <f>IF(AZ21=2,G21,0)</f>
        <v>0</v>
      </c>
      <c r="BC21" s="232">
        <f>IF(AZ21=3,G21,0)</f>
        <v>0</v>
      </c>
      <c r="BD21" s="232">
        <f>IF(AZ21=4,G21,0)</f>
        <v>0</v>
      </c>
      <c r="BE21" s="232">
        <f>IF(AZ21=5,G21,0)</f>
        <v>0</v>
      </c>
      <c r="CA21" s="259">
        <v>1</v>
      </c>
      <c r="CB21" s="259">
        <v>1</v>
      </c>
    </row>
    <row r="22" spans="1:80" ht="22.5">
      <c r="A22" s="268"/>
      <c r="B22" s="272"/>
      <c r="C22" s="334" t="s">
        <v>156</v>
      </c>
      <c r="D22" s="335"/>
      <c r="E22" s="273">
        <v>4890</v>
      </c>
      <c r="F22" s="274"/>
      <c r="G22" s="275"/>
      <c r="H22" s="276"/>
      <c r="I22" s="270"/>
      <c r="J22" s="277"/>
      <c r="K22" s="270"/>
      <c r="M22" s="271" t="s">
        <v>156</v>
      </c>
      <c r="O22" s="259"/>
    </row>
    <row r="23" spans="1:80" ht="22.5">
      <c r="A23" s="260">
        <v>8</v>
      </c>
      <c r="B23" s="261" t="s">
        <v>157</v>
      </c>
      <c r="C23" s="262" t="s">
        <v>158</v>
      </c>
      <c r="D23" s="263" t="s">
        <v>111</v>
      </c>
      <c r="E23" s="264">
        <v>50</v>
      </c>
      <c r="F23" s="264">
        <v>0</v>
      </c>
      <c r="G23" s="265">
        <f>E23*F23</f>
        <v>0</v>
      </c>
      <c r="H23" s="266">
        <v>0</v>
      </c>
      <c r="I23" s="267">
        <f>E23*H23</f>
        <v>0</v>
      </c>
      <c r="J23" s="266">
        <v>0</v>
      </c>
      <c r="K23" s="267">
        <f>E23*J23</f>
        <v>0</v>
      </c>
      <c r="O23" s="259">
        <v>2</v>
      </c>
      <c r="AA23" s="232">
        <v>1</v>
      </c>
      <c r="AB23" s="232">
        <v>1</v>
      </c>
      <c r="AC23" s="232">
        <v>1</v>
      </c>
      <c r="AZ23" s="232">
        <v>1</v>
      </c>
      <c r="BA23" s="232">
        <f>IF(AZ23=1,G23,0)</f>
        <v>0</v>
      </c>
      <c r="BB23" s="232">
        <f>IF(AZ23=2,G23,0)</f>
        <v>0</v>
      </c>
      <c r="BC23" s="232">
        <f>IF(AZ23=3,G23,0)</f>
        <v>0</v>
      </c>
      <c r="BD23" s="232">
        <f>IF(AZ23=4,G23,0)</f>
        <v>0</v>
      </c>
      <c r="BE23" s="232">
        <f>IF(AZ23=5,G23,0)</f>
        <v>0</v>
      </c>
      <c r="CA23" s="259">
        <v>1</v>
      </c>
      <c r="CB23" s="259">
        <v>1</v>
      </c>
    </row>
    <row r="24" spans="1:80">
      <c r="A24" s="268"/>
      <c r="B24" s="272"/>
      <c r="C24" s="334" t="s">
        <v>159</v>
      </c>
      <c r="D24" s="335"/>
      <c r="E24" s="273">
        <v>50</v>
      </c>
      <c r="F24" s="274"/>
      <c r="G24" s="275"/>
      <c r="H24" s="276"/>
      <c r="I24" s="270"/>
      <c r="J24" s="277"/>
      <c r="K24" s="270"/>
      <c r="M24" s="271" t="s">
        <v>159</v>
      </c>
      <c r="O24" s="259"/>
    </row>
    <row r="25" spans="1:80" ht="22.5">
      <c r="A25" s="260">
        <v>9</v>
      </c>
      <c r="B25" s="261" t="s">
        <v>160</v>
      </c>
      <c r="C25" s="262" t="s">
        <v>161</v>
      </c>
      <c r="D25" s="263" t="s">
        <v>111</v>
      </c>
      <c r="E25" s="264">
        <v>195</v>
      </c>
      <c r="F25" s="264">
        <v>0</v>
      </c>
      <c r="G25" s="265">
        <f>E25*F25</f>
        <v>0</v>
      </c>
      <c r="H25" s="266">
        <v>0</v>
      </c>
      <c r="I25" s="267">
        <f>E25*H25</f>
        <v>0</v>
      </c>
      <c r="J25" s="266">
        <v>0</v>
      </c>
      <c r="K25" s="267">
        <f>E25*J25</f>
        <v>0</v>
      </c>
      <c r="O25" s="259">
        <v>2</v>
      </c>
      <c r="AA25" s="232">
        <v>1</v>
      </c>
      <c r="AB25" s="232">
        <v>1</v>
      </c>
      <c r="AC25" s="232">
        <v>1</v>
      </c>
      <c r="AZ25" s="232">
        <v>1</v>
      </c>
      <c r="BA25" s="232">
        <f>IF(AZ25=1,G25,0)</f>
        <v>0</v>
      </c>
      <c r="BB25" s="232">
        <f>IF(AZ25=2,G25,0)</f>
        <v>0</v>
      </c>
      <c r="BC25" s="232">
        <f>IF(AZ25=3,G25,0)</f>
        <v>0</v>
      </c>
      <c r="BD25" s="232">
        <f>IF(AZ25=4,G25,0)</f>
        <v>0</v>
      </c>
      <c r="BE25" s="232">
        <f>IF(AZ25=5,G25,0)</f>
        <v>0</v>
      </c>
      <c r="CA25" s="259">
        <v>1</v>
      </c>
      <c r="CB25" s="259">
        <v>1</v>
      </c>
    </row>
    <row r="26" spans="1:80">
      <c r="A26" s="268"/>
      <c r="B26" s="272"/>
      <c r="C26" s="334" t="s">
        <v>162</v>
      </c>
      <c r="D26" s="335"/>
      <c r="E26" s="273">
        <v>195</v>
      </c>
      <c r="F26" s="274"/>
      <c r="G26" s="275"/>
      <c r="H26" s="276"/>
      <c r="I26" s="270"/>
      <c r="J26" s="277"/>
      <c r="K26" s="270"/>
      <c r="M26" s="271" t="s">
        <v>162</v>
      </c>
      <c r="O26" s="259"/>
    </row>
    <row r="27" spans="1:80">
      <c r="A27" s="260">
        <v>10</v>
      </c>
      <c r="B27" s="261" t="s">
        <v>163</v>
      </c>
      <c r="C27" s="262" t="s">
        <v>164</v>
      </c>
      <c r="D27" s="263" t="s">
        <v>111</v>
      </c>
      <c r="E27" s="264">
        <v>245</v>
      </c>
      <c r="F27" s="264">
        <v>0</v>
      </c>
      <c r="G27" s="265">
        <f>E27*F27</f>
        <v>0</v>
      </c>
      <c r="H27" s="266">
        <v>2.2000000000000001E-4</v>
      </c>
      <c r="I27" s="267">
        <f>E27*H27</f>
        <v>5.3900000000000003E-2</v>
      </c>
      <c r="J27" s="266">
        <v>0</v>
      </c>
      <c r="K27" s="267">
        <f>E27*J27</f>
        <v>0</v>
      </c>
      <c r="O27" s="259">
        <v>2</v>
      </c>
      <c r="AA27" s="232">
        <v>1</v>
      </c>
      <c r="AB27" s="232">
        <v>1</v>
      </c>
      <c r="AC27" s="232">
        <v>1</v>
      </c>
      <c r="AZ27" s="232">
        <v>1</v>
      </c>
      <c r="BA27" s="232">
        <f>IF(AZ27=1,G27,0)</f>
        <v>0</v>
      </c>
      <c r="BB27" s="232">
        <f>IF(AZ27=2,G27,0)</f>
        <v>0</v>
      </c>
      <c r="BC27" s="232">
        <f>IF(AZ27=3,G27,0)</f>
        <v>0</v>
      </c>
      <c r="BD27" s="232">
        <f>IF(AZ27=4,G27,0)</f>
        <v>0</v>
      </c>
      <c r="BE27" s="232">
        <f>IF(AZ27=5,G27,0)</f>
        <v>0</v>
      </c>
      <c r="CA27" s="259">
        <v>1</v>
      </c>
      <c r="CB27" s="259">
        <v>1</v>
      </c>
    </row>
    <row r="28" spans="1:80">
      <c r="A28" s="268"/>
      <c r="B28" s="272"/>
      <c r="C28" s="334" t="s">
        <v>165</v>
      </c>
      <c r="D28" s="335"/>
      <c r="E28" s="273">
        <v>245</v>
      </c>
      <c r="F28" s="274"/>
      <c r="G28" s="275"/>
      <c r="H28" s="276"/>
      <c r="I28" s="270"/>
      <c r="J28" s="277"/>
      <c r="K28" s="270"/>
      <c r="M28" s="271" t="s">
        <v>165</v>
      </c>
      <c r="O28" s="259"/>
    </row>
    <row r="29" spans="1:80">
      <c r="A29" s="260">
        <v>11</v>
      </c>
      <c r="B29" s="261" t="s">
        <v>166</v>
      </c>
      <c r="C29" s="262" t="s">
        <v>167</v>
      </c>
      <c r="D29" s="263" t="s">
        <v>111</v>
      </c>
      <c r="E29" s="264">
        <v>205</v>
      </c>
      <c r="F29" s="264">
        <v>0</v>
      </c>
      <c r="G29" s="265">
        <f>E29*F29</f>
        <v>0</v>
      </c>
      <c r="H29" s="266">
        <v>0</v>
      </c>
      <c r="I29" s="267">
        <f>E29*H29</f>
        <v>0</v>
      </c>
      <c r="J29" s="266">
        <v>0</v>
      </c>
      <c r="K29" s="267">
        <f>E29*J29</f>
        <v>0</v>
      </c>
      <c r="O29" s="259">
        <v>2</v>
      </c>
      <c r="AA29" s="232">
        <v>1</v>
      </c>
      <c r="AB29" s="232">
        <v>1</v>
      </c>
      <c r="AC29" s="232">
        <v>1</v>
      </c>
      <c r="AZ29" s="232">
        <v>1</v>
      </c>
      <c r="BA29" s="232">
        <f>IF(AZ29=1,G29,0)</f>
        <v>0</v>
      </c>
      <c r="BB29" s="232">
        <f>IF(AZ29=2,G29,0)</f>
        <v>0</v>
      </c>
      <c r="BC29" s="232">
        <f>IF(AZ29=3,G29,0)</f>
        <v>0</v>
      </c>
      <c r="BD29" s="232">
        <f>IF(AZ29=4,G29,0)</f>
        <v>0</v>
      </c>
      <c r="BE29" s="232">
        <f>IF(AZ29=5,G29,0)</f>
        <v>0</v>
      </c>
      <c r="CA29" s="259">
        <v>1</v>
      </c>
      <c r="CB29" s="259">
        <v>1</v>
      </c>
    </row>
    <row r="30" spans="1:80">
      <c r="A30" s="268"/>
      <c r="B30" s="272"/>
      <c r="C30" s="334" t="s">
        <v>168</v>
      </c>
      <c r="D30" s="335"/>
      <c r="E30" s="273">
        <v>205</v>
      </c>
      <c r="F30" s="274"/>
      <c r="G30" s="275"/>
      <c r="H30" s="276"/>
      <c r="I30" s="270"/>
      <c r="J30" s="277"/>
      <c r="K30" s="270"/>
      <c r="M30" s="271" t="s">
        <v>168</v>
      </c>
      <c r="O30" s="259"/>
    </row>
    <row r="31" spans="1:80">
      <c r="A31" s="260">
        <v>12</v>
      </c>
      <c r="B31" s="261" t="s">
        <v>169</v>
      </c>
      <c r="C31" s="262" t="s">
        <v>170</v>
      </c>
      <c r="D31" s="263" t="s">
        <v>111</v>
      </c>
      <c r="E31" s="264">
        <v>490</v>
      </c>
      <c r="F31" s="264">
        <v>0</v>
      </c>
      <c r="G31" s="265">
        <f>E31*F31</f>
        <v>0</v>
      </c>
      <c r="H31" s="266">
        <v>1.0000000000000001E-5</v>
      </c>
      <c r="I31" s="267">
        <f>E31*H31</f>
        <v>4.9000000000000007E-3</v>
      </c>
      <c r="J31" s="266">
        <v>0</v>
      </c>
      <c r="K31" s="267">
        <f>E31*J31</f>
        <v>0</v>
      </c>
      <c r="O31" s="259">
        <v>2</v>
      </c>
      <c r="AA31" s="232">
        <v>1</v>
      </c>
      <c r="AB31" s="232">
        <v>1</v>
      </c>
      <c r="AC31" s="232">
        <v>1</v>
      </c>
      <c r="AZ31" s="232">
        <v>1</v>
      </c>
      <c r="BA31" s="232">
        <f>IF(AZ31=1,G31,0)</f>
        <v>0</v>
      </c>
      <c r="BB31" s="232">
        <f>IF(AZ31=2,G31,0)</f>
        <v>0</v>
      </c>
      <c r="BC31" s="232">
        <f>IF(AZ31=3,G31,0)</f>
        <v>0</v>
      </c>
      <c r="BD31" s="232">
        <f>IF(AZ31=4,G31,0)</f>
        <v>0</v>
      </c>
      <c r="BE31" s="232">
        <f>IF(AZ31=5,G31,0)</f>
        <v>0</v>
      </c>
      <c r="CA31" s="259">
        <v>1</v>
      </c>
      <c r="CB31" s="259">
        <v>1</v>
      </c>
    </row>
    <row r="32" spans="1:80">
      <c r="A32" s="268"/>
      <c r="B32" s="272"/>
      <c r="C32" s="334" t="s">
        <v>171</v>
      </c>
      <c r="D32" s="335"/>
      <c r="E32" s="273">
        <v>490</v>
      </c>
      <c r="F32" s="274"/>
      <c r="G32" s="275"/>
      <c r="H32" s="276"/>
      <c r="I32" s="270"/>
      <c r="J32" s="277"/>
      <c r="K32" s="270"/>
      <c r="M32" s="271" t="s">
        <v>171</v>
      </c>
      <c r="O32" s="259"/>
    </row>
    <row r="33" spans="1:80">
      <c r="A33" s="260">
        <v>13</v>
      </c>
      <c r="B33" s="261" t="s">
        <v>172</v>
      </c>
      <c r="C33" s="262" t="s">
        <v>173</v>
      </c>
      <c r="D33" s="263" t="s">
        <v>136</v>
      </c>
      <c r="E33" s="264">
        <v>2521</v>
      </c>
      <c r="F33" s="264">
        <v>0</v>
      </c>
      <c r="G33" s="265">
        <f>E33*F33</f>
        <v>0</v>
      </c>
      <c r="H33" s="266">
        <v>0</v>
      </c>
      <c r="I33" s="267">
        <f>E33*H33</f>
        <v>0</v>
      </c>
      <c r="J33" s="266">
        <v>0</v>
      </c>
      <c r="K33" s="267">
        <f>E33*J33</f>
        <v>0</v>
      </c>
      <c r="O33" s="259">
        <v>2</v>
      </c>
      <c r="AA33" s="232">
        <v>1</v>
      </c>
      <c r="AB33" s="232">
        <v>1</v>
      </c>
      <c r="AC33" s="232">
        <v>1</v>
      </c>
      <c r="AZ33" s="232">
        <v>1</v>
      </c>
      <c r="BA33" s="232">
        <f>IF(AZ33=1,G33,0)</f>
        <v>0</v>
      </c>
      <c r="BB33" s="232">
        <f>IF(AZ33=2,G33,0)</f>
        <v>0</v>
      </c>
      <c r="BC33" s="232">
        <f>IF(AZ33=3,G33,0)</f>
        <v>0</v>
      </c>
      <c r="BD33" s="232">
        <f>IF(AZ33=4,G33,0)</f>
        <v>0</v>
      </c>
      <c r="BE33" s="232">
        <f>IF(AZ33=5,G33,0)</f>
        <v>0</v>
      </c>
      <c r="CA33" s="259">
        <v>1</v>
      </c>
      <c r="CB33" s="259">
        <v>1</v>
      </c>
    </row>
    <row r="34" spans="1:80">
      <c r="A34" s="268"/>
      <c r="B34" s="272"/>
      <c r="C34" s="334" t="s">
        <v>174</v>
      </c>
      <c r="D34" s="335"/>
      <c r="E34" s="273">
        <v>895</v>
      </c>
      <c r="F34" s="274"/>
      <c r="G34" s="275"/>
      <c r="H34" s="276"/>
      <c r="I34" s="270"/>
      <c r="J34" s="277"/>
      <c r="K34" s="270"/>
      <c r="M34" s="271" t="s">
        <v>174</v>
      </c>
      <c r="O34" s="259"/>
    </row>
    <row r="35" spans="1:80">
      <c r="A35" s="268"/>
      <c r="B35" s="272"/>
      <c r="C35" s="334" t="s">
        <v>175</v>
      </c>
      <c r="D35" s="335"/>
      <c r="E35" s="273">
        <v>755.5</v>
      </c>
      <c r="F35" s="274"/>
      <c r="G35" s="275"/>
      <c r="H35" s="276"/>
      <c r="I35" s="270"/>
      <c r="J35" s="277"/>
      <c r="K35" s="270"/>
      <c r="M35" s="271" t="s">
        <v>175</v>
      </c>
      <c r="O35" s="259"/>
    </row>
    <row r="36" spans="1:80">
      <c r="A36" s="268"/>
      <c r="B36" s="272"/>
      <c r="C36" s="334" t="s">
        <v>176</v>
      </c>
      <c r="D36" s="335"/>
      <c r="E36" s="273">
        <v>297.5</v>
      </c>
      <c r="F36" s="274"/>
      <c r="G36" s="275"/>
      <c r="H36" s="276"/>
      <c r="I36" s="270"/>
      <c r="J36" s="277"/>
      <c r="K36" s="270"/>
      <c r="M36" s="271" t="s">
        <v>176</v>
      </c>
      <c r="O36" s="259"/>
    </row>
    <row r="37" spans="1:80">
      <c r="A37" s="268"/>
      <c r="B37" s="272"/>
      <c r="C37" s="334" t="s">
        <v>177</v>
      </c>
      <c r="D37" s="335"/>
      <c r="E37" s="273">
        <v>573</v>
      </c>
      <c r="F37" s="274"/>
      <c r="G37" s="275"/>
      <c r="H37" s="276"/>
      <c r="I37" s="270"/>
      <c r="J37" s="277"/>
      <c r="K37" s="270"/>
      <c r="M37" s="271" t="s">
        <v>177</v>
      </c>
      <c r="O37" s="259"/>
    </row>
    <row r="38" spans="1:80">
      <c r="A38" s="260">
        <v>14</v>
      </c>
      <c r="B38" s="261" t="s">
        <v>178</v>
      </c>
      <c r="C38" s="262" t="s">
        <v>179</v>
      </c>
      <c r="D38" s="263" t="s">
        <v>180</v>
      </c>
      <c r="E38" s="264">
        <v>27.925000000000001</v>
      </c>
      <c r="F38" s="264">
        <v>0</v>
      </c>
      <c r="G38" s="265">
        <f>E38*F38</f>
        <v>0</v>
      </c>
      <c r="H38" s="266">
        <v>0</v>
      </c>
      <c r="I38" s="267">
        <f>E38*H38</f>
        <v>0</v>
      </c>
      <c r="J38" s="266">
        <v>0</v>
      </c>
      <c r="K38" s="267">
        <f>E38*J38</f>
        <v>0</v>
      </c>
      <c r="O38" s="259">
        <v>2</v>
      </c>
      <c r="AA38" s="232">
        <v>1</v>
      </c>
      <c r="AB38" s="232">
        <v>1</v>
      </c>
      <c r="AC38" s="232">
        <v>1</v>
      </c>
      <c r="AZ38" s="232">
        <v>1</v>
      </c>
      <c r="BA38" s="232">
        <f>IF(AZ38=1,G38,0)</f>
        <v>0</v>
      </c>
      <c r="BB38" s="232">
        <f>IF(AZ38=2,G38,0)</f>
        <v>0</v>
      </c>
      <c r="BC38" s="232">
        <f>IF(AZ38=3,G38,0)</f>
        <v>0</v>
      </c>
      <c r="BD38" s="232">
        <f>IF(AZ38=4,G38,0)</f>
        <v>0</v>
      </c>
      <c r="BE38" s="232">
        <f>IF(AZ38=5,G38,0)</f>
        <v>0</v>
      </c>
      <c r="CA38" s="259">
        <v>1</v>
      </c>
      <c r="CB38" s="259">
        <v>1</v>
      </c>
    </row>
    <row r="39" spans="1:80">
      <c r="A39" s="268"/>
      <c r="B39" s="272"/>
      <c r="C39" s="334" t="s">
        <v>181</v>
      </c>
      <c r="D39" s="335"/>
      <c r="E39" s="273">
        <v>2.4500000000000002</v>
      </c>
      <c r="F39" s="274"/>
      <c r="G39" s="275"/>
      <c r="H39" s="276"/>
      <c r="I39" s="270"/>
      <c r="J39" s="277"/>
      <c r="K39" s="270"/>
      <c r="M39" s="271" t="s">
        <v>181</v>
      </c>
      <c r="O39" s="259"/>
    </row>
    <row r="40" spans="1:80">
      <c r="A40" s="268"/>
      <c r="B40" s="272"/>
      <c r="C40" s="334" t="s">
        <v>182</v>
      </c>
      <c r="D40" s="335"/>
      <c r="E40" s="273">
        <v>2.0499999999999998</v>
      </c>
      <c r="F40" s="274"/>
      <c r="G40" s="275"/>
      <c r="H40" s="276"/>
      <c r="I40" s="270"/>
      <c r="J40" s="277"/>
      <c r="K40" s="270"/>
      <c r="M40" s="271" t="s">
        <v>182</v>
      </c>
      <c r="O40" s="259"/>
    </row>
    <row r="41" spans="1:80">
      <c r="A41" s="268"/>
      <c r="B41" s="272"/>
      <c r="C41" s="334" t="s">
        <v>183</v>
      </c>
      <c r="D41" s="335"/>
      <c r="E41" s="273">
        <v>23.425000000000001</v>
      </c>
      <c r="F41" s="274"/>
      <c r="G41" s="275"/>
      <c r="H41" s="276"/>
      <c r="I41" s="270"/>
      <c r="J41" s="277"/>
      <c r="K41" s="270"/>
      <c r="M41" s="271" t="s">
        <v>183</v>
      </c>
      <c r="O41" s="259"/>
    </row>
    <row r="42" spans="1:80">
      <c r="A42" s="260">
        <v>15</v>
      </c>
      <c r="B42" s="261" t="s">
        <v>184</v>
      </c>
      <c r="C42" s="262" t="s">
        <v>185</v>
      </c>
      <c r="D42" s="263" t="s">
        <v>180</v>
      </c>
      <c r="E42" s="264">
        <v>27.925000000000001</v>
      </c>
      <c r="F42" s="264">
        <v>0</v>
      </c>
      <c r="G42" s="265">
        <f>E42*F42</f>
        <v>0</v>
      </c>
      <c r="H42" s="266">
        <v>0</v>
      </c>
      <c r="I42" s="267">
        <f>E42*H42</f>
        <v>0</v>
      </c>
      <c r="J42" s="266">
        <v>0</v>
      </c>
      <c r="K42" s="267">
        <f>E42*J42</f>
        <v>0</v>
      </c>
      <c r="O42" s="259">
        <v>2</v>
      </c>
      <c r="AA42" s="232">
        <v>1</v>
      </c>
      <c r="AB42" s="232">
        <v>1</v>
      </c>
      <c r="AC42" s="232">
        <v>1</v>
      </c>
      <c r="AZ42" s="232">
        <v>1</v>
      </c>
      <c r="BA42" s="232">
        <f>IF(AZ42=1,G42,0)</f>
        <v>0</v>
      </c>
      <c r="BB42" s="232">
        <f>IF(AZ42=2,G42,0)</f>
        <v>0</v>
      </c>
      <c r="BC42" s="232">
        <f>IF(AZ42=3,G42,0)</f>
        <v>0</v>
      </c>
      <c r="BD42" s="232">
        <f>IF(AZ42=4,G42,0)</f>
        <v>0</v>
      </c>
      <c r="BE42" s="232">
        <f>IF(AZ42=5,G42,0)</f>
        <v>0</v>
      </c>
      <c r="CA42" s="259">
        <v>1</v>
      </c>
      <c r="CB42" s="259">
        <v>1</v>
      </c>
    </row>
    <row r="43" spans="1:80">
      <c r="A43" s="260">
        <v>16</v>
      </c>
      <c r="B43" s="261" t="s">
        <v>186</v>
      </c>
      <c r="C43" s="262" t="s">
        <v>307</v>
      </c>
      <c r="D43" s="263" t="s">
        <v>187</v>
      </c>
      <c r="E43" s="264">
        <v>18.46</v>
      </c>
      <c r="F43" s="264">
        <v>0</v>
      </c>
      <c r="G43" s="265">
        <f>E43*F43</f>
        <v>0</v>
      </c>
      <c r="H43" s="266">
        <v>1E-3</v>
      </c>
      <c r="I43" s="267">
        <f>E43*H43</f>
        <v>1.8460000000000001E-2</v>
      </c>
      <c r="J43" s="266"/>
      <c r="K43" s="267">
        <f>E43*J43</f>
        <v>0</v>
      </c>
      <c r="O43" s="259">
        <v>2</v>
      </c>
      <c r="AA43" s="232">
        <v>3</v>
      </c>
      <c r="AB43" s="232">
        <v>1</v>
      </c>
      <c r="AC43" s="232">
        <v>572460</v>
      </c>
      <c r="AZ43" s="232">
        <v>1</v>
      </c>
      <c r="BA43" s="232">
        <f>IF(AZ43=1,G43,0)</f>
        <v>0</v>
      </c>
      <c r="BB43" s="232">
        <f>IF(AZ43=2,G43,0)</f>
        <v>0</v>
      </c>
      <c r="BC43" s="232">
        <f>IF(AZ43=3,G43,0)</f>
        <v>0</v>
      </c>
      <c r="BD43" s="232">
        <f>IF(AZ43=4,G43,0)</f>
        <v>0</v>
      </c>
      <c r="BE43" s="232">
        <f>IF(AZ43=5,G43,0)</f>
        <v>0</v>
      </c>
      <c r="CA43" s="259">
        <v>3</v>
      </c>
      <c r="CB43" s="259">
        <v>1</v>
      </c>
    </row>
    <row r="44" spans="1:80">
      <c r="A44" s="268"/>
      <c r="B44" s="272"/>
      <c r="C44" s="334" t="s">
        <v>188</v>
      </c>
      <c r="D44" s="335"/>
      <c r="E44" s="273">
        <v>18.46</v>
      </c>
      <c r="F44" s="274"/>
      <c r="G44" s="275"/>
      <c r="H44" s="276"/>
      <c r="I44" s="270"/>
      <c r="J44" s="277"/>
      <c r="K44" s="270"/>
      <c r="M44" s="271" t="s">
        <v>188</v>
      </c>
      <c r="O44" s="259"/>
    </row>
    <row r="45" spans="1:80">
      <c r="A45" s="260">
        <v>17</v>
      </c>
      <c r="B45" s="261" t="s">
        <v>189</v>
      </c>
      <c r="C45" s="262" t="s">
        <v>190</v>
      </c>
      <c r="D45" s="263" t="s">
        <v>180</v>
      </c>
      <c r="E45" s="264">
        <v>252.1</v>
      </c>
      <c r="F45" s="264">
        <v>0</v>
      </c>
      <c r="G45" s="265">
        <f>E45*F45</f>
        <v>0</v>
      </c>
      <c r="H45" s="266">
        <v>0.6</v>
      </c>
      <c r="I45" s="267">
        <f>E45*H45</f>
        <v>151.26</v>
      </c>
      <c r="J45" s="266"/>
      <c r="K45" s="267">
        <f>E45*J45</f>
        <v>0</v>
      </c>
      <c r="O45" s="259">
        <v>2</v>
      </c>
      <c r="AA45" s="232">
        <v>3</v>
      </c>
      <c r="AB45" s="232">
        <v>1</v>
      </c>
      <c r="AC45" s="232">
        <v>10391100</v>
      </c>
      <c r="AZ45" s="232">
        <v>1</v>
      </c>
      <c r="BA45" s="232">
        <f>IF(AZ45=1,G45,0)</f>
        <v>0</v>
      </c>
      <c r="BB45" s="232">
        <f>IF(AZ45=2,G45,0)</f>
        <v>0</v>
      </c>
      <c r="BC45" s="232">
        <f>IF(AZ45=3,G45,0)</f>
        <v>0</v>
      </c>
      <c r="BD45" s="232">
        <f>IF(AZ45=4,G45,0)</f>
        <v>0</v>
      </c>
      <c r="BE45" s="232">
        <f>IF(AZ45=5,G45,0)</f>
        <v>0</v>
      </c>
      <c r="CA45" s="259">
        <v>3</v>
      </c>
      <c r="CB45" s="259">
        <v>1</v>
      </c>
    </row>
    <row r="46" spans="1:80">
      <c r="A46" s="268"/>
      <c r="B46" s="272"/>
      <c r="C46" s="334" t="s">
        <v>191</v>
      </c>
      <c r="D46" s="335"/>
      <c r="E46" s="273">
        <v>252.1</v>
      </c>
      <c r="F46" s="274"/>
      <c r="G46" s="275"/>
      <c r="H46" s="276"/>
      <c r="I46" s="270"/>
      <c r="J46" s="277"/>
      <c r="K46" s="270"/>
      <c r="M46" s="271" t="s">
        <v>191</v>
      </c>
      <c r="O46" s="259"/>
    </row>
    <row r="47" spans="1:80">
      <c r="A47" s="260">
        <v>18</v>
      </c>
      <c r="B47" s="261" t="s">
        <v>192</v>
      </c>
      <c r="C47" s="262" t="s">
        <v>193</v>
      </c>
      <c r="D47" s="263" t="s">
        <v>111</v>
      </c>
      <c r="E47" s="264">
        <v>490</v>
      </c>
      <c r="F47" s="264">
        <v>0</v>
      </c>
      <c r="G47" s="265">
        <f>E47*F47</f>
        <v>0</v>
      </c>
      <c r="H47" s="266">
        <v>7.0000000000000001E-3</v>
      </c>
      <c r="I47" s="267">
        <f>E47*H47</f>
        <v>3.43</v>
      </c>
      <c r="J47" s="266"/>
      <c r="K47" s="267">
        <f>E47*J47</f>
        <v>0</v>
      </c>
      <c r="O47" s="259">
        <v>2</v>
      </c>
      <c r="AA47" s="232">
        <v>3</v>
      </c>
      <c r="AB47" s="232">
        <v>1</v>
      </c>
      <c r="AC47" s="232">
        <v>60850016</v>
      </c>
      <c r="AZ47" s="232">
        <v>1</v>
      </c>
      <c r="BA47" s="232">
        <f>IF(AZ47=1,G47,0)</f>
        <v>0</v>
      </c>
      <c r="BB47" s="232">
        <f>IF(AZ47=2,G47,0)</f>
        <v>0</v>
      </c>
      <c r="BC47" s="232">
        <f>IF(AZ47=3,G47,0)</f>
        <v>0</v>
      </c>
      <c r="BD47" s="232">
        <f>IF(AZ47=4,G47,0)</f>
        <v>0</v>
      </c>
      <c r="BE47" s="232">
        <f>IF(AZ47=5,G47,0)</f>
        <v>0</v>
      </c>
      <c r="CA47" s="259">
        <v>3</v>
      </c>
      <c r="CB47" s="259">
        <v>1</v>
      </c>
    </row>
    <row r="48" spans="1:80" ht="22.5">
      <c r="A48" s="260">
        <v>19</v>
      </c>
      <c r="B48" s="261" t="s">
        <v>194</v>
      </c>
      <c r="C48" s="262" t="s">
        <v>195</v>
      </c>
      <c r="D48" s="263" t="s">
        <v>111</v>
      </c>
      <c r="E48" s="264">
        <v>50</v>
      </c>
      <c r="F48" s="264">
        <v>0</v>
      </c>
      <c r="G48" s="265">
        <f>E48*F48</f>
        <v>0</v>
      </c>
      <c r="H48" s="266">
        <v>1.4999999999999999E-2</v>
      </c>
      <c r="I48" s="267">
        <f>E48*H48</f>
        <v>0.75</v>
      </c>
      <c r="J48" s="266"/>
      <c r="K48" s="267">
        <f>E48*J48</f>
        <v>0</v>
      </c>
      <c r="O48" s="259">
        <v>2</v>
      </c>
      <c r="AA48" s="232">
        <v>12</v>
      </c>
      <c r="AB48" s="232">
        <v>1</v>
      </c>
      <c r="AC48" s="232">
        <v>8</v>
      </c>
      <c r="AZ48" s="232">
        <v>1</v>
      </c>
      <c r="BA48" s="232">
        <f>IF(AZ48=1,G48,0)</f>
        <v>0</v>
      </c>
      <c r="BB48" s="232">
        <f>IF(AZ48=2,G48,0)</f>
        <v>0</v>
      </c>
      <c r="BC48" s="232">
        <f>IF(AZ48=3,G48,0)</f>
        <v>0</v>
      </c>
      <c r="BD48" s="232">
        <f>IF(AZ48=4,G48,0)</f>
        <v>0</v>
      </c>
      <c r="BE48" s="232">
        <f>IF(AZ48=5,G48,0)</f>
        <v>0</v>
      </c>
      <c r="CA48" s="259">
        <v>12</v>
      </c>
      <c r="CB48" s="259">
        <v>1</v>
      </c>
    </row>
    <row r="49" spans="1:80">
      <c r="A49" s="268"/>
      <c r="B49" s="272"/>
      <c r="C49" s="334" t="s">
        <v>196</v>
      </c>
      <c r="D49" s="335"/>
      <c r="E49" s="273">
        <v>50</v>
      </c>
      <c r="F49" s="274"/>
      <c r="G49" s="275"/>
      <c r="H49" s="276"/>
      <c r="I49" s="270"/>
      <c r="J49" s="277"/>
      <c r="K49" s="270"/>
      <c r="M49" s="271" t="s">
        <v>196</v>
      </c>
      <c r="O49" s="259"/>
    </row>
    <row r="50" spans="1:80" ht="22.5">
      <c r="A50" s="260">
        <v>20</v>
      </c>
      <c r="B50" s="261" t="s">
        <v>197</v>
      </c>
      <c r="C50" s="262" t="s">
        <v>198</v>
      </c>
      <c r="D50" s="263" t="s">
        <v>111</v>
      </c>
      <c r="E50" s="264">
        <v>195</v>
      </c>
      <c r="F50" s="264">
        <v>0</v>
      </c>
      <c r="G50" s="265">
        <f>E50*F50</f>
        <v>0</v>
      </c>
      <c r="H50" s="266">
        <v>1.2E-2</v>
      </c>
      <c r="I50" s="267">
        <f>E50*H50</f>
        <v>2.34</v>
      </c>
      <c r="J50" s="266"/>
      <c r="K50" s="267">
        <f>E50*J50</f>
        <v>0</v>
      </c>
      <c r="O50" s="259">
        <v>2</v>
      </c>
      <c r="AA50" s="232">
        <v>12</v>
      </c>
      <c r="AB50" s="232">
        <v>1</v>
      </c>
      <c r="AC50" s="232">
        <v>33</v>
      </c>
      <c r="AZ50" s="232">
        <v>1</v>
      </c>
      <c r="BA50" s="232">
        <f>IF(AZ50=1,G50,0)</f>
        <v>0</v>
      </c>
      <c r="BB50" s="232">
        <f>IF(AZ50=2,G50,0)</f>
        <v>0</v>
      </c>
      <c r="BC50" s="232">
        <f>IF(AZ50=3,G50,0)</f>
        <v>0</v>
      </c>
      <c r="BD50" s="232">
        <f>IF(AZ50=4,G50,0)</f>
        <v>0</v>
      </c>
      <c r="BE50" s="232">
        <f>IF(AZ50=5,G50,0)</f>
        <v>0</v>
      </c>
      <c r="CA50" s="259">
        <v>12</v>
      </c>
      <c r="CB50" s="259">
        <v>1</v>
      </c>
    </row>
    <row r="51" spans="1:80">
      <c r="A51" s="268"/>
      <c r="B51" s="272"/>
      <c r="C51" s="334" t="s">
        <v>199</v>
      </c>
      <c r="D51" s="335"/>
      <c r="E51" s="273">
        <v>195</v>
      </c>
      <c r="F51" s="274"/>
      <c r="G51" s="275"/>
      <c r="H51" s="276"/>
      <c r="I51" s="270"/>
      <c r="J51" s="277"/>
      <c r="K51" s="270"/>
      <c r="M51" s="271" t="s">
        <v>199</v>
      </c>
      <c r="O51" s="259"/>
    </row>
    <row r="52" spans="1:80">
      <c r="A52" s="260">
        <v>21</v>
      </c>
      <c r="B52" s="261" t="s">
        <v>200</v>
      </c>
      <c r="C52" s="262" t="s">
        <v>201</v>
      </c>
      <c r="D52" s="263" t="s">
        <v>111</v>
      </c>
      <c r="E52" s="264">
        <v>205</v>
      </c>
      <c r="F52" s="264">
        <v>0</v>
      </c>
      <c r="G52" s="265">
        <f>E52*F52</f>
        <v>0</v>
      </c>
      <c r="H52" s="266">
        <v>1.4999999999999999E-2</v>
      </c>
      <c r="I52" s="267">
        <f>E52*H52</f>
        <v>3.0749999999999997</v>
      </c>
      <c r="J52" s="266"/>
      <c r="K52" s="267">
        <f>E52*J52</f>
        <v>0</v>
      </c>
      <c r="O52" s="259">
        <v>2</v>
      </c>
      <c r="AA52" s="232">
        <v>12</v>
      </c>
      <c r="AB52" s="232">
        <v>1</v>
      </c>
      <c r="AC52" s="232">
        <v>12</v>
      </c>
      <c r="AZ52" s="232">
        <v>1</v>
      </c>
      <c r="BA52" s="232">
        <f>IF(AZ52=1,G52,0)</f>
        <v>0</v>
      </c>
      <c r="BB52" s="232">
        <f>IF(AZ52=2,G52,0)</f>
        <v>0</v>
      </c>
      <c r="BC52" s="232">
        <f>IF(AZ52=3,G52,0)</f>
        <v>0</v>
      </c>
      <c r="BD52" s="232">
        <f>IF(AZ52=4,G52,0)</f>
        <v>0</v>
      </c>
      <c r="BE52" s="232">
        <f>IF(AZ52=5,G52,0)</f>
        <v>0</v>
      </c>
      <c r="CA52" s="259">
        <v>12</v>
      </c>
      <c r="CB52" s="259">
        <v>1</v>
      </c>
    </row>
    <row r="53" spans="1:80">
      <c r="A53" s="268"/>
      <c r="B53" s="272"/>
      <c r="C53" s="334" t="s">
        <v>202</v>
      </c>
      <c r="D53" s="335"/>
      <c r="E53" s="273">
        <v>205</v>
      </c>
      <c r="F53" s="274"/>
      <c r="G53" s="275"/>
      <c r="H53" s="276"/>
      <c r="I53" s="270"/>
      <c r="J53" s="277"/>
      <c r="K53" s="270"/>
      <c r="M53" s="271" t="s">
        <v>202</v>
      </c>
      <c r="O53" s="259"/>
    </row>
    <row r="54" spans="1:80">
      <c r="A54" s="260">
        <v>22</v>
      </c>
      <c r="B54" s="261" t="s">
        <v>203</v>
      </c>
      <c r="C54" s="262" t="s">
        <v>204</v>
      </c>
      <c r="D54" s="263" t="s">
        <v>111</v>
      </c>
      <c r="E54" s="264">
        <v>4685</v>
      </c>
      <c r="F54" s="264">
        <v>0</v>
      </c>
      <c r="G54" s="265">
        <f>E54*F54</f>
        <v>0</v>
      </c>
      <c r="H54" s="266">
        <v>3.0000000000000001E-3</v>
      </c>
      <c r="I54" s="267">
        <f>E54*H54</f>
        <v>14.055</v>
      </c>
      <c r="J54" s="266"/>
      <c r="K54" s="267">
        <f>E54*J54</f>
        <v>0</v>
      </c>
      <c r="O54" s="259">
        <v>2</v>
      </c>
      <c r="AA54" s="232">
        <v>12</v>
      </c>
      <c r="AB54" s="232">
        <v>1</v>
      </c>
      <c r="AC54" s="232">
        <v>13</v>
      </c>
      <c r="AZ54" s="232">
        <v>1</v>
      </c>
      <c r="BA54" s="232">
        <f>IF(AZ54=1,G54,0)</f>
        <v>0</v>
      </c>
      <c r="BB54" s="232">
        <f>IF(AZ54=2,G54,0)</f>
        <v>0</v>
      </c>
      <c r="BC54" s="232">
        <f>IF(AZ54=3,G54,0)</f>
        <v>0</v>
      </c>
      <c r="BD54" s="232">
        <f>IF(AZ54=4,G54,0)</f>
        <v>0</v>
      </c>
      <c r="BE54" s="232">
        <f>IF(AZ54=5,G54,0)</f>
        <v>0</v>
      </c>
      <c r="CA54" s="259">
        <v>12</v>
      </c>
      <c r="CB54" s="259">
        <v>1</v>
      </c>
    </row>
    <row r="55" spans="1:80">
      <c r="A55" s="268"/>
      <c r="B55" s="272"/>
      <c r="C55" s="334" t="s">
        <v>205</v>
      </c>
      <c r="D55" s="335"/>
      <c r="E55" s="273">
        <v>4685</v>
      </c>
      <c r="F55" s="274"/>
      <c r="G55" s="275"/>
      <c r="H55" s="276"/>
      <c r="I55" s="270"/>
      <c r="J55" s="277"/>
      <c r="K55" s="270"/>
      <c r="M55" s="271" t="s">
        <v>205</v>
      </c>
      <c r="O55" s="259"/>
    </row>
    <row r="56" spans="1:80">
      <c r="A56" s="278"/>
      <c r="B56" s="279" t="s">
        <v>98</v>
      </c>
      <c r="C56" s="280" t="s">
        <v>139</v>
      </c>
      <c r="D56" s="281"/>
      <c r="E56" s="282"/>
      <c r="F56" s="283"/>
      <c r="G56" s="284">
        <f>SUM(G10:G55)</f>
        <v>0</v>
      </c>
      <c r="H56" s="285"/>
      <c r="I56" s="286">
        <f>SUM(I10:I55)</f>
        <v>174.98725999999999</v>
      </c>
      <c r="J56" s="285"/>
      <c r="K56" s="286">
        <f>SUM(K10:K55)</f>
        <v>0</v>
      </c>
      <c r="O56" s="259">
        <v>4</v>
      </c>
      <c r="BA56" s="287">
        <f>SUM(BA10:BA55)</f>
        <v>0</v>
      </c>
      <c r="BB56" s="287">
        <f>SUM(BB10:BB55)</f>
        <v>0</v>
      </c>
      <c r="BC56" s="287">
        <f>SUM(BC10:BC55)</f>
        <v>0</v>
      </c>
      <c r="BD56" s="287">
        <f>SUM(BD10:BD55)</f>
        <v>0</v>
      </c>
      <c r="BE56" s="287">
        <f>SUM(BE10:BE55)</f>
        <v>0</v>
      </c>
    </row>
    <row r="57" spans="1:80">
      <c r="A57" s="249" t="s">
        <v>97</v>
      </c>
      <c r="B57" s="250" t="s">
        <v>206</v>
      </c>
      <c r="C57" s="251" t="s">
        <v>207</v>
      </c>
      <c r="D57" s="252"/>
      <c r="E57" s="253"/>
      <c r="F57" s="253"/>
      <c r="G57" s="254"/>
      <c r="H57" s="255"/>
      <c r="I57" s="256"/>
      <c r="J57" s="257"/>
      <c r="K57" s="258"/>
      <c r="O57" s="259">
        <v>1</v>
      </c>
    </row>
    <row r="58" spans="1:80">
      <c r="A58" s="260">
        <v>23</v>
      </c>
      <c r="B58" s="261" t="s">
        <v>209</v>
      </c>
      <c r="C58" s="262" t="s">
        <v>210</v>
      </c>
      <c r="D58" s="263" t="s">
        <v>211</v>
      </c>
      <c r="E58" s="264">
        <v>1891</v>
      </c>
      <c r="F58" s="264">
        <v>0</v>
      </c>
      <c r="G58" s="265">
        <f>E58*F58</f>
        <v>0</v>
      </c>
      <c r="H58" s="266">
        <v>5.4799999999999996E-3</v>
      </c>
      <c r="I58" s="267">
        <f>E58*H58</f>
        <v>10.362679999999999</v>
      </c>
      <c r="J58" s="266">
        <v>0</v>
      </c>
      <c r="K58" s="267">
        <f>E58*J58</f>
        <v>0</v>
      </c>
      <c r="O58" s="259">
        <v>2</v>
      </c>
      <c r="AA58" s="232">
        <v>1</v>
      </c>
      <c r="AB58" s="232">
        <v>1</v>
      </c>
      <c r="AC58" s="232">
        <v>1</v>
      </c>
      <c r="AZ58" s="232">
        <v>1</v>
      </c>
      <c r="BA58" s="232">
        <f>IF(AZ58=1,G58,0)</f>
        <v>0</v>
      </c>
      <c r="BB58" s="232">
        <f>IF(AZ58=2,G58,0)</f>
        <v>0</v>
      </c>
      <c r="BC58" s="232">
        <f>IF(AZ58=3,G58,0)</f>
        <v>0</v>
      </c>
      <c r="BD58" s="232">
        <f>IF(AZ58=4,G58,0)</f>
        <v>0</v>
      </c>
      <c r="BE58" s="232">
        <f>IF(AZ58=5,G58,0)</f>
        <v>0</v>
      </c>
      <c r="CA58" s="259">
        <v>1</v>
      </c>
      <c r="CB58" s="259">
        <v>1</v>
      </c>
    </row>
    <row r="59" spans="1:80">
      <c r="A59" s="268"/>
      <c r="B59" s="272"/>
      <c r="C59" s="334" t="s">
        <v>212</v>
      </c>
      <c r="D59" s="335"/>
      <c r="E59" s="273">
        <v>1891</v>
      </c>
      <c r="F59" s="274"/>
      <c r="G59" s="275"/>
      <c r="H59" s="276"/>
      <c r="I59" s="270"/>
      <c r="J59" s="277"/>
      <c r="K59" s="270"/>
      <c r="M59" s="271" t="s">
        <v>212</v>
      </c>
      <c r="O59" s="259"/>
    </row>
    <row r="60" spans="1:80">
      <c r="A60" s="260">
        <v>24</v>
      </c>
      <c r="B60" s="261" t="s">
        <v>213</v>
      </c>
      <c r="C60" s="262" t="s">
        <v>214</v>
      </c>
      <c r="D60" s="263" t="s">
        <v>211</v>
      </c>
      <c r="E60" s="264">
        <v>18</v>
      </c>
      <c r="F60" s="264">
        <v>0</v>
      </c>
      <c r="G60" s="265">
        <f>E60*F60</f>
        <v>0</v>
      </c>
      <c r="H60" s="266">
        <v>4.0050000000000002E-2</v>
      </c>
      <c r="I60" s="267">
        <f>E60*H60</f>
        <v>0.7209000000000001</v>
      </c>
      <c r="J60" s="266">
        <v>0</v>
      </c>
      <c r="K60" s="267">
        <f>E60*J60</f>
        <v>0</v>
      </c>
      <c r="O60" s="259">
        <v>2</v>
      </c>
      <c r="AA60" s="232">
        <v>1</v>
      </c>
      <c r="AB60" s="232">
        <v>1</v>
      </c>
      <c r="AC60" s="232">
        <v>1</v>
      </c>
      <c r="AZ60" s="232">
        <v>1</v>
      </c>
      <c r="BA60" s="232">
        <f>IF(AZ60=1,G60,0)</f>
        <v>0</v>
      </c>
      <c r="BB60" s="232">
        <f>IF(AZ60=2,G60,0)</f>
        <v>0</v>
      </c>
      <c r="BC60" s="232">
        <f>IF(AZ60=3,G60,0)</f>
        <v>0</v>
      </c>
      <c r="BD60" s="232">
        <f>IF(AZ60=4,G60,0)</f>
        <v>0</v>
      </c>
      <c r="BE60" s="232">
        <f>IF(AZ60=5,G60,0)</f>
        <v>0</v>
      </c>
      <c r="CA60" s="259">
        <v>1</v>
      </c>
      <c r="CB60" s="259">
        <v>1</v>
      </c>
    </row>
    <row r="61" spans="1:80">
      <c r="A61" s="268"/>
      <c r="B61" s="272"/>
      <c r="C61" s="334" t="s">
        <v>215</v>
      </c>
      <c r="D61" s="335"/>
      <c r="E61" s="273">
        <v>18</v>
      </c>
      <c r="F61" s="274"/>
      <c r="G61" s="275"/>
      <c r="H61" s="276"/>
      <c r="I61" s="270"/>
      <c r="J61" s="277"/>
      <c r="K61" s="270"/>
      <c r="M61" s="271" t="s">
        <v>215</v>
      </c>
      <c r="O61" s="259"/>
    </row>
    <row r="62" spans="1:80">
      <c r="A62" s="278"/>
      <c r="B62" s="279" t="s">
        <v>98</v>
      </c>
      <c r="C62" s="280" t="s">
        <v>208</v>
      </c>
      <c r="D62" s="281"/>
      <c r="E62" s="282"/>
      <c r="F62" s="283"/>
      <c r="G62" s="284">
        <f>SUM(G57:G61)</f>
        <v>0</v>
      </c>
      <c r="H62" s="285"/>
      <c r="I62" s="286">
        <f>SUM(I57:I61)</f>
        <v>11.08358</v>
      </c>
      <c r="J62" s="285"/>
      <c r="K62" s="286">
        <f>SUM(K57:K61)</f>
        <v>0</v>
      </c>
      <c r="O62" s="259">
        <v>4</v>
      </c>
      <c r="BA62" s="287">
        <f>SUM(BA57:BA61)</f>
        <v>0</v>
      </c>
      <c r="BB62" s="287">
        <f>SUM(BB57:BB61)</f>
        <v>0</v>
      </c>
      <c r="BC62" s="287">
        <f>SUM(BC57:BC61)</f>
        <v>0</v>
      </c>
      <c r="BD62" s="287">
        <f>SUM(BD57:BD61)</f>
        <v>0</v>
      </c>
      <c r="BE62" s="287">
        <f>SUM(BE57:BE61)</f>
        <v>0</v>
      </c>
    </row>
    <row r="63" spans="1:80">
      <c r="A63" s="249" t="s">
        <v>97</v>
      </c>
      <c r="B63" s="250" t="s">
        <v>216</v>
      </c>
      <c r="C63" s="251" t="s">
        <v>217</v>
      </c>
      <c r="D63" s="252"/>
      <c r="E63" s="253"/>
      <c r="F63" s="253"/>
      <c r="G63" s="254"/>
      <c r="H63" s="255"/>
      <c r="I63" s="256"/>
      <c r="J63" s="257"/>
      <c r="K63" s="258"/>
      <c r="O63" s="259">
        <v>1</v>
      </c>
    </row>
    <row r="64" spans="1:80">
      <c r="A64" s="260">
        <v>25</v>
      </c>
      <c r="B64" s="261" t="s">
        <v>219</v>
      </c>
      <c r="C64" s="262" t="s">
        <v>220</v>
      </c>
      <c r="D64" s="263" t="s">
        <v>221</v>
      </c>
      <c r="E64" s="264">
        <v>186.07084</v>
      </c>
      <c r="F64" s="264">
        <v>0</v>
      </c>
      <c r="G64" s="265">
        <f>E64*F64</f>
        <v>0</v>
      </c>
      <c r="H64" s="266">
        <v>0</v>
      </c>
      <c r="I64" s="267">
        <f>E64*H64</f>
        <v>0</v>
      </c>
      <c r="J64" s="266"/>
      <c r="K64" s="267">
        <f>E64*J64</f>
        <v>0</v>
      </c>
      <c r="O64" s="259">
        <v>2</v>
      </c>
      <c r="AA64" s="232">
        <v>7</v>
      </c>
      <c r="AB64" s="232">
        <v>1</v>
      </c>
      <c r="AC64" s="232">
        <v>2</v>
      </c>
      <c r="AZ64" s="232">
        <v>1</v>
      </c>
      <c r="BA64" s="232">
        <f>IF(AZ64=1,G64,0)</f>
        <v>0</v>
      </c>
      <c r="BB64" s="232">
        <f>IF(AZ64=2,G64,0)</f>
        <v>0</v>
      </c>
      <c r="BC64" s="232">
        <f>IF(AZ64=3,G64,0)</f>
        <v>0</v>
      </c>
      <c r="BD64" s="232">
        <f>IF(AZ64=4,G64,0)</f>
        <v>0</v>
      </c>
      <c r="BE64" s="232">
        <f>IF(AZ64=5,G64,0)</f>
        <v>0</v>
      </c>
      <c r="CA64" s="259">
        <v>7</v>
      </c>
      <c r="CB64" s="259">
        <v>1</v>
      </c>
    </row>
    <row r="65" spans="1:57">
      <c r="A65" s="278"/>
      <c r="B65" s="279" t="s">
        <v>98</v>
      </c>
      <c r="C65" s="280" t="s">
        <v>218</v>
      </c>
      <c r="D65" s="281"/>
      <c r="E65" s="282"/>
      <c r="F65" s="283"/>
      <c r="G65" s="284">
        <f>SUM(G63:G64)</f>
        <v>0</v>
      </c>
      <c r="H65" s="285"/>
      <c r="I65" s="286">
        <f>SUM(I63:I64)</f>
        <v>0</v>
      </c>
      <c r="J65" s="285"/>
      <c r="K65" s="286">
        <f>SUM(K63:K64)</f>
        <v>0</v>
      </c>
      <c r="O65" s="259">
        <v>4</v>
      </c>
      <c r="BA65" s="287">
        <f>SUM(BA63:BA64)</f>
        <v>0</v>
      </c>
      <c r="BB65" s="287">
        <f>SUM(BB63:BB64)</f>
        <v>0</v>
      </c>
      <c r="BC65" s="287">
        <f>SUM(BC63:BC64)</f>
        <v>0</v>
      </c>
      <c r="BD65" s="287">
        <f>SUM(BD63:BD64)</f>
        <v>0</v>
      </c>
      <c r="BE65" s="287">
        <f>SUM(BE63:BE64)</f>
        <v>0</v>
      </c>
    </row>
    <row r="66" spans="1:57">
      <c r="E66" s="232"/>
    </row>
    <row r="67" spans="1:57">
      <c r="E67" s="232"/>
    </row>
    <row r="68" spans="1:57">
      <c r="E68" s="232"/>
    </row>
    <row r="69" spans="1:57">
      <c r="E69" s="232"/>
    </row>
    <row r="70" spans="1:57">
      <c r="E70" s="232"/>
    </row>
    <row r="71" spans="1:57">
      <c r="E71" s="232"/>
    </row>
    <row r="72" spans="1:57">
      <c r="E72" s="232"/>
    </row>
    <row r="73" spans="1:57">
      <c r="E73" s="232"/>
    </row>
    <row r="74" spans="1:57">
      <c r="E74" s="232"/>
    </row>
    <row r="75" spans="1:57">
      <c r="E75" s="232"/>
    </row>
    <row r="76" spans="1:57">
      <c r="E76" s="232"/>
    </row>
    <row r="77" spans="1:57">
      <c r="E77" s="232"/>
    </row>
    <row r="78" spans="1:57">
      <c r="E78" s="232"/>
    </row>
    <row r="79" spans="1:57">
      <c r="E79" s="232"/>
    </row>
    <row r="80" spans="1:57">
      <c r="E80" s="232"/>
    </row>
    <row r="81" spans="1:7">
      <c r="E81" s="232"/>
    </row>
    <row r="82" spans="1:7">
      <c r="E82" s="232"/>
    </row>
    <row r="83" spans="1:7">
      <c r="E83" s="232"/>
    </row>
    <row r="84" spans="1:7">
      <c r="E84" s="232"/>
    </row>
    <row r="85" spans="1:7">
      <c r="E85" s="232"/>
    </row>
    <row r="86" spans="1:7">
      <c r="E86" s="232"/>
    </row>
    <row r="87" spans="1:7">
      <c r="E87" s="232"/>
    </row>
    <row r="88" spans="1:7">
      <c r="E88" s="232"/>
    </row>
    <row r="89" spans="1:7">
      <c r="A89" s="277"/>
      <c r="B89" s="277"/>
      <c r="C89" s="277"/>
      <c r="D89" s="277"/>
      <c r="E89" s="277"/>
      <c r="F89" s="277"/>
      <c r="G89" s="277"/>
    </row>
    <row r="90" spans="1:7">
      <c r="A90" s="277"/>
      <c r="B90" s="277"/>
      <c r="C90" s="277"/>
      <c r="D90" s="277"/>
      <c r="E90" s="277"/>
      <c r="F90" s="277"/>
      <c r="G90" s="277"/>
    </row>
    <row r="91" spans="1:7">
      <c r="A91" s="277"/>
      <c r="B91" s="277"/>
      <c r="C91" s="277"/>
      <c r="D91" s="277"/>
      <c r="E91" s="277"/>
      <c r="F91" s="277"/>
      <c r="G91" s="277"/>
    </row>
    <row r="92" spans="1:7">
      <c r="A92" s="277"/>
      <c r="B92" s="277"/>
      <c r="C92" s="277"/>
      <c r="D92" s="277"/>
      <c r="E92" s="277"/>
      <c r="F92" s="277"/>
      <c r="G92" s="277"/>
    </row>
    <row r="93" spans="1:7">
      <c r="E93" s="232"/>
    </row>
    <row r="94" spans="1:7">
      <c r="E94" s="232"/>
    </row>
    <row r="95" spans="1:7">
      <c r="E95" s="232"/>
    </row>
    <row r="96" spans="1:7">
      <c r="E96" s="232"/>
    </row>
    <row r="97" spans="5:5">
      <c r="E97" s="232"/>
    </row>
    <row r="98" spans="5:5">
      <c r="E98" s="232"/>
    </row>
    <row r="99" spans="5:5">
      <c r="E99" s="232"/>
    </row>
    <row r="100" spans="5:5">
      <c r="E100" s="232"/>
    </row>
    <row r="101" spans="5:5">
      <c r="E101" s="232"/>
    </row>
    <row r="102" spans="5:5">
      <c r="E102" s="232"/>
    </row>
    <row r="103" spans="5:5">
      <c r="E103" s="232"/>
    </row>
    <row r="104" spans="5:5">
      <c r="E104" s="232"/>
    </row>
    <row r="105" spans="5:5">
      <c r="E105" s="232"/>
    </row>
    <row r="106" spans="5:5">
      <c r="E106" s="232"/>
    </row>
    <row r="107" spans="5:5">
      <c r="E107" s="232"/>
    </row>
    <row r="108" spans="5:5">
      <c r="E108" s="232"/>
    </row>
    <row r="109" spans="5:5">
      <c r="E109" s="232"/>
    </row>
    <row r="110" spans="5:5">
      <c r="E110" s="232"/>
    </row>
    <row r="111" spans="5:5">
      <c r="E111" s="232"/>
    </row>
    <row r="112" spans="5:5">
      <c r="E112" s="232"/>
    </row>
    <row r="113" spans="1:7">
      <c r="E113" s="232"/>
    </row>
    <row r="114" spans="1:7">
      <c r="E114" s="232"/>
    </row>
    <row r="115" spans="1:7">
      <c r="E115" s="232"/>
    </row>
    <row r="116" spans="1:7">
      <c r="E116" s="232"/>
    </row>
    <row r="117" spans="1:7">
      <c r="E117" s="232"/>
    </row>
    <row r="118" spans="1:7">
      <c r="E118" s="232"/>
    </row>
    <row r="119" spans="1:7">
      <c r="E119" s="232"/>
    </row>
    <row r="120" spans="1:7">
      <c r="E120" s="232"/>
    </row>
    <row r="121" spans="1:7">
      <c r="E121" s="232"/>
    </row>
    <row r="122" spans="1:7">
      <c r="E122" s="232"/>
    </row>
    <row r="123" spans="1:7">
      <c r="E123" s="232"/>
    </row>
    <row r="124" spans="1:7">
      <c r="A124" s="288"/>
      <c r="B124" s="288"/>
    </row>
    <row r="125" spans="1:7">
      <c r="A125" s="277"/>
      <c r="B125" s="277"/>
      <c r="C125" s="289"/>
      <c r="D125" s="289"/>
      <c r="E125" s="290"/>
      <c r="F125" s="289"/>
      <c r="G125" s="291"/>
    </row>
    <row r="126" spans="1:7">
      <c r="A126" s="292"/>
      <c r="B126" s="292"/>
      <c r="C126" s="277"/>
      <c r="D126" s="277"/>
      <c r="E126" s="293"/>
      <c r="F126" s="277"/>
      <c r="G126" s="277"/>
    </row>
    <row r="127" spans="1:7">
      <c r="A127" s="277"/>
      <c r="B127" s="277"/>
      <c r="C127" s="277"/>
      <c r="D127" s="277"/>
      <c r="E127" s="293"/>
      <c r="F127" s="277"/>
      <c r="G127" s="277"/>
    </row>
    <row r="128" spans="1:7">
      <c r="A128" s="277"/>
      <c r="B128" s="277"/>
      <c r="C128" s="277"/>
      <c r="D128" s="277"/>
      <c r="E128" s="293"/>
      <c r="F128" s="277"/>
      <c r="G128" s="277"/>
    </row>
    <row r="129" spans="1:7">
      <c r="A129" s="277"/>
      <c r="B129" s="277"/>
      <c r="C129" s="277"/>
      <c r="D129" s="277"/>
      <c r="E129" s="293"/>
      <c r="F129" s="277"/>
      <c r="G129" s="277"/>
    </row>
    <row r="130" spans="1:7">
      <c r="A130" s="277"/>
      <c r="B130" s="277"/>
      <c r="C130" s="277"/>
      <c r="D130" s="277"/>
      <c r="E130" s="293"/>
      <c r="F130" s="277"/>
      <c r="G130" s="277"/>
    </row>
    <row r="131" spans="1:7">
      <c r="A131" s="277"/>
      <c r="B131" s="277"/>
      <c r="C131" s="277"/>
      <c r="D131" s="277"/>
      <c r="E131" s="293"/>
      <c r="F131" s="277"/>
      <c r="G131" s="277"/>
    </row>
    <row r="132" spans="1:7">
      <c r="A132" s="277"/>
      <c r="B132" s="277"/>
      <c r="C132" s="277"/>
      <c r="D132" s="277"/>
      <c r="E132" s="293"/>
      <c r="F132" s="277"/>
      <c r="G132" s="277"/>
    </row>
    <row r="133" spans="1:7">
      <c r="A133" s="277"/>
      <c r="B133" s="277"/>
      <c r="C133" s="277"/>
      <c r="D133" s="277"/>
      <c r="E133" s="293"/>
      <c r="F133" s="277"/>
      <c r="G133" s="277"/>
    </row>
    <row r="134" spans="1:7">
      <c r="A134" s="277"/>
      <c r="B134" s="277"/>
      <c r="C134" s="277"/>
      <c r="D134" s="277"/>
      <c r="E134" s="293"/>
      <c r="F134" s="277"/>
      <c r="G134" s="277"/>
    </row>
    <row r="135" spans="1:7">
      <c r="A135" s="277"/>
      <c r="B135" s="277"/>
      <c r="C135" s="277"/>
      <c r="D135" s="277"/>
      <c r="E135" s="293"/>
      <c r="F135" s="277"/>
      <c r="G135" s="277"/>
    </row>
    <row r="136" spans="1:7">
      <c r="A136" s="277"/>
      <c r="B136" s="277"/>
      <c r="C136" s="277"/>
      <c r="D136" s="277"/>
      <c r="E136" s="293"/>
      <c r="F136" s="277"/>
      <c r="G136" s="277"/>
    </row>
    <row r="137" spans="1:7">
      <c r="A137" s="277"/>
      <c r="B137" s="277"/>
      <c r="C137" s="277"/>
      <c r="D137" s="277"/>
      <c r="E137" s="293"/>
      <c r="F137" s="277"/>
      <c r="G137" s="277"/>
    </row>
    <row r="138" spans="1:7">
      <c r="A138" s="277"/>
      <c r="B138" s="277"/>
      <c r="C138" s="277"/>
      <c r="D138" s="277"/>
      <c r="E138" s="293"/>
      <c r="F138" s="277"/>
      <c r="G138" s="277"/>
    </row>
  </sheetData>
  <mergeCells count="30">
    <mergeCell ref="C61:D61"/>
    <mergeCell ref="C37:D37"/>
    <mergeCell ref="C39:D39"/>
    <mergeCell ref="C40:D40"/>
    <mergeCell ref="C41:D41"/>
    <mergeCell ref="C44:D44"/>
    <mergeCell ref="C46:D46"/>
    <mergeCell ref="C49:D49"/>
    <mergeCell ref="C51:D51"/>
    <mergeCell ref="C53:D53"/>
    <mergeCell ref="C55:D55"/>
    <mergeCell ref="C59:D59"/>
    <mergeCell ref="C34:D34"/>
    <mergeCell ref="C35:D35"/>
    <mergeCell ref="C26:D26"/>
    <mergeCell ref="C28:D28"/>
    <mergeCell ref="A1:G1"/>
    <mergeCell ref="A3:B3"/>
    <mergeCell ref="A4:B4"/>
    <mergeCell ref="E4:G4"/>
    <mergeCell ref="C30:D30"/>
    <mergeCell ref="C32:D32"/>
    <mergeCell ref="C36:D36"/>
    <mergeCell ref="C12:D12"/>
    <mergeCell ref="C14:D14"/>
    <mergeCell ref="C16:D16"/>
    <mergeCell ref="C18:D18"/>
    <mergeCell ref="C20:D20"/>
    <mergeCell ref="C22:D22"/>
    <mergeCell ref="C24:D24"/>
  </mergeCells>
  <phoneticPr fontId="0" type="noConversion"/>
  <printOptions horizontalCentered="1" gridLinesSet="0"/>
  <pageMargins left="0.59055118110236227" right="0.39370078740157483" top="0.59055118110236227" bottom="0.98425196850393704" header="0.19685039370078741" footer="0.51181102362204722"/>
  <pageSetup paperSize="9" orientation="landscape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List23"/>
  <dimension ref="A1:BE51"/>
  <sheetViews>
    <sheetView zoomScaleNormal="100" workbookViewId="0"/>
  </sheetViews>
  <sheetFormatPr defaultRowHeight="12.75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>
      <c r="A1" s="93" t="s">
        <v>99</v>
      </c>
      <c r="B1" s="94"/>
      <c r="C1" s="94"/>
      <c r="D1" s="94"/>
      <c r="E1" s="94"/>
      <c r="F1" s="94"/>
      <c r="G1" s="94"/>
    </row>
    <row r="2" spans="1:57" ht="12.75" customHeight="1">
      <c r="A2" s="95" t="s">
        <v>32</v>
      </c>
      <c r="B2" s="96"/>
      <c r="C2" s="97" t="s">
        <v>223</v>
      </c>
      <c r="D2" s="97" t="s">
        <v>224</v>
      </c>
      <c r="E2" s="98"/>
      <c r="F2" s="99" t="s">
        <v>33</v>
      </c>
      <c r="G2" s="100"/>
    </row>
    <row r="3" spans="1:57" ht="3" hidden="1" customHeight="1">
      <c r="A3" s="101"/>
      <c r="B3" s="102"/>
      <c r="C3" s="103"/>
      <c r="D3" s="103"/>
      <c r="E3" s="104"/>
      <c r="F3" s="105"/>
      <c r="G3" s="106"/>
    </row>
    <row r="4" spans="1:57" ht="12" customHeight="1">
      <c r="A4" s="107" t="s">
        <v>34</v>
      </c>
      <c r="B4" s="102"/>
      <c r="C4" s="103"/>
      <c r="D4" s="103"/>
      <c r="E4" s="104"/>
      <c r="F4" s="105" t="s">
        <v>35</v>
      </c>
      <c r="G4" s="108"/>
    </row>
    <row r="5" spans="1:57" ht="12.95" customHeight="1">
      <c r="A5" s="109" t="s">
        <v>127</v>
      </c>
      <c r="B5" s="110"/>
      <c r="C5" s="111" t="s">
        <v>128</v>
      </c>
      <c r="D5" s="112"/>
      <c r="E5" s="110"/>
      <c r="F5" s="105" t="s">
        <v>36</v>
      </c>
      <c r="G5" s="106"/>
    </row>
    <row r="6" spans="1:57" ht="12.95" customHeight="1">
      <c r="A6" s="107" t="s">
        <v>37</v>
      </c>
      <c r="B6" s="102"/>
      <c r="C6" s="103"/>
      <c r="D6" s="103"/>
      <c r="E6" s="104"/>
      <c r="F6" s="113" t="s">
        <v>38</v>
      </c>
      <c r="G6" s="114"/>
      <c r="O6" s="115"/>
    </row>
    <row r="7" spans="1:57" ht="12.95" customHeight="1">
      <c r="A7" s="116" t="s">
        <v>101</v>
      </c>
      <c r="B7" s="117"/>
      <c r="C7" s="118" t="s">
        <v>102</v>
      </c>
      <c r="D7" s="119"/>
      <c r="E7" s="119"/>
      <c r="F7" s="120" t="s">
        <v>39</v>
      </c>
      <c r="G7" s="114">
        <f>IF(G6=0,,ROUND((F30+F32)/G6,1))</f>
        <v>0</v>
      </c>
    </row>
    <row r="8" spans="1:57">
      <c r="A8" s="121" t="s">
        <v>40</v>
      </c>
      <c r="B8" s="105"/>
      <c r="C8" s="309"/>
      <c r="D8" s="309"/>
      <c r="E8" s="310"/>
      <c r="F8" s="122" t="s">
        <v>41</v>
      </c>
      <c r="G8" s="123"/>
      <c r="H8" s="124"/>
      <c r="I8" s="125"/>
    </row>
    <row r="9" spans="1:57">
      <c r="A9" s="121" t="s">
        <v>42</v>
      </c>
      <c r="B9" s="105"/>
      <c r="C9" s="309"/>
      <c r="D9" s="309"/>
      <c r="E9" s="310"/>
      <c r="F9" s="105"/>
      <c r="G9" s="126"/>
      <c r="H9" s="127"/>
    </row>
    <row r="10" spans="1:57">
      <c r="A10" s="121" t="s">
        <v>43</v>
      </c>
      <c r="B10" s="105"/>
      <c r="C10" s="309"/>
      <c r="D10" s="309"/>
      <c r="E10" s="309"/>
      <c r="F10" s="128"/>
      <c r="G10" s="129"/>
      <c r="H10" s="130"/>
    </row>
    <row r="11" spans="1:57" ht="13.5" customHeight="1">
      <c r="A11" s="121" t="s">
        <v>44</v>
      </c>
      <c r="B11" s="105"/>
      <c r="C11" s="309"/>
      <c r="D11" s="309"/>
      <c r="E11" s="309"/>
      <c r="F11" s="131" t="s">
        <v>45</v>
      </c>
      <c r="G11" s="132"/>
      <c r="H11" s="127"/>
      <c r="BA11" s="133"/>
      <c r="BB11" s="133"/>
      <c r="BC11" s="133"/>
      <c r="BD11" s="133"/>
      <c r="BE11" s="133"/>
    </row>
    <row r="12" spans="1:57" ht="12.75" customHeight="1">
      <c r="A12" s="134" t="s">
        <v>46</v>
      </c>
      <c r="B12" s="102"/>
      <c r="C12" s="311"/>
      <c r="D12" s="311"/>
      <c r="E12" s="311"/>
      <c r="F12" s="135" t="s">
        <v>47</v>
      </c>
      <c r="G12" s="136"/>
      <c r="H12" s="127"/>
    </row>
    <row r="13" spans="1:57" ht="28.5" customHeight="1" thickBot="1">
      <c r="A13" s="137" t="s">
        <v>48</v>
      </c>
      <c r="B13" s="138"/>
      <c r="C13" s="138"/>
      <c r="D13" s="138"/>
      <c r="E13" s="139"/>
      <c r="F13" s="139"/>
      <c r="G13" s="140"/>
      <c r="H13" s="127"/>
    </row>
    <row r="14" spans="1:57" ht="17.25" customHeight="1" thickBot="1">
      <c r="A14" s="141" t="s">
        <v>49</v>
      </c>
      <c r="B14" s="142"/>
      <c r="C14" s="143"/>
      <c r="D14" s="144" t="s">
        <v>50</v>
      </c>
      <c r="E14" s="145"/>
      <c r="F14" s="145"/>
      <c r="G14" s="143"/>
    </row>
    <row r="15" spans="1:57" ht="15.95" customHeight="1">
      <c r="A15" s="146"/>
      <c r="B15" s="147" t="s">
        <v>51</v>
      </c>
      <c r="C15" s="148">
        <f ca="1">'SO01 002 Rek'!E10</f>
        <v>0</v>
      </c>
      <c r="D15" s="149" t="str">
        <f ca="1">'SO01 002 Rek'!A15</f>
        <v>Ztížené výrobní podmínky</v>
      </c>
      <c r="E15" s="150"/>
      <c r="F15" s="151"/>
      <c r="G15" s="148">
        <f ca="1">'SO01 002 Rek'!I15</f>
        <v>0</v>
      </c>
    </row>
    <row r="16" spans="1:57" ht="15.95" customHeight="1">
      <c r="A16" s="146" t="s">
        <v>52</v>
      </c>
      <c r="B16" s="147" t="s">
        <v>53</v>
      </c>
      <c r="C16" s="148">
        <f ca="1">'SO01 002 Rek'!F10</f>
        <v>0</v>
      </c>
      <c r="D16" s="101" t="str">
        <f ca="1">'SO01 002 Rek'!A16</f>
        <v>Oborová přirážka</v>
      </c>
      <c r="E16" s="152"/>
      <c r="F16" s="153"/>
      <c r="G16" s="148">
        <f ca="1">'SO01 002 Rek'!I16</f>
        <v>0</v>
      </c>
    </row>
    <row r="17" spans="1:7" ht="15.95" customHeight="1">
      <c r="A17" s="146" t="s">
        <v>54</v>
      </c>
      <c r="B17" s="147" t="s">
        <v>55</v>
      </c>
      <c r="C17" s="148">
        <f ca="1">'SO01 002 Rek'!H10</f>
        <v>0</v>
      </c>
      <c r="D17" s="101" t="str">
        <f ca="1">'SO01 002 Rek'!A17</f>
        <v>Přesun stavebních kapacit</v>
      </c>
      <c r="E17" s="152"/>
      <c r="F17" s="153"/>
      <c r="G17" s="148">
        <f ca="1">'SO01 002 Rek'!I17</f>
        <v>0</v>
      </c>
    </row>
    <row r="18" spans="1:7" ht="15.95" customHeight="1">
      <c r="A18" s="154" t="s">
        <v>56</v>
      </c>
      <c r="B18" s="155" t="s">
        <v>57</v>
      </c>
      <c r="C18" s="148">
        <f ca="1">'SO01 002 Rek'!G10</f>
        <v>0</v>
      </c>
      <c r="D18" s="101" t="str">
        <f ca="1">'SO01 002 Rek'!A18</f>
        <v>Mimostaveništní doprava</v>
      </c>
      <c r="E18" s="152"/>
      <c r="F18" s="153"/>
      <c r="G18" s="148">
        <f ca="1">'SO01 002 Rek'!I18</f>
        <v>0</v>
      </c>
    </row>
    <row r="19" spans="1:7" ht="15.95" customHeight="1">
      <c r="A19" s="156" t="s">
        <v>58</v>
      </c>
      <c r="B19" s="147"/>
      <c r="C19" s="148">
        <f ca="1">SUM(C15:C18)</f>
        <v>0</v>
      </c>
      <c r="D19" s="101" t="str">
        <f ca="1">'SO01 002 Rek'!A19</f>
        <v>Zařízení staveniště</v>
      </c>
      <c r="E19" s="152"/>
      <c r="F19" s="153"/>
      <c r="G19" s="148">
        <f ca="1">'SO01 002 Rek'!I19</f>
        <v>0</v>
      </c>
    </row>
    <row r="20" spans="1:7" ht="15.95" customHeight="1">
      <c r="A20" s="156"/>
      <c r="B20" s="147"/>
      <c r="C20" s="148"/>
      <c r="D20" s="101" t="str">
        <f ca="1">'SO01 002 Rek'!A20</f>
        <v>Provoz investora</v>
      </c>
      <c r="E20" s="152"/>
      <c r="F20" s="153"/>
      <c r="G20" s="148">
        <f ca="1">'SO01 002 Rek'!I20</f>
        <v>0</v>
      </c>
    </row>
    <row r="21" spans="1:7" ht="15.95" customHeight="1">
      <c r="A21" s="156" t="s">
        <v>29</v>
      </c>
      <c r="B21" s="147"/>
      <c r="C21" s="148">
        <f ca="1">'SO01 002 Rek'!I10</f>
        <v>0</v>
      </c>
      <c r="D21" s="101" t="str">
        <f ca="1">'SO01 002 Rek'!A21</f>
        <v>Kompletační činnost (IČD)</v>
      </c>
      <c r="E21" s="152"/>
      <c r="F21" s="153"/>
      <c r="G21" s="148">
        <f ca="1">'SO01 002 Rek'!I21</f>
        <v>0</v>
      </c>
    </row>
    <row r="22" spans="1:7" ht="15.95" customHeight="1">
      <c r="A22" s="157" t="s">
        <v>59</v>
      </c>
      <c r="B22" s="127"/>
      <c r="C22" s="148">
        <f ca="1">C19+C21</f>
        <v>0</v>
      </c>
      <c r="D22" s="101" t="s">
        <v>60</v>
      </c>
      <c r="E22" s="152"/>
      <c r="F22" s="153"/>
      <c r="G22" s="148">
        <f ca="1">G23-SUM(G15:G21)</f>
        <v>0</v>
      </c>
    </row>
    <row r="23" spans="1:7" ht="15.95" customHeight="1" thickBot="1">
      <c r="A23" s="307" t="s">
        <v>61</v>
      </c>
      <c r="B23" s="308"/>
      <c r="C23" s="158">
        <f ca="1">C22+G23</f>
        <v>0</v>
      </c>
      <c r="D23" s="159" t="s">
        <v>62</v>
      </c>
      <c r="E23" s="160"/>
      <c r="F23" s="161"/>
      <c r="G23" s="148">
        <f ca="1">'SO01 002 Rek'!H23</f>
        <v>0</v>
      </c>
    </row>
    <row r="24" spans="1:7">
      <c r="A24" s="162" t="s">
        <v>63</v>
      </c>
      <c r="B24" s="163"/>
      <c r="C24" s="164"/>
      <c r="D24" s="163" t="s">
        <v>64</v>
      </c>
      <c r="E24" s="163"/>
      <c r="F24" s="165" t="s">
        <v>65</v>
      </c>
      <c r="G24" s="166"/>
    </row>
    <row r="25" spans="1:7">
      <c r="A25" s="157" t="s">
        <v>66</v>
      </c>
      <c r="B25" s="127"/>
      <c r="C25" s="167"/>
      <c r="D25" s="127" t="s">
        <v>66</v>
      </c>
      <c r="F25" s="168" t="s">
        <v>66</v>
      </c>
      <c r="G25" s="169"/>
    </row>
    <row r="26" spans="1:7" ht="37.5" customHeight="1">
      <c r="A26" s="157" t="s">
        <v>67</v>
      </c>
      <c r="B26" s="170"/>
      <c r="C26" s="167"/>
      <c r="D26" s="127" t="s">
        <v>67</v>
      </c>
      <c r="F26" s="168" t="s">
        <v>67</v>
      </c>
      <c r="G26" s="169"/>
    </row>
    <row r="27" spans="1:7">
      <c r="A27" s="157"/>
      <c r="B27" s="171"/>
      <c r="C27" s="167"/>
      <c r="D27" s="127"/>
      <c r="F27" s="168"/>
      <c r="G27" s="169"/>
    </row>
    <row r="28" spans="1:7">
      <c r="A28" s="157" t="s">
        <v>68</v>
      </c>
      <c r="B28" s="127"/>
      <c r="C28" s="167"/>
      <c r="D28" s="168" t="s">
        <v>69</v>
      </c>
      <c r="E28" s="167"/>
      <c r="F28" s="172" t="s">
        <v>69</v>
      </c>
      <c r="G28" s="169"/>
    </row>
    <row r="29" spans="1:7" ht="69" customHeight="1">
      <c r="A29" s="157"/>
      <c r="B29" s="127"/>
      <c r="C29" s="173"/>
      <c r="D29" s="174"/>
      <c r="E29" s="173"/>
      <c r="F29" s="127"/>
      <c r="G29" s="169"/>
    </row>
    <row r="30" spans="1:7">
      <c r="A30" s="175" t="s">
        <v>11</v>
      </c>
      <c r="B30" s="176"/>
      <c r="C30" s="177">
        <v>21</v>
      </c>
      <c r="D30" s="176" t="s">
        <v>70</v>
      </c>
      <c r="E30" s="178"/>
      <c r="F30" s="312">
        <f>C23-F32</f>
        <v>0</v>
      </c>
      <c r="G30" s="313"/>
    </row>
    <row r="31" spans="1:7">
      <c r="A31" s="175" t="s">
        <v>71</v>
      </c>
      <c r="B31" s="176"/>
      <c r="C31" s="177">
        <f>C30</f>
        <v>21</v>
      </c>
      <c r="D31" s="176" t="s">
        <v>72</v>
      </c>
      <c r="E31" s="178"/>
      <c r="F31" s="312">
        <f>ROUND(PRODUCT(F30,C31/100),0)</f>
        <v>0</v>
      </c>
      <c r="G31" s="313"/>
    </row>
    <row r="32" spans="1:7">
      <c r="A32" s="175" t="s">
        <v>11</v>
      </c>
      <c r="B32" s="176"/>
      <c r="C32" s="177">
        <v>0</v>
      </c>
      <c r="D32" s="176" t="s">
        <v>72</v>
      </c>
      <c r="E32" s="178"/>
      <c r="F32" s="312">
        <v>0</v>
      </c>
      <c r="G32" s="313"/>
    </row>
    <row r="33" spans="1:8">
      <c r="A33" s="175" t="s">
        <v>71</v>
      </c>
      <c r="B33" s="179"/>
      <c r="C33" s="180">
        <f>C32</f>
        <v>0</v>
      </c>
      <c r="D33" s="176" t="s">
        <v>72</v>
      </c>
      <c r="E33" s="153"/>
      <c r="F33" s="312">
        <f>ROUND(PRODUCT(F32,C33/100),0)</f>
        <v>0</v>
      </c>
      <c r="G33" s="313"/>
    </row>
    <row r="34" spans="1:8" s="184" customFormat="1" ht="19.5" customHeight="1" thickBot="1">
      <c r="A34" s="181" t="s">
        <v>73</v>
      </c>
      <c r="B34" s="182"/>
      <c r="C34" s="182"/>
      <c r="D34" s="182"/>
      <c r="E34" s="183"/>
      <c r="F34" s="314">
        <f>ROUND(SUM(F30:F33),0)</f>
        <v>0</v>
      </c>
      <c r="G34" s="315"/>
    </row>
    <row r="36" spans="1:8">
      <c r="A36" s="2" t="s">
        <v>74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>
      <c r="A37" s="2"/>
      <c r="B37" s="316"/>
      <c r="C37" s="316"/>
      <c r="D37" s="316"/>
      <c r="E37" s="316"/>
      <c r="F37" s="316"/>
      <c r="G37" s="316"/>
      <c r="H37" s="1" t="s">
        <v>1</v>
      </c>
    </row>
    <row r="38" spans="1:8" ht="12.75" customHeight="1">
      <c r="A38" s="185"/>
      <c r="B38" s="316"/>
      <c r="C38" s="316"/>
      <c r="D38" s="316"/>
      <c r="E38" s="316"/>
      <c r="F38" s="316"/>
      <c r="G38" s="316"/>
      <c r="H38" s="1" t="s">
        <v>1</v>
      </c>
    </row>
    <row r="39" spans="1:8">
      <c r="A39" s="185"/>
      <c r="B39" s="316"/>
      <c r="C39" s="316"/>
      <c r="D39" s="316"/>
      <c r="E39" s="316"/>
      <c r="F39" s="316"/>
      <c r="G39" s="316"/>
      <c r="H39" s="1" t="s">
        <v>1</v>
      </c>
    </row>
    <row r="40" spans="1:8">
      <c r="A40" s="185"/>
      <c r="B40" s="316"/>
      <c r="C40" s="316"/>
      <c r="D40" s="316"/>
      <c r="E40" s="316"/>
      <c r="F40" s="316"/>
      <c r="G40" s="316"/>
      <c r="H40" s="1" t="s">
        <v>1</v>
      </c>
    </row>
    <row r="41" spans="1:8">
      <c r="A41" s="185"/>
      <c r="B41" s="316"/>
      <c r="C41" s="316"/>
      <c r="D41" s="316"/>
      <c r="E41" s="316"/>
      <c r="F41" s="316"/>
      <c r="G41" s="316"/>
      <c r="H41" s="1" t="s">
        <v>1</v>
      </c>
    </row>
    <row r="42" spans="1:8">
      <c r="A42" s="185"/>
      <c r="B42" s="316"/>
      <c r="C42" s="316"/>
      <c r="D42" s="316"/>
      <c r="E42" s="316"/>
      <c r="F42" s="316"/>
      <c r="G42" s="316"/>
      <c r="H42" s="1" t="s">
        <v>1</v>
      </c>
    </row>
    <row r="43" spans="1:8">
      <c r="A43" s="185"/>
      <c r="B43" s="316"/>
      <c r="C43" s="316"/>
      <c r="D43" s="316"/>
      <c r="E43" s="316"/>
      <c r="F43" s="316"/>
      <c r="G43" s="316"/>
      <c r="H43" s="1" t="s">
        <v>1</v>
      </c>
    </row>
    <row r="44" spans="1:8" ht="12.75" customHeight="1">
      <c r="A44" s="185"/>
      <c r="B44" s="316"/>
      <c r="C44" s="316"/>
      <c r="D44" s="316"/>
      <c r="E44" s="316"/>
      <c r="F44" s="316"/>
      <c r="G44" s="316"/>
      <c r="H44" s="1" t="s">
        <v>1</v>
      </c>
    </row>
    <row r="45" spans="1:8" ht="12.75" customHeight="1">
      <c r="A45" s="185"/>
      <c r="B45" s="316"/>
      <c r="C45" s="316"/>
      <c r="D45" s="316"/>
      <c r="E45" s="316"/>
      <c r="F45" s="316"/>
      <c r="G45" s="316"/>
      <c r="H45" s="1" t="s">
        <v>1</v>
      </c>
    </row>
    <row r="46" spans="1:8">
      <c r="B46" s="306"/>
      <c r="C46" s="306"/>
      <c r="D46" s="306"/>
      <c r="E46" s="306"/>
      <c r="F46" s="306"/>
      <c r="G46" s="306"/>
    </row>
    <row r="47" spans="1:8">
      <c r="B47" s="306"/>
      <c r="C47" s="306"/>
      <c r="D47" s="306"/>
      <c r="E47" s="306"/>
      <c r="F47" s="306"/>
      <c r="G47" s="306"/>
    </row>
    <row r="48" spans="1:8">
      <c r="B48" s="306"/>
      <c r="C48" s="306"/>
      <c r="D48" s="306"/>
      <c r="E48" s="306"/>
      <c r="F48" s="306"/>
      <c r="G48" s="306"/>
    </row>
    <row r="49" spans="2:7">
      <c r="B49" s="306"/>
      <c r="C49" s="306"/>
      <c r="D49" s="306"/>
      <c r="E49" s="306"/>
      <c r="F49" s="306"/>
      <c r="G49" s="306"/>
    </row>
    <row r="50" spans="2:7">
      <c r="B50" s="306"/>
      <c r="C50" s="306"/>
      <c r="D50" s="306"/>
      <c r="E50" s="306"/>
      <c r="F50" s="306"/>
      <c r="G50" s="306"/>
    </row>
    <row r="51" spans="2:7">
      <c r="B51" s="306"/>
      <c r="C51" s="306"/>
      <c r="D51" s="306"/>
      <c r="E51" s="306"/>
      <c r="F51" s="306"/>
      <c r="G51" s="306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List33"/>
  <dimension ref="A1:BE74"/>
  <sheetViews>
    <sheetView workbookViewId="0">
      <selection sqref="A1:B1"/>
    </sheetView>
  </sheetViews>
  <sheetFormatPr defaultRowHeight="12.75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>
      <c r="A1" s="317" t="s">
        <v>2</v>
      </c>
      <c r="B1" s="318"/>
      <c r="C1" s="186" t="s">
        <v>103</v>
      </c>
      <c r="D1" s="187"/>
      <c r="E1" s="188"/>
      <c r="F1" s="187"/>
      <c r="G1" s="189" t="s">
        <v>75</v>
      </c>
      <c r="H1" s="190" t="s">
        <v>223</v>
      </c>
      <c r="I1" s="191"/>
    </row>
    <row r="2" spans="1:57" ht="13.5" thickBot="1">
      <c r="A2" s="319" t="s">
        <v>76</v>
      </c>
      <c r="B2" s="320"/>
      <c r="C2" s="192" t="s">
        <v>129</v>
      </c>
      <c r="D2" s="193"/>
      <c r="E2" s="194"/>
      <c r="F2" s="193"/>
      <c r="G2" s="321" t="s">
        <v>224</v>
      </c>
      <c r="H2" s="322"/>
      <c r="I2" s="323"/>
    </row>
    <row r="3" spans="1:57" ht="13.5" thickTop="1">
      <c r="F3" s="127"/>
    </row>
    <row r="4" spans="1:57" ht="19.5" customHeight="1">
      <c r="A4" s="195" t="s">
        <v>77</v>
      </c>
      <c r="B4" s="196"/>
      <c r="C4" s="196"/>
      <c r="D4" s="196"/>
      <c r="E4" s="197"/>
      <c r="F4" s="196"/>
      <c r="G4" s="196"/>
      <c r="H4" s="196"/>
      <c r="I4" s="196"/>
    </row>
    <row r="5" spans="1:57" ht="13.5" thickBot="1"/>
    <row r="6" spans="1:57" s="127" customFormat="1" ht="13.5" thickBot="1">
      <c r="A6" s="198"/>
      <c r="B6" s="199" t="s">
        <v>78</v>
      </c>
      <c r="C6" s="199"/>
      <c r="D6" s="200"/>
      <c r="E6" s="201" t="s">
        <v>25</v>
      </c>
      <c r="F6" s="202" t="s">
        <v>26</v>
      </c>
      <c r="G6" s="202" t="s">
        <v>27</v>
      </c>
      <c r="H6" s="202" t="s">
        <v>28</v>
      </c>
      <c r="I6" s="203" t="s">
        <v>29</v>
      </c>
    </row>
    <row r="7" spans="1:57" s="127" customFormat="1">
      <c r="A7" s="294" t="str">
        <f ca="1">'SO01 002 Pol'!B7</f>
        <v>11</v>
      </c>
      <c r="B7" s="62" t="str">
        <f ca="1">'SO01 002 Pol'!C7</f>
        <v>Přípravné a přidružené práce</v>
      </c>
      <c r="D7" s="204"/>
      <c r="E7" s="295">
        <f ca="1">'SO01 002 Pol'!BA10</f>
        <v>0</v>
      </c>
      <c r="F7" s="296">
        <f ca="1">'SO01 002 Pol'!BB10</f>
        <v>0</v>
      </c>
      <c r="G7" s="296">
        <f ca="1">'SO01 002 Pol'!BC10</f>
        <v>0</v>
      </c>
      <c r="H7" s="296">
        <f ca="1">'SO01 002 Pol'!BD10</f>
        <v>0</v>
      </c>
      <c r="I7" s="297">
        <f ca="1">'SO01 002 Pol'!BE10</f>
        <v>0</v>
      </c>
    </row>
    <row r="8" spans="1:57" s="127" customFormat="1">
      <c r="A8" s="294" t="str">
        <f ca="1">'SO01 002 Pol'!B11</f>
        <v>18</v>
      </c>
      <c r="B8" s="62" t="str">
        <f ca="1">'SO01 002 Pol'!C11</f>
        <v>Povrchové úpravy terénu</v>
      </c>
      <c r="D8" s="204"/>
      <c r="E8" s="295">
        <f ca="1">'SO01 002 Pol'!BA23</f>
        <v>0</v>
      </c>
      <c r="F8" s="296">
        <f ca="1">'SO01 002 Pol'!BB23</f>
        <v>0</v>
      </c>
      <c r="G8" s="296">
        <f ca="1">'SO01 002 Pol'!BC23</f>
        <v>0</v>
      </c>
      <c r="H8" s="296">
        <f ca="1">'SO01 002 Pol'!BD23</f>
        <v>0</v>
      </c>
      <c r="I8" s="297">
        <f ca="1">'SO01 002 Pol'!BE23</f>
        <v>0</v>
      </c>
    </row>
    <row r="9" spans="1:57" s="127" customFormat="1" ht="13.5" thickBot="1">
      <c r="A9" s="294" t="str">
        <f ca="1">'SO01 002 Pol'!B24</f>
        <v>99</v>
      </c>
      <c r="B9" s="62" t="str">
        <f ca="1">'SO01 002 Pol'!C24</f>
        <v>Staveništní přesun hmot</v>
      </c>
      <c r="D9" s="204"/>
      <c r="E9" s="295">
        <f ca="1">'SO01 002 Pol'!BA26</f>
        <v>0</v>
      </c>
      <c r="F9" s="296">
        <f ca="1">'SO01 002 Pol'!BB26</f>
        <v>0</v>
      </c>
      <c r="G9" s="296">
        <f ca="1">'SO01 002 Pol'!BC26</f>
        <v>0</v>
      </c>
      <c r="H9" s="296">
        <f ca="1">'SO01 002 Pol'!BD26</f>
        <v>0</v>
      </c>
      <c r="I9" s="297">
        <f ca="1">'SO01 002 Pol'!BE26</f>
        <v>0</v>
      </c>
    </row>
    <row r="10" spans="1:57" s="14" customFormat="1" ht="13.5" thickBot="1">
      <c r="A10" s="205"/>
      <c r="B10" s="206" t="s">
        <v>79</v>
      </c>
      <c r="C10" s="206"/>
      <c r="D10" s="207"/>
      <c r="E10" s="208">
        <f>SUM(E7:E9)</f>
        <v>0</v>
      </c>
      <c r="F10" s="209">
        <f>SUM(F7:F9)</f>
        <v>0</v>
      </c>
      <c r="G10" s="209">
        <f>SUM(G7:G9)</f>
        <v>0</v>
      </c>
      <c r="H10" s="209">
        <f>SUM(H7:H9)</f>
        <v>0</v>
      </c>
      <c r="I10" s="210">
        <f>SUM(I7:I9)</f>
        <v>0</v>
      </c>
    </row>
    <row r="11" spans="1:57">
      <c r="A11" s="127"/>
      <c r="B11" s="127"/>
      <c r="C11" s="127"/>
      <c r="D11" s="127"/>
      <c r="E11" s="127"/>
      <c r="F11" s="127"/>
      <c r="G11" s="127"/>
      <c r="H11" s="127"/>
      <c r="I11" s="127"/>
    </row>
    <row r="12" spans="1:57" ht="19.5" customHeight="1">
      <c r="A12" s="196" t="s">
        <v>80</v>
      </c>
      <c r="B12" s="196"/>
      <c r="C12" s="196"/>
      <c r="D12" s="196"/>
      <c r="E12" s="196"/>
      <c r="F12" s="196"/>
      <c r="G12" s="211"/>
      <c r="H12" s="196"/>
      <c r="I12" s="196"/>
      <c r="BA12" s="133"/>
      <c r="BB12" s="133"/>
      <c r="BC12" s="133"/>
      <c r="BD12" s="133"/>
      <c r="BE12" s="133"/>
    </row>
    <row r="13" spans="1:57" ht="13.5" thickBot="1"/>
    <row r="14" spans="1:57">
      <c r="A14" s="162" t="s">
        <v>81</v>
      </c>
      <c r="B14" s="163"/>
      <c r="C14" s="163"/>
      <c r="D14" s="212"/>
      <c r="E14" s="213" t="s">
        <v>82</v>
      </c>
      <c r="F14" s="214" t="s">
        <v>12</v>
      </c>
      <c r="G14" s="215" t="s">
        <v>83</v>
      </c>
      <c r="H14" s="216"/>
      <c r="I14" s="217" t="s">
        <v>82</v>
      </c>
    </row>
    <row r="15" spans="1:57">
      <c r="A15" s="156" t="s">
        <v>119</v>
      </c>
      <c r="B15" s="147"/>
      <c r="C15" s="147"/>
      <c r="D15" s="218"/>
      <c r="E15" s="219"/>
      <c r="F15" s="220"/>
      <c r="G15" s="221">
        <v>0</v>
      </c>
      <c r="H15" s="222"/>
      <c r="I15" s="223">
        <f t="shared" ref="I15:I22" si="0">E15+F15*G15/100</f>
        <v>0</v>
      </c>
      <c r="BA15" s="1">
        <v>0</v>
      </c>
    </row>
    <row r="16" spans="1:57">
      <c r="A16" s="156" t="s">
        <v>120</v>
      </c>
      <c r="B16" s="147"/>
      <c r="C16" s="147"/>
      <c r="D16" s="218"/>
      <c r="E16" s="219"/>
      <c r="F16" s="220"/>
      <c r="G16" s="221">
        <v>0</v>
      </c>
      <c r="H16" s="222"/>
      <c r="I16" s="223">
        <f t="shared" si="0"/>
        <v>0</v>
      </c>
      <c r="BA16" s="1">
        <v>0</v>
      </c>
    </row>
    <row r="17" spans="1:53">
      <c r="A17" s="156" t="s">
        <v>121</v>
      </c>
      <c r="B17" s="147"/>
      <c r="C17" s="147"/>
      <c r="D17" s="218"/>
      <c r="E17" s="219"/>
      <c r="F17" s="220"/>
      <c r="G17" s="221">
        <v>0</v>
      </c>
      <c r="H17" s="222"/>
      <c r="I17" s="223">
        <f t="shared" si="0"/>
        <v>0</v>
      </c>
      <c r="BA17" s="1">
        <v>0</v>
      </c>
    </row>
    <row r="18" spans="1:53">
      <c r="A18" s="156" t="s">
        <v>122</v>
      </c>
      <c r="B18" s="147"/>
      <c r="C18" s="147"/>
      <c r="D18" s="218"/>
      <c r="E18" s="219"/>
      <c r="F18" s="220"/>
      <c r="G18" s="221">
        <v>0</v>
      </c>
      <c r="H18" s="222"/>
      <c r="I18" s="223">
        <f t="shared" si="0"/>
        <v>0</v>
      </c>
      <c r="BA18" s="1">
        <v>0</v>
      </c>
    </row>
    <row r="19" spans="1:53">
      <c r="A19" s="156" t="s">
        <v>123</v>
      </c>
      <c r="B19" s="147"/>
      <c r="C19" s="147"/>
      <c r="D19" s="218"/>
      <c r="E19" s="219"/>
      <c r="F19" s="220"/>
      <c r="G19" s="221">
        <v>0</v>
      </c>
      <c r="H19" s="222"/>
      <c r="I19" s="223">
        <f t="shared" si="0"/>
        <v>0</v>
      </c>
      <c r="BA19" s="1">
        <v>1</v>
      </c>
    </row>
    <row r="20" spans="1:53">
      <c r="A20" s="156" t="s">
        <v>124</v>
      </c>
      <c r="B20" s="147"/>
      <c r="C20" s="147"/>
      <c r="D20" s="218"/>
      <c r="E20" s="219"/>
      <c r="F20" s="220"/>
      <c r="G20" s="221">
        <v>0</v>
      </c>
      <c r="H20" s="222"/>
      <c r="I20" s="223">
        <f t="shared" si="0"/>
        <v>0</v>
      </c>
      <c r="BA20" s="1">
        <v>1</v>
      </c>
    </row>
    <row r="21" spans="1:53">
      <c r="A21" s="156" t="s">
        <v>125</v>
      </c>
      <c r="B21" s="147"/>
      <c r="C21" s="147"/>
      <c r="D21" s="218"/>
      <c r="E21" s="219"/>
      <c r="F21" s="220"/>
      <c r="G21" s="221">
        <v>0</v>
      </c>
      <c r="H21" s="222"/>
      <c r="I21" s="223">
        <f t="shared" si="0"/>
        <v>0</v>
      </c>
      <c r="BA21" s="1">
        <v>2</v>
      </c>
    </row>
    <row r="22" spans="1:53">
      <c r="A22" s="156" t="s">
        <v>126</v>
      </c>
      <c r="B22" s="147"/>
      <c r="C22" s="147"/>
      <c r="D22" s="218"/>
      <c r="E22" s="219"/>
      <c r="F22" s="220"/>
      <c r="G22" s="221">
        <v>0</v>
      </c>
      <c r="H22" s="222"/>
      <c r="I22" s="223">
        <f t="shared" si="0"/>
        <v>0</v>
      </c>
      <c r="BA22" s="1">
        <v>2</v>
      </c>
    </row>
    <row r="23" spans="1:53" ht="13.5" thickBot="1">
      <c r="A23" s="224"/>
      <c r="B23" s="225" t="s">
        <v>84</v>
      </c>
      <c r="C23" s="226"/>
      <c r="D23" s="227"/>
      <c r="E23" s="228"/>
      <c r="F23" s="229"/>
      <c r="G23" s="229"/>
      <c r="H23" s="324">
        <f>SUM(I15:I22)</f>
        <v>0</v>
      </c>
      <c r="I23" s="325"/>
    </row>
    <row r="25" spans="1:53">
      <c r="B25" s="14"/>
      <c r="F25" s="230"/>
      <c r="G25" s="231"/>
      <c r="H25" s="231"/>
      <c r="I25" s="46"/>
    </row>
    <row r="26" spans="1:53">
      <c r="F26" s="230"/>
      <c r="G26" s="231"/>
      <c r="H26" s="231"/>
      <c r="I26" s="46"/>
    </row>
    <row r="27" spans="1:53">
      <c r="F27" s="230"/>
      <c r="G27" s="231"/>
      <c r="H27" s="231"/>
      <c r="I27" s="46"/>
    </row>
    <row r="28" spans="1:53">
      <c r="F28" s="230"/>
      <c r="G28" s="231"/>
      <c r="H28" s="231"/>
      <c r="I28" s="46"/>
    </row>
    <row r="29" spans="1:53">
      <c r="F29" s="230"/>
      <c r="G29" s="231"/>
      <c r="H29" s="231"/>
      <c r="I29" s="46"/>
    </row>
    <row r="30" spans="1:53">
      <c r="F30" s="230"/>
      <c r="G30" s="231"/>
      <c r="H30" s="231"/>
      <c r="I30" s="46"/>
    </row>
    <row r="31" spans="1:53">
      <c r="F31" s="230"/>
      <c r="G31" s="231"/>
      <c r="H31" s="231"/>
      <c r="I31" s="46"/>
    </row>
    <row r="32" spans="1:53">
      <c r="F32" s="230"/>
      <c r="G32" s="231"/>
      <c r="H32" s="231"/>
      <c r="I32" s="46"/>
    </row>
    <row r="33" spans="6:9">
      <c r="F33" s="230"/>
      <c r="G33" s="231"/>
      <c r="H33" s="231"/>
      <c r="I33" s="46"/>
    </row>
    <row r="34" spans="6:9">
      <c r="F34" s="230"/>
      <c r="G34" s="231"/>
      <c r="H34" s="231"/>
      <c r="I34" s="46"/>
    </row>
    <row r="35" spans="6:9">
      <c r="F35" s="230"/>
      <c r="G35" s="231"/>
      <c r="H35" s="231"/>
      <c r="I35" s="46"/>
    </row>
    <row r="36" spans="6:9">
      <c r="F36" s="230"/>
      <c r="G36" s="231"/>
      <c r="H36" s="231"/>
      <c r="I36" s="46"/>
    </row>
    <row r="37" spans="6:9">
      <c r="F37" s="230"/>
      <c r="G37" s="231"/>
      <c r="H37" s="231"/>
      <c r="I37" s="46"/>
    </row>
    <row r="38" spans="6:9">
      <c r="F38" s="230"/>
      <c r="G38" s="231"/>
      <c r="H38" s="231"/>
      <c r="I38" s="46"/>
    </row>
    <row r="39" spans="6:9">
      <c r="F39" s="230"/>
      <c r="G39" s="231"/>
      <c r="H39" s="231"/>
      <c r="I39" s="46"/>
    </row>
    <row r="40" spans="6:9">
      <c r="F40" s="230"/>
      <c r="G40" s="231"/>
      <c r="H40" s="231"/>
      <c r="I40" s="46"/>
    </row>
    <row r="41" spans="6:9">
      <c r="F41" s="230"/>
      <c r="G41" s="231"/>
      <c r="H41" s="231"/>
      <c r="I41" s="46"/>
    </row>
    <row r="42" spans="6:9">
      <c r="F42" s="230"/>
      <c r="G42" s="231"/>
      <c r="H42" s="231"/>
      <c r="I42" s="46"/>
    </row>
    <row r="43" spans="6:9">
      <c r="F43" s="230"/>
      <c r="G43" s="231"/>
      <c r="H43" s="231"/>
      <c r="I43" s="46"/>
    </row>
    <row r="44" spans="6:9">
      <c r="F44" s="230"/>
      <c r="G44" s="231"/>
      <c r="H44" s="231"/>
      <c r="I44" s="46"/>
    </row>
    <row r="45" spans="6:9">
      <c r="F45" s="230"/>
      <c r="G45" s="231"/>
      <c r="H45" s="231"/>
      <c r="I45" s="46"/>
    </row>
    <row r="46" spans="6:9">
      <c r="F46" s="230"/>
      <c r="G46" s="231"/>
      <c r="H46" s="231"/>
      <c r="I46" s="46"/>
    </row>
    <row r="47" spans="6:9">
      <c r="F47" s="230"/>
      <c r="G47" s="231"/>
      <c r="H47" s="231"/>
      <c r="I47" s="46"/>
    </row>
    <row r="48" spans="6:9">
      <c r="F48" s="230"/>
      <c r="G48" s="231"/>
      <c r="H48" s="231"/>
      <c r="I48" s="46"/>
    </row>
    <row r="49" spans="6:9">
      <c r="F49" s="230"/>
      <c r="G49" s="231"/>
      <c r="H49" s="231"/>
      <c r="I49" s="46"/>
    </row>
    <row r="50" spans="6:9">
      <c r="F50" s="230"/>
      <c r="G50" s="231"/>
      <c r="H50" s="231"/>
      <c r="I50" s="46"/>
    </row>
    <row r="51" spans="6:9">
      <c r="F51" s="230"/>
      <c r="G51" s="231"/>
      <c r="H51" s="231"/>
      <c r="I51" s="46"/>
    </row>
    <row r="52" spans="6:9">
      <c r="F52" s="230"/>
      <c r="G52" s="231"/>
      <c r="H52" s="231"/>
      <c r="I52" s="46"/>
    </row>
    <row r="53" spans="6:9">
      <c r="F53" s="230"/>
      <c r="G53" s="231"/>
      <c r="H53" s="231"/>
      <c r="I53" s="46"/>
    </row>
    <row r="54" spans="6:9">
      <c r="F54" s="230"/>
      <c r="G54" s="231"/>
      <c r="H54" s="231"/>
      <c r="I54" s="46"/>
    </row>
    <row r="55" spans="6:9">
      <c r="F55" s="230"/>
      <c r="G55" s="231"/>
      <c r="H55" s="231"/>
      <c r="I55" s="46"/>
    </row>
    <row r="56" spans="6:9">
      <c r="F56" s="230"/>
      <c r="G56" s="231"/>
      <c r="H56" s="231"/>
      <c r="I56" s="46"/>
    </row>
    <row r="57" spans="6:9">
      <c r="F57" s="230"/>
      <c r="G57" s="231"/>
      <c r="H57" s="231"/>
      <c r="I57" s="46"/>
    </row>
    <row r="58" spans="6:9">
      <c r="F58" s="230"/>
      <c r="G58" s="231"/>
      <c r="H58" s="231"/>
      <c r="I58" s="46"/>
    </row>
    <row r="59" spans="6:9">
      <c r="F59" s="230"/>
      <c r="G59" s="231"/>
      <c r="H59" s="231"/>
      <c r="I59" s="46"/>
    </row>
    <row r="60" spans="6:9">
      <c r="F60" s="230"/>
      <c r="G60" s="231"/>
      <c r="H60" s="231"/>
      <c r="I60" s="46"/>
    </row>
    <row r="61" spans="6:9">
      <c r="F61" s="230"/>
      <c r="G61" s="231"/>
      <c r="H61" s="231"/>
      <c r="I61" s="46"/>
    </row>
    <row r="62" spans="6:9">
      <c r="F62" s="230"/>
      <c r="G62" s="231"/>
      <c r="H62" s="231"/>
      <c r="I62" s="46"/>
    </row>
    <row r="63" spans="6:9">
      <c r="F63" s="230"/>
      <c r="G63" s="231"/>
      <c r="H63" s="231"/>
      <c r="I63" s="46"/>
    </row>
    <row r="64" spans="6:9">
      <c r="F64" s="230"/>
      <c r="G64" s="231"/>
      <c r="H64" s="231"/>
      <c r="I64" s="46"/>
    </row>
    <row r="65" spans="6:9">
      <c r="F65" s="230"/>
      <c r="G65" s="231"/>
      <c r="H65" s="231"/>
      <c r="I65" s="46"/>
    </row>
    <row r="66" spans="6:9">
      <c r="F66" s="230"/>
      <c r="G66" s="231"/>
      <c r="H66" s="231"/>
      <c r="I66" s="46"/>
    </row>
    <row r="67" spans="6:9">
      <c r="F67" s="230"/>
      <c r="G67" s="231"/>
      <c r="H67" s="231"/>
      <c r="I67" s="46"/>
    </row>
    <row r="68" spans="6:9">
      <c r="F68" s="230"/>
      <c r="G68" s="231"/>
      <c r="H68" s="231"/>
      <c r="I68" s="46"/>
    </row>
    <row r="69" spans="6:9">
      <c r="F69" s="230"/>
      <c r="G69" s="231"/>
      <c r="H69" s="231"/>
      <c r="I69" s="46"/>
    </row>
    <row r="70" spans="6:9">
      <c r="F70" s="230"/>
      <c r="G70" s="231"/>
      <c r="H70" s="231"/>
      <c r="I70" s="46"/>
    </row>
    <row r="71" spans="6:9">
      <c r="F71" s="230"/>
      <c r="G71" s="231"/>
      <c r="H71" s="231"/>
      <c r="I71" s="46"/>
    </row>
    <row r="72" spans="6:9">
      <c r="F72" s="230"/>
      <c r="G72" s="231"/>
      <c r="H72" s="231"/>
      <c r="I72" s="46"/>
    </row>
    <row r="73" spans="6:9">
      <c r="F73" s="230"/>
      <c r="G73" s="231"/>
      <c r="H73" s="231"/>
      <c r="I73" s="46"/>
    </row>
    <row r="74" spans="6:9">
      <c r="F74" s="230"/>
      <c r="G74" s="231"/>
      <c r="H74" s="231"/>
      <c r="I74" s="46"/>
    </row>
  </sheetData>
  <mergeCells count="4">
    <mergeCell ref="A1:B1"/>
    <mergeCell ref="A2:B2"/>
    <mergeCell ref="G2:I2"/>
    <mergeCell ref="H23:I23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57</vt:i4>
      </vt:variant>
    </vt:vector>
  </HeadingPairs>
  <TitlesOfParts>
    <vt:vector size="79" baseType="lpstr">
      <vt:lpstr>Stavba</vt:lpstr>
      <vt:lpstr>001 001 KL</vt:lpstr>
      <vt:lpstr>001 001 Rek</vt:lpstr>
      <vt:lpstr>001 001 Pol</vt:lpstr>
      <vt:lpstr>SO01 001 KL</vt:lpstr>
      <vt:lpstr>SO01 001 Rek</vt:lpstr>
      <vt:lpstr>SO01 001 Pol</vt:lpstr>
      <vt:lpstr>SO01 002 KL</vt:lpstr>
      <vt:lpstr>SO01 002 Rek</vt:lpstr>
      <vt:lpstr>SO01 002 Pol</vt:lpstr>
      <vt:lpstr>SO02 001 KL</vt:lpstr>
      <vt:lpstr>SO02 001 Rek</vt:lpstr>
      <vt:lpstr>SO02 001 Pol</vt:lpstr>
      <vt:lpstr>SO02 002 KL</vt:lpstr>
      <vt:lpstr>SO02 002 Rek</vt:lpstr>
      <vt:lpstr>SO02 002 Pol</vt:lpstr>
      <vt:lpstr>SO03 001 KL</vt:lpstr>
      <vt:lpstr>SO03 001 Rek</vt:lpstr>
      <vt:lpstr>SO03 001 Pol</vt:lpstr>
      <vt:lpstr>SO03 002 KL</vt:lpstr>
      <vt:lpstr>SO03 002 Rek</vt:lpstr>
      <vt:lpstr>SO03 002 Pol</vt:lpstr>
      <vt:lpstr>Stavba!CelkemObjekty</vt:lpstr>
      <vt:lpstr>Stavba!CisloStavby</vt:lpstr>
      <vt:lpstr>Stavba!dadresa</vt:lpstr>
      <vt:lpstr>Stavba!DIČ</vt:lpstr>
      <vt:lpstr>Stavba!dmisto</vt:lpstr>
      <vt:lpstr>Stavba!dpsc</vt:lpstr>
      <vt:lpstr>Stavba!IČO</vt:lpstr>
      <vt:lpstr>Stavba!NazevObjektu</vt:lpstr>
      <vt:lpstr>Stavba!NazevStavby</vt:lpstr>
      <vt:lpstr>Stavba!Objednatel</vt:lpstr>
      <vt:lpstr>Stavba!Objekt</vt:lpstr>
      <vt:lpstr>Stavba!odic</vt:lpstr>
      <vt:lpstr>Stavba!oico</vt:lpstr>
      <vt:lpstr>Stavba!omisto</vt:lpstr>
      <vt:lpstr>Stavba!onazev</vt:lpstr>
      <vt:lpstr>Stavba!opsc</vt:lpstr>
      <vt:lpstr>'001 001 KL'!Print_Area</vt:lpstr>
      <vt:lpstr>'001 001 Pol'!Print_Area</vt:lpstr>
      <vt:lpstr>'001 001 Rek'!Print_Area</vt:lpstr>
      <vt:lpstr>'SO01 001 KL'!Print_Area</vt:lpstr>
      <vt:lpstr>'SO01 001 Pol'!Print_Area</vt:lpstr>
      <vt:lpstr>'SO01 001 Rek'!Print_Area</vt:lpstr>
      <vt:lpstr>'SO01 002 KL'!Print_Area</vt:lpstr>
      <vt:lpstr>'SO01 002 Pol'!Print_Area</vt:lpstr>
      <vt:lpstr>'SO01 002 Rek'!Print_Area</vt:lpstr>
      <vt:lpstr>'SO02 001 KL'!Print_Area</vt:lpstr>
      <vt:lpstr>'SO02 001 Pol'!Print_Area</vt:lpstr>
      <vt:lpstr>'SO02 001 Rek'!Print_Area</vt:lpstr>
      <vt:lpstr>'SO02 002 KL'!Print_Area</vt:lpstr>
      <vt:lpstr>'SO02 002 Pol'!Print_Area</vt:lpstr>
      <vt:lpstr>'SO02 002 Rek'!Print_Area</vt:lpstr>
      <vt:lpstr>'SO03 001 KL'!Print_Area</vt:lpstr>
      <vt:lpstr>'SO03 001 Pol'!Print_Area</vt:lpstr>
      <vt:lpstr>'SO03 001 Rek'!Print_Area</vt:lpstr>
      <vt:lpstr>'SO03 002 KL'!Print_Area</vt:lpstr>
      <vt:lpstr>'SO03 002 Pol'!Print_Area</vt:lpstr>
      <vt:lpstr>'SO03 002 Rek'!Print_Area</vt:lpstr>
      <vt:lpstr>Stavba!Print_Area</vt:lpstr>
      <vt:lpstr>'001 001 Pol'!Print_Titles</vt:lpstr>
      <vt:lpstr>'001 001 Rek'!Print_Titles</vt:lpstr>
      <vt:lpstr>'SO01 001 Pol'!Print_Titles</vt:lpstr>
      <vt:lpstr>'SO01 001 Rek'!Print_Titles</vt:lpstr>
      <vt:lpstr>'SO01 002 Pol'!Print_Titles</vt:lpstr>
      <vt:lpstr>'SO01 002 Rek'!Print_Titles</vt:lpstr>
      <vt:lpstr>'SO02 001 Pol'!Print_Titles</vt:lpstr>
      <vt:lpstr>'SO02 001 Rek'!Print_Titles</vt:lpstr>
      <vt:lpstr>'SO02 002 Pol'!Print_Titles</vt:lpstr>
      <vt:lpstr>'SO02 002 Rek'!Print_Titles</vt:lpstr>
      <vt:lpstr>'SO03 001 Pol'!Print_Titles</vt:lpstr>
      <vt:lpstr>'SO03 001 Rek'!Print_Titles</vt:lpstr>
      <vt:lpstr>'SO03 002 Pol'!Print_Titles</vt:lpstr>
      <vt:lpstr>'SO03 002 Rek'!Print_Titles</vt:lpstr>
      <vt:lpstr>Stavba!SazbaDPH1</vt:lpstr>
      <vt:lpstr>Stavba!SazbaDPH2</vt:lpstr>
      <vt:lpstr>Stavba!SoucetDilu</vt:lpstr>
      <vt:lpstr>Stavba!StavbaCelkem</vt:lpstr>
      <vt:lpstr>Stavba!Zhotovitel</vt:lpstr>
    </vt:vector>
  </TitlesOfParts>
  <Company>ATC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Varadínek</dc:creator>
  <cp:lastModifiedBy>Lenka Mikešová</cp:lastModifiedBy>
  <cp:lastPrinted>2013-05-23T12:17:58Z</cp:lastPrinted>
  <dcterms:created xsi:type="dcterms:W3CDTF">2013-04-17T08:04:20Z</dcterms:created>
  <dcterms:modified xsi:type="dcterms:W3CDTF">2013-05-23T12:19:03Z</dcterms:modified>
</cp:coreProperties>
</file>