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2"/>
    <sheet name="2020-21 - Rekonstrukce mí..." sheetId="2" state="visible" r:id="rId3"/>
    <sheet name="Pokyny pro vyplnění" sheetId="3" state="visible" r:id="rId4"/>
  </sheets>
  <definedNames>
    <definedName function="false" hidden="false" localSheetId="1" name="_xlnm.Print_Area" vbProcedure="false">'2020-21 - Rekonstrukce mí...'!$C$4:$J$37;'2020-21 - Rekonstrukce mí...'!$C$43:$J$68;'2020-21 - Rekonstrukce mí...'!$C$74:$K$322</definedName>
    <definedName function="false" hidden="false" localSheetId="1" name="_xlnm.Print_Titles" vbProcedure="false">'2020-21 - Rekonstrukce mí...'!$84:$84</definedName>
    <definedName function="false" hidden="true" localSheetId="1" name="_xlnm._FilterDatabase" vbProcedure="false">'2020-21 - Rekonstrukce mí...'!$C$84:$K$322</definedName>
    <definedName function="false" hidden="false" localSheetId="2" name="_xlnm.Print_Area" vbProcedure="false">'Pokyny pro vyplnění'!$B$2:$K$71;'Pokyny pro vyplnění'!$B$74:$K$118;'Pokyny pro vyplnění'!$B$121:$K$161;'Pokyny pro vyplnění'!$B$164:$K$218</definedName>
    <definedName function="false" hidden="false" localSheetId="0" name="_xlnm.Print_Area" vbProcedure="false">'Rekapitulace stavby'!$D$4:$AO$36;'Rekapitulace stavby'!$C$42:$AQ$56</definedName>
    <definedName function="false" hidden="false" localSheetId="0" name="_xlnm.Print_Titles" vbProcedure="false">'Rekapitulace stavby'!$52:$52</definedName>
    <definedName function="false" hidden="false" localSheetId="0" name="_xlnm.Print_Area" vbProcedure="false">'Rekapitulace stavby'!$D$4:$AO$36,'Rekapitulace stavby'!$C$42:$AQ$56</definedName>
    <definedName function="false" hidden="false" localSheetId="0" name="_xlnm.Print_Titles" vbProcedure="false">'Rekapitulace stavby'!$52:$52</definedName>
    <definedName function="false" hidden="false" localSheetId="1" name="_xlnm.Print_Area" vbProcedure="false">'2020-21 - Rekonstrukce mí...'!$C$4:$J$37,'2020-21 - Rekonstrukce mí...'!$C$43:$J$68,'2020-21 - Rekonstrukce mí...'!$C$74:$K$322</definedName>
    <definedName function="false" hidden="false" localSheetId="1" name="_xlnm.Print_Titles" vbProcedure="false">'2020-21 - Rekonstrukce mí...'!$84:$84</definedName>
    <definedName function="false" hidden="false" localSheetId="1" name="_xlnm._FilterDatabase" vbProcedure="false">'2020-21 - Rekonstrukce mí...'!$C$84:$K$322</definedName>
    <definedName function="false" hidden="false" localSheetId="2" name="_xlnm.Print_Area" vbProcedure="false">'Pokyny pro vyplnění'!$B$2:$K$71,'Pokyny pro vyplnění'!$B$74:$K$118,'Pokyny pro vyplnění'!$B$121:$K$161,'Pokyny pro vyplnění'!$B$164:$K$218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<sst xmlns="http://schemas.openxmlformats.org/spreadsheetml/2006/main" count="3019" uniqueCount="692">
  <si>
    <t xml:space="preserve">Export Komplet</t>
  </si>
  <si>
    <t xml:space="preserve">VZ</t>
  </si>
  <si>
    <t xml:space="preserve">2.0</t>
  </si>
  <si>
    <t xml:space="preserve">ZAMOK</t>
  </si>
  <si>
    <t xml:space="preserve">False</t>
  </si>
  <si>
    <t xml:space="preserve">{e898c0ac-5ff5-4261-a435-6d2607644f83}</t>
  </si>
  <si>
    <t xml:space="preserve">0,01</t>
  </si>
  <si>
    <t xml:space="preserve">21</t>
  </si>
  <si>
    <t xml:space="preserve">15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</si>
  <si>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</si>
  <si>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</si>
  <si>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</si>
  <si>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</si>
  <si>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</si>
  <si>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2020/21</t>
  </si>
  <si>
    <t xml:space="preserve"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</si>
  <si>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 xml:space="preserve">Stavba:</t>
  </si>
  <si>
    <t xml:space="preserve">Rekonstrukce místní komunikace na parc. č. 2921/1 v k.ú. Vlčice u Jeseníka</t>
  </si>
  <si>
    <t xml:space="preserve">KSO:</t>
  </si>
  <si>
    <t xml:space="preserve">CC-CZ:</t>
  </si>
  <si>
    <t xml:space="preserve">Místo:</t>
  </si>
  <si>
    <t xml:space="preserve">Vlčice u Jeseníka</t>
  </si>
  <si>
    <t xml:space="preserve">Datum:</t>
  </si>
  <si>
    <t xml:space="preserve">4. 12. 2020</t>
  </si>
  <si>
    <t xml:space="preserve">Zadavatel:</t>
  </si>
  <si>
    <t xml:space="preserve">IČ:</t>
  </si>
  <si>
    <t xml:space="preserve">00636045</t>
  </si>
  <si>
    <t xml:space="preserve">Obec Vlčice</t>
  </si>
  <si>
    <t xml:space="preserve">DIČ:</t>
  </si>
  <si>
    <t xml:space="preserve">Uchazeč:</t>
  </si>
  <si>
    <t xml:space="preserve">Vyplň údaj</t>
  </si>
  <si>
    <t xml:space="preserve">Projektant:</t>
  </si>
  <si>
    <t xml:space="preserve">04973984</t>
  </si>
  <si>
    <t xml:space="preserve">TUMVIA s.r.o.</t>
  </si>
  <si>
    <t xml:space="preserve">CZ04973984</t>
  </si>
  <si>
    <t xml:space="preserve">True</t>
  </si>
  <si>
    <t xml:space="preserve">Zpracovatel:</t>
  </si>
  <si>
    <t xml:space="preserve"> </t>
  </si>
  <si>
    <t xml:space="preserve"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</si>
  <si>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</si>
  <si>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</si>
  <si>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</si>
  <si>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</si>
  <si>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</si>
  <si>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</si>
  <si>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</si>
  <si>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</si>
  <si>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</si>
  <si>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</si>
  <si>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</si>
  <si>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</si>
  <si>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</si>
  <si>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</si>
  <si>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</si>
  <si>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</si>
  <si>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</si>
  <si>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</si>
  <si>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</si>
  <si>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</si>
  <si>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</si>
  <si>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Ostat._x000D_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</si>
  <si>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</si>
  <si>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</si>
  <si>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</si>
  <si>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</si>
  <si>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přenesená_x000D_
[CZK]</t>
  </si>
  <si>
    <t xml:space="preserve">DPH snížená přenesená_x000D_
[CZK]</t>
  </si>
  <si>
    <t xml:space="preserve">Základna_x000D_
DPH základní</t>
  </si>
  <si>
    <t xml:space="preserve">Základna_x000D_
DPH snížená</t>
  </si>
  <si>
    <t xml:space="preserve">Základna_x000D_
DPH zákl. přenesená</t>
  </si>
  <si>
    <t xml:space="preserve">Základna_x000D_
DPH sníž. přenesená</t>
  </si>
  <si>
    <t xml:space="preserve">Základna_x000D_
DPH nulová</t>
  </si>
  <si>
    <t xml:space="preserve">Náklady stavby celkem</t>
  </si>
  <si>
    <t xml:space="preserve">D</t>
  </si>
  <si>
    <t xml:space="preserve">0</t>
  </si>
  <si>
    <t xml:space="preserve">IMPORT</t>
  </si>
  <si>
    <t xml:space="preserve">{00000000-0000-0000-0000-000000000000}</t>
  </si>
  <si>
    <t xml:space="preserve">/</t>
  </si>
  <si>
    <t xml:space="preserve">STA</t>
  </si>
  <si>
    <t xml:space="preserve">1</t>
  </si>
  <si>
    <t xml:space="preserve">###NOINSERT###</t>
  </si>
  <si>
    <t xml:space="preserve">2</t>
  </si>
  <si>
    <t xml:space="preserve">KRYCÍ LIST SOUPISU PRACÍ</t>
  </si>
  <si>
    <t xml:space="preserve">REKAPITULACE ČLENĚNÍ SOUPISU PRACÍ</t>
  </si>
  <si>
    <t xml:space="preserve">Kód dílu - Popis</t>
  </si>
  <si>
    <t xml:space="preserve">Cena celkem [CZK]</t>
  </si>
  <si>
    <t xml:space="preserve">-1</t>
  </si>
  <si>
    <t xml:space="preserve"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</si>
  <si>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</si>
  <si>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</si>
  <si>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</si>
  <si>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</si>
  <si>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</si>
  <si>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</si>
  <si>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</si>
  <si>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PSV - Práce a dodávky PSV</t>
  </si>
  <si>
    <t xml:space="preserve">    711 - Izolace proti vodě, vlhkosti a plynům</t>
  </si>
  <si>
    <t xml:space="preserve">VRN11 - VEDLEJŠÍ NÁKLADY STAVBY</t>
  </si>
  <si>
    <t xml:space="preserve">VRN91 - OSTATNÍ NÁKLADY STAVBY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</si>
  <si>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</si>
  <si>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</si>
  <si>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</si>
  <si>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</si>
  <si>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</si>
  <si>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</si>
  <si>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</si>
  <si>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</si>
  <si>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</si>
  <si>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</si>
  <si>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</si>
  <si>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</si>
  <si>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</si>
  <si>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</si>
  <si>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</si>
  <si>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</si>
  <si>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</si>
  <si>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</si>
  <si>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113155334</t>
  </si>
  <si>
    <t xml:space="preserve">Frézování betonového podkladu nebo krytu s naložením na dopravní prostředek plochy přes 1 000 do 10 000 m2 bez překážek v trase pruhu šířky přes 1 m do 2 m, tloušťky vrstvy 100 mm</t>
  </si>
  <si>
    <t xml:space="preserve">m2</t>
  </si>
  <si>
    <t xml:space="preserve">CS ÚRS 2020 01</t>
  </si>
  <si>
    <t xml:space="preserve">4</t>
  </si>
  <si>
    <t xml:space="preserve">827319595</t>
  </si>
  <si>
    <t xml:space="preserve">VV</t>
  </si>
  <si>
    <t xml:space="preserve">asfaltová vozovka</t>
  </si>
  <si>
    <t xml:space="preserve">2170,35</t>
  </si>
  <si>
    <t xml:space="preserve">Součet</t>
  </si>
  <si>
    <t xml:space="preserve">121151123</t>
  </si>
  <si>
    <t xml:space="preserve">Sejmutí ornice strojně při souvislé ploše přes 500 m2, tl. vrstvy do 200 mm</t>
  </si>
  <si>
    <t xml:space="preserve">-1281856284</t>
  </si>
  <si>
    <t xml:space="preserve">sejmutí ornice</t>
  </si>
  <si>
    <t xml:space="preserve">1400</t>
  </si>
  <si>
    <t xml:space="preserve">3</t>
  </si>
  <si>
    <t xml:space="preserve">122251105</t>
  </si>
  <si>
    <t xml:space="preserve">Odkopávky a prokopávky nezapažené strojně v hornině třídy těžitelnosti I skupiny 3 přes 500 do 1 000 m3</t>
  </si>
  <si>
    <t xml:space="preserve">m3</t>
  </si>
  <si>
    <t xml:space="preserve">-1695997425</t>
  </si>
  <si>
    <t xml:space="preserve">zářez </t>
  </si>
  <si>
    <t xml:space="preserve">119</t>
  </si>
  <si>
    <t xml:space="preserve">výkop pro rozšíření vozovky a kční vrstvy sjezdů a výhyben</t>
  </si>
  <si>
    <t xml:space="preserve">110</t>
  </si>
  <si>
    <t xml:space="preserve">131251100</t>
  </si>
  <si>
    <t xml:space="preserve">Hloubení nezapažených jam a zářezů strojně s urovnáním dna do předepsaného profilu a spádu v hornině třídy těžitelnosti I skupiny 3 do 20 m3</t>
  </si>
  <si>
    <t xml:space="preserve">-435639588</t>
  </si>
  <si>
    <t xml:space="preserve">výkop pro vsakovací objekt</t>
  </si>
  <si>
    <t xml:space="preserve">5</t>
  </si>
  <si>
    <t xml:space="preserve">132251103</t>
  </si>
  <si>
    <t xml:space="preserve">Hloubení nezapažených rýh šířky do 800 mm strojně s urovnáním dna do předepsaného profilu a spádu v hornině třídy těžitelnosti I skupiny 3 přes 50 do 100 m3</t>
  </si>
  <si>
    <t xml:space="preserve">1993813928</t>
  </si>
  <si>
    <t xml:space="preserve">žlaby v ploše mimo vozovku (průřez. Plocha 0,16 m2; délka 25 m)</t>
  </si>
  <si>
    <t xml:space="preserve">6</t>
  </si>
  <si>
    <t xml:space="preserve">162651112</t>
  </si>
  <si>
    <t xml:space="preserve">Vodorovné přemístění výkopku nebo sypaniny po suchu na obvyklém dopravním prostředku, bez naložení výkopku, avšak se složením bez rozhrnutí z horniny třídy těžitelnosti I skupiny 1 až 3 na vzdálenost přes 4 000 do 5 000 m</t>
  </si>
  <si>
    <t xml:space="preserve">-105754282</t>
  </si>
  <si>
    <t xml:space="preserve">ornice</t>
  </si>
  <si>
    <t xml:space="preserve">2170,35*0,15</t>
  </si>
  <si>
    <t xml:space="preserve">výkop</t>
  </si>
  <si>
    <t xml:space="preserve">229+4+3</t>
  </si>
  <si>
    <t xml:space="preserve">7</t>
  </si>
  <si>
    <t xml:space="preserve">171251201</t>
  </si>
  <si>
    <t xml:space="preserve">Uložení sypaniny na skládky nebo meziskládky bez hutnění s upravením uložené sypaniny do předepsaného tvaru</t>
  </si>
  <si>
    <t xml:space="preserve">1544607871</t>
  </si>
  <si>
    <t xml:space="preserve">8</t>
  </si>
  <si>
    <t xml:space="preserve">167151111</t>
  </si>
  <si>
    <t xml:space="preserve">Nakládání, skládání a překládání neulehlého výkopku nebo sypaniny strojně nakládání, množství přes 100 m3, z hornin třídy těžitelnosti I, skupiny 1 až 3</t>
  </si>
  <si>
    <t xml:space="preserve">-2003484470</t>
  </si>
  <si>
    <t xml:space="preserve">násyp</t>
  </si>
  <si>
    <t xml:space="preserve">46</t>
  </si>
  <si>
    <t xml:space="preserve">9</t>
  </si>
  <si>
    <t xml:space="preserve">-873685372</t>
  </si>
  <si>
    <t xml:space="preserve">10</t>
  </si>
  <si>
    <t xml:space="preserve">171151103</t>
  </si>
  <si>
    <t xml:space="preserve">Uložení sypanin do násypů s rozprostřením sypaniny ve vrstvách a s hrubým urovnáním zhutněných z hornin soudržných jakékoliv třídy těžitelnosti</t>
  </si>
  <si>
    <t xml:space="preserve">1423311107</t>
  </si>
  <si>
    <t xml:space="preserve">11</t>
  </si>
  <si>
    <t xml:space="preserve">182151111</t>
  </si>
  <si>
    <t xml:space="preserve">Svahování trvalých svahů do projektovaných profilů strojně s potřebným přemístěním výkopku při svahování v zářezech v hornině třídy těžitelnosti I, skupiny 1 až 3</t>
  </si>
  <si>
    <t xml:space="preserve">2082690646</t>
  </si>
  <si>
    <t xml:space="preserve">svahování zářezů</t>
  </si>
  <si>
    <t xml:space="preserve">409</t>
  </si>
  <si>
    <t xml:space="preserve">12</t>
  </si>
  <si>
    <t xml:space="preserve">182251101</t>
  </si>
  <si>
    <t xml:space="preserve">Svahování trvalých svahů do projektovaných profilů strojně s potřebným přemístěním výkopku při svahování násypů v jakékoliv hornině</t>
  </si>
  <si>
    <t xml:space="preserve">1549985527</t>
  </si>
  <si>
    <t xml:space="preserve">násypy</t>
  </si>
  <si>
    <t xml:space="preserve">47</t>
  </si>
  <si>
    <t xml:space="preserve">13</t>
  </si>
  <si>
    <t xml:space="preserve">181351003</t>
  </si>
  <si>
    <t xml:space="preserve">Rozprostření a urovnání ornice v rovině nebo ve svahu sklonu do 1:5 strojně při souvislé ploše do 100 m2, tl. vrstvy do 200 mm</t>
  </si>
  <si>
    <t xml:space="preserve">2073151564</t>
  </si>
  <si>
    <t xml:space="preserve">pokládka ornice tl. 0,15 m</t>
  </si>
  <si>
    <t xml:space="preserve">766</t>
  </si>
  <si>
    <t xml:space="preserve">14</t>
  </si>
  <si>
    <t xml:space="preserve">M</t>
  </si>
  <si>
    <t xml:space="preserve">10364100</t>
  </si>
  <si>
    <t xml:space="preserve">zemina pro terénní úpravy - tříděná</t>
  </si>
  <si>
    <t xml:space="preserve">t</t>
  </si>
  <si>
    <t xml:space="preserve">406147265</t>
  </si>
  <si>
    <t xml:space="preserve">766*0,3 'Přepočtené koeficientem množství</t>
  </si>
  <si>
    <t xml:space="preserve">181411131</t>
  </si>
  <si>
    <t xml:space="preserve">Založení trávníku na půdě předem připravené plochy do 1000 m2 výsevem včetně utažení parkového v rovině nebo na svahu do 1:5</t>
  </si>
  <si>
    <t xml:space="preserve">994853302</t>
  </si>
  <si>
    <t xml:space="preserve">16</t>
  </si>
  <si>
    <t xml:space="preserve">005724700</t>
  </si>
  <si>
    <t xml:space="preserve">osivo směs travní univerzál</t>
  </si>
  <si>
    <t xml:space="preserve">kg</t>
  </si>
  <si>
    <t xml:space="preserve">857726669</t>
  </si>
  <si>
    <t xml:space="preserve">766*0,1 'Přepočtené koeficientem množství</t>
  </si>
  <si>
    <t xml:space="preserve">Zakládání</t>
  </si>
  <si>
    <t xml:space="preserve">17</t>
  </si>
  <si>
    <t xml:space="preserve">211971122</t>
  </si>
  <si>
    <t xml:space="preserve">Zřízení opláštění výplně z geotextilie odvodňovacích žeber nebo trativodů v rýze nebo zářezu se stěnami svislými nebo šikmými o sklonu přes 1:2 při rozvinuté šířce opláštění přes 2,5 m</t>
  </si>
  <si>
    <t xml:space="preserve">1415692511</t>
  </si>
  <si>
    <t xml:space="preserve">pro vsakovací objekt</t>
  </si>
  <si>
    <t xml:space="preserve">18</t>
  </si>
  <si>
    <t xml:space="preserve">69311068</t>
  </si>
  <si>
    <t xml:space="preserve">geotextilie netkaná separační, ochranná, filtrační, drenážní PP 300g/m2</t>
  </si>
  <si>
    <t xml:space="preserve">1307882178</t>
  </si>
  <si>
    <t xml:space="preserve">6*1,2 'Přepočtené koeficientem množství</t>
  </si>
  <si>
    <t xml:space="preserve">19</t>
  </si>
  <si>
    <t xml:space="preserve">174111101</t>
  </si>
  <si>
    <t xml:space="preserve">Zásyp sypaninou z jakékoliv horniny ručně s uložením výkopku ve vrstvách se zhutněním jam, šachet, rýh nebo kolem objektů v těchto vykopávkách</t>
  </si>
  <si>
    <t xml:space="preserve">-2022795790</t>
  </si>
  <si>
    <t xml:space="preserve">20</t>
  </si>
  <si>
    <t xml:space="preserve">58343872</t>
  </si>
  <si>
    <t xml:space="preserve">kamenivo drcené hrubé frakce 8/16</t>
  </si>
  <si>
    <t xml:space="preserve">318805027</t>
  </si>
  <si>
    <t xml:space="preserve">3*2 'Přepočtené koeficientem množství</t>
  </si>
  <si>
    <t xml:space="preserve">Komunikace pozemní</t>
  </si>
  <si>
    <t xml:space="preserve">564811111</t>
  </si>
  <si>
    <t xml:space="preserve">Podklad ze štěrkodrti ŠD s rozprostřením a zhutněním, po zhutnění tl. 50 mm</t>
  </si>
  <si>
    <t xml:space="preserve">-176806174</t>
  </si>
  <si>
    <t xml:space="preserve">rozšíření vozovky ŠDA; tl. 0,05 m</t>
  </si>
  <si>
    <t xml:space="preserve">490</t>
  </si>
  <si>
    <t xml:space="preserve">490*1,1 'Přepočtené koeficientem množství</t>
  </si>
  <si>
    <t xml:space="preserve">22</t>
  </si>
  <si>
    <t xml:space="preserve">564851111</t>
  </si>
  <si>
    <t xml:space="preserve">Podklad ze štěrkodrti ŠD s rozprostřením a zhutněním, po zhutnění tl. 150 mm</t>
  </si>
  <si>
    <t xml:space="preserve">-2144201087</t>
  </si>
  <si>
    <t xml:space="preserve">rozšíření vozovky ŠDB; tl. 0,15</t>
  </si>
  <si>
    <t xml:space="preserve">23</t>
  </si>
  <si>
    <t xml:space="preserve">181951112</t>
  </si>
  <si>
    <t xml:space="preserve">Úprava pláně vyrovnáním výškových rozdílů strojně v hornině třídy těžitelnosti I, skupiny 1 až 3 se zhutněním</t>
  </si>
  <si>
    <t xml:space="preserve">1147046789</t>
  </si>
  <si>
    <t xml:space="preserve">2209*1,2 'Přepočtené koeficientem množství</t>
  </si>
  <si>
    <t xml:space="preserve">24</t>
  </si>
  <si>
    <t xml:space="preserve">564831111</t>
  </si>
  <si>
    <t xml:space="preserve">Podklad ze štěrkodrti ŠD s rozprostřením a zhutněním, po zhutnění tl. 100 mm</t>
  </si>
  <si>
    <t xml:space="preserve">699273305</t>
  </si>
  <si>
    <t xml:space="preserve">2209*1,1 'Přepočtené koeficientem množství</t>
  </si>
  <si>
    <t xml:space="preserve">25</t>
  </si>
  <si>
    <t xml:space="preserve">573111112</t>
  </si>
  <si>
    <t xml:space="preserve">Postřik infiltrační PI z asfaltu silničního s posypem kamenivem, v množství 1,00 kg/m2</t>
  </si>
  <si>
    <t xml:space="preserve">-792354811</t>
  </si>
  <si>
    <t xml:space="preserve">2209*1,05 'Přepočtené koeficientem množství</t>
  </si>
  <si>
    <t xml:space="preserve">26</t>
  </si>
  <si>
    <t xml:space="preserve">571901111</t>
  </si>
  <si>
    <t xml:space="preserve">Posyp podkladu nebo krytu s rozprostřením a zhutněním kamenivem drceným nebo těženým, v množství do 5 kg/m2</t>
  </si>
  <si>
    <t xml:space="preserve">-624203330</t>
  </si>
  <si>
    <t xml:space="preserve">27</t>
  </si>
  <si>
    <t xml:space="preserve">565135121</t>
  </si>
  <si>
    <t xml:space="preserve">Asfaltový beton vrstva podkladní ACP 16 (obalované kamenivo střednězrnné - OKS) s rozprostřením a zhutněním v pruhu šířky přes 3 m, po zhutnění tl. 50 mm</t>
  </si>
  <si>
    <t xml:space="preserve">-2137575553</t>
  </si>
  <si>
    <t xml:space="preserve">28</t>
  </si>
  <si>
    <t xml:space="preserve">573231107</t>
  </si>
  <si>
    <t xml:space="preserve">Postřik spojovací PS bez posypu kamenivem ze silniční emulze, v množství 0,40 kg/m2</t>
  </si>
  <si>
    <t xml:space="preserve">1872942892</t>
  </si>
  <si>
    <t xml:space="preserve">29</t>
  </si>
  <si>
    <t xml:space="preserve">577134221</t>
  </si>
  <si>
    <t xml:space="preserve">Asfaltový beton vrstva obrusná ACO 11 (ABS) s rozprostřením a se zhutněním z nemodifikovaného asfaltu v pruhu šířky přes 3 m tř. II, po zhutnění tl. 40 mm</t>
  </si>
  <si>
    <t xml:space="preserve">1722667823</t>
  </si>
  <si>
    <t xml:space="preserve">skladba zesílení stávající vozovky</t>
  </si>
  <si>
    <t xml:space="preserve">2209</t>
  </si>
  <si>
    <t xml:space="preserve">30</t>
  </si>
  <si>
    <t xml:space="preserve">-1043789222</t>
  </si>
  <si>
    <t xml:space="preserve">231*1,2 'Přepočtené koeficientem množství</t>
  </si>
  <si>
    <t xml:space="preserve">31</t>
  </si>
  <si>
    <t xml:space="preserve">819030970</t>
  </si>
  <si>
    <t xml:space="preserve">231*1,1 'Přepočtené koeficientem množství</t>
  </si>
  <si>
    <t xml:space="preserve">32</t>
  </si>
  <si>
    <t xml:space="preserve">-1923656245</t>
  </si>
  <si>
    <t xml:space="preserve">33</t>
  </si>
  <si>
    <t xml:space="preserve">1659912661</t>
  </si>
  <si>
    <t xml:space="preserve">231*1,05 'Přepočtené koeficientem množství</t>
  </si>
  <si>
    <t xml:space="preserve">34</t>
  </si>
  <si>
    <t xml:space="preserve">-537295162</t>
  </si>
  <si>
    <t xml:space="preserve">35</t>
  </si>
  <si>
    <t xml:space="preserve">-1364633754</t>
  </si>
  <si>
    <t xml:space="preserve">36</t>
  </si>
  <si>
    <t xml:space="preserve">-1567828015</t>
  </si>
  <si>
    <t xml:space="preserve">37</t>
  </si>
  <si>
    <t xml:space="preserve">1533800334</t>
  </si>
  <si>
    <t xml:space="preserve">konstrukce vozovky a sjezdu</t>
  </si>
  <si>
    <t xml:space="preserve">231</t>
  </si>
  <si>
    <t xml:space="preserve">38</t>
  </si>
  <si>
    <t xml:space="preserve">569831111</t>
  </si>
  <si>
    <t xml:space="preserve">Zpevnění krajnic nebo komunikací pro pěší s rozprostřením a zhutněním, po zhutnění štěrkodrtí tl. 100 mm</t>
  </si>
  <si>
    <t xml:space="preserve">5124193</t>
  </si>
  <si>
    <t xml:space="preserve">nová krajnice</t>
  </si>
  <si>
    <t xml:space="preserve">464</t>
  </si>
  <si>
    <t xml:space="preserve">39</t>
  </si>
  <si>
    <t xml:space="preserve">597661111</t>
  </si>
  <si>
    <t xml:space="preserve">Rigol dlážděný do lože z betonu prostého tl. 100 mm, s vyplněním a zatřením spár cementovou maltou z dlažebních kostek drobných</t>
  </si>
  <si>
    <t xml:space="preserve">1433020395</t>
  </si>
  <si>
    <t xml:space="preserve">odvodňovací žlab</t>
  </si>
  <si>
    <t xml:space="preserve">Trubní vedení</t>
  </si>
  <si>
    <t xml:space="preserve">40</t>
  </si>
  <si>
    <t xml:space="preserve">899331111</t>
  </si>
  <si>
    <t xml:space="preserve">Výšková úprava uličního vstupu nebo vpusti do 200 mm zvýšením poklopu</t>
  </si>
  <si>
    <t xml:space="preserve">kus</t>
  </si>
  <si>
    <t xml:space="preserve">-1771033213</t>
  </si>
  <si>
    <t xml:space="preserve">Úprava stávající vpusti</t>
  </si>
  <si>
    <t xml:space="preserve">41</t>
  </si>
  <si>
    <t xml:space="preserve">899431111</t>
  </si>
  <si>
    <t xml:space="preserve">Výšková úprava uličního vstupu nebo vpusti do 200 mm zvýšením krycího hrnce, šoupěte nebo hydrantu bez úpravy armatur</t>
  </si>
  <si>
    <t xml:space="preserve">-1013553293</t>
  </si>
  <si>
    <t xml:space="preserve">Výšková rektifikace - hydrant</t>
  </si>
  <si>
    <t xml:space="preserve">Výšková rektifikace - šoupě</t>
  </si>
  <si>
    <t xml:space="preserve">42</t>
  </si>
  <si>
    <t xml:space="preserve">899990001</t>
  </si>
  <si>
    <t xml:space="preserve">Přemístění značícího sloupku u hydrantu </t>
  </si>
  <si>
    <t xml:space="preserve">-315943420</t>
  </si>
  <si>
    <t xml:space="preserve">Ostatní konstrukce a práce, bourání</t>
  </si>
  <si>
    <t xml:space="preserve">43</t>
  </si>
  <si>
    <t xml:space="preserve">912211111</t>
  </si>
  <si>
    <t xml:space="preserve">Montáž směrového sloupku plastového s odrazkou prostým uložením bez betonového základu silničního</t>
  </si>
  <si>
    <t xml:space="preserve">2089430789</t>
  </si>
  <si>
    <t xml:space="preserve">44</t>
  </si>
  <si>
    <t xml:space="preserve">40445158</t>
  </si>
  <si>
    <t xml:space="preserve">sloupek směrový silniční plastový 1,2m</t>
  </si>
  <si>
    <t xml:space="preserve">1069756944</t>
  </si>
  <si>
    <t xml:space="preserve">45</t>
  </si>
  <si>
    <t xml:space="preserve">915491212</t>
  </si>
  <si>
    <t xml:space="preserve">Osazení vodicího proužku z betonových prefabrikovaných desek tl. do 120 mm do lože z cementové malty tl. 20 mm, s vyplněním a zatřením spár cementovou maltou s podkladní vrstvou z betonu prostého tl. 50 až 100 mm šířka proužku 500 mm</t>
  </si>
  <si>
    <t xml:space="preserve">m</t>
  </si>
  <si>
    <t xml:space="preserve">-724239825</t>
  </si>
  <si>
    <t xml:space="preserve">přídlažba</t>
  </si>
  <si>
    <t xml:space="preserve">164</t>
  </si>
  <si>
    <t xml:space="preserve">59218001x</t>
  </si>
  <si>
    <t xml:space="preserve">krajník betonový silniční 500x250x80mm</t>
  </si>
  <si>
    <t xml:space="preserve">-1736335949</t>
  </si>
  <si>
    <t xml:space="preserve">164*4,08 'Přepočtené koeficientem množství</t>
  </si>
  <si>
    <t xml:space="preserve">916131213</t>
  </si>
  <si>
    <t xml:space="preserve">Osazení silničního obrubníku betonového se zřízením lože, s vyplněním a zatřením spár cementovou maltou stojatého s boční opěrou z betonu prostého, do lože z betonu prostého</t>
  </si>
  <si>
    <t xml:space="preserve">890882238</t>
  </si>
  <si>
    <t xml:space="preserve">48</t>
  </si>
  <si>
    <t xml:space="preserve">59217034</t>
  </si>
  <si>
    <t xml:space="preserve">obrubník betonový silniční 1000x150x300mm</t>
  </si>
  <si>
    <t xml:space="preserve">525871324</t>
  </si>
  <si>
    <t xml:space="preserve">silniční obrubník</t>
  </si>
  <si>
    <t xml:space="preserve">84</t>
  </si>
  <si>
    <t xml:space="preserve">84*1,02 'Přepočtené koeficientem množství</t>
  </si>
  <si>
    <t xml:space="preserve">49</t>
  </si>
  <si>
    <t xml:space="preserve">59217029</t>
  </si>
  <si>
    <t xml:space="preserve">obrubník betonový silniční nájezdový 1000x150x150mm</t>
  </si>
  <si>
    <t xml:space="preserve">-667677472</t>
  </si>
  <si>
    <t xml:space="preserve">nájezdový obrubník</t>
  </si>
  <si>
    <t xml:space="preserve">47*1,02 'Přepočtené koeficientem množství</t>
  </si>
  <si>
    <t xml:space="preserve">50</t>
  </si>
  <si>
    <t xml:space="preserve">59217030</t>
  </si>
  <si>
    <t xml:space="preserve">obrubník betonový silniční přechodový 1000x150x150-250mm</t>
  </si>
  <si>
    <t xml:space="preserve">-1600565750</t>
  </si>
  <si>
    <t xml:space="preserve">přechodový obrubník</t>
  </si>
  <si>
    <t xml:space="preserve">3*1,02 'Přepočtené koeficientem množství</t>
  </si>
  <si>
    <t xml:space="preserve">51</t>
  </si>
  <si>
    <t xml:space="preserve">916991121</t>
  </si>
  <si>
    <t xml:space="preserve">Lože pod obrubníky, krajníky nebo obruby z dlažebních kostek z betonu prostého tř. C 16/20</t>
  </si>
  <si>
    <t xml:space="preserve">2002456164</t>
  </si>
  <si>
    <t xml:space="preserve">obrubníky</t>
  </si>
  <si>
    <t xml:space="preserve">(84+47+3)*0,3*0,1</t>
  </si>
  <si>
    <t xml:space="preserve">100*0,6*0,1</t>
  </si>
  <si>
    <t xml:space="preserve">52</t>
  </si>
  <si>
    <t xml:space="preserve">919735112</t>
  </si>
  <si>
    <t xml:space="preserve">Řezání stávajícího živičného krytu nebo podkladu hloubky přes 50 do 100 mm</t>
  </si>
  <si>
    <t xml:space="preserve">-54413357</t>
  </si>
  <si>
    <t xml:space="preserve">53</t>
  </si>
  <si>
    <t xml:space="preserve">919731122</t>
  </si>
  <si>
    <t xml:space="preserve">Zarovnání styčné plochy podkladu nebo krytu podél vybourané části komunikace nebo zpevněné plochy živičné tl. přes 50 do 100 mm</t>
  </si>
  <si>
    <t xml:space="preserve">-1460885810</t>
  </si>
  <si>
    <t xml:space="preserve">54</t>
  </si>
  <si>
    <t xml:space="preserve">919732211</t>
  </si>
  <si>
    <t xml:space="preserve">Styčná pracovní spára při napojení nového živičného povrchu na stávající se zalitím za tepla modifikovanou asfaltovou hmotou s posypem vápenným hydrátem šířky do 15 mm, hloubky do 25 mm včetně prořezání spáry</t>
  </si>
  <si>
    <t xml:space="preserve">-1489082280</t>
  </si>
  <si>
    <t xml:space="preserve">55</t>
  </si>
  <si>
    <t xml:space="preserve">966006255</t>
  </si>
  <si>
    <t xml:space="preserve">Odstranění směrových sloupků s odklizením materiálu na vzdálenost do 20 m nebo s naložením na dopravní prostředek uloženého do země plastového nebo kovového</t>
  </si>
  <si>
    <t xml:space="preserve">1038552285</t>
  </si>
  <si>
    <t xml:space="preserve">56</t>
  </si>
  <si>
    <t xml:space="preserve">966008212</t>
  </si>
  <si>
    <t xml:space="preserve">Bourání odvodňovacího žlabu s odklizením a uložením vybouraného materiálu na skládku na vzdálenost do 10 m nebo s naložením na dopravní prostředek z betonových příkopových tvárnic nebo desek šířky přes 500 do 800 mm</t>
  </si>
  <si>
    <t xml:space="preserve">-175475977</t>
  </si>
  <si>
    <t xml:space="preserve">Odstranění stáv betonového žlabu, včetně podkladního betonu; š. 0,7 m</t>
  </si>
  <si>
    <t xml:space="preserve">70</t>
  </si>
  <si>
    <t xml:space="preserve">57</t>
  </si>
  <si>
    <t xml:space="preserve">966008221</t>
  </si>
  <si>
    <t xml:space="preserve">Bourání odvodňovacího žlabu s odklizením a uložením vybouraného materiálu na skládku na vzdálenost do 10 m nebo s naložením na dopravní prostředek betonového nebo polymerbetonového s krycím roštem šířky do 200 mm</t>
  </si>
  <si>
    <t xml:space="preserve">-748369057</t>
  </si>
  <si>
    <t xml:space="preserve">Bourání uzavřených betonových příčných žlabů s litinovou mříží </t>
  </si>
  <si>
    <t xml:space="preserve">997</t>
  </si>
  <si>
    <t xml:space="preserve">Přesun sutě</t>
  </si>
  <si>
    <t xml:space="preserve">58</t>
  </si>
  <si>
    <t xml:space="preserve">997221551</t>
  </si>
  <si>
    <t xml:space="preserve">Vodorovná doprava suti bez naložení, ale se složením a s hrubým urovnáním ze sypkých materiálů, na vzdálenost do 1 km</t>
  </si>
  <si>
    <t xml:space="preserve">-809355710</t>
  </si>
  <si>
    <t xml:space="preserve">frezování</t>
  </si>
  <si>
    <t xml:space="preserve">2170,35*0,256</t>
  </si>
  <si>
    <t xml:space="preserve">59</t>
  </si>
  <si>
    <t xml:space="preserve">997221559</t>
  </si>
  <si>
    <t xml:space="preserve">Vodorovná doprava suti bez naložení, ale se složením a s hrubým urovnáním Příplatek k ceně za každý další i započatý 1 km přes 1 km</t>
  </si>
  <si>
    <t xml:space="preserve">-1795658154</t>
  </si>
  <si>
    <t xml:space="preserve">60</t>
  </si>
  <si>
    <t xml:space="preserve">997221561</t>
  </si>
  <si>
    <t xml:space="preserve">Vodorovná doprava suti bez naložení, ale se složením a s hrubým urovnáním z kusových materiálů, na vzdálenost do 1 km</t>
  </si>
  <si>
    <t xml:space="preserve">-2023481664</t>
  </si>
  <si>
    <t xml:space="preserve">Odstranění směrových sloupků</t>
  </si>
  <si>
    <t xml:space="preserve">5*0,0022</t>
  </si>
  <si>
    <t xml:space="preserve">70*0,35</t>
  </si>
  <si>
    <t xml:space="preserve">15*0,9</t>
  </si>
  <si>
    <t xml:space="preserve">61</t>
  </si>
  <si>
    <t xml:space="preserve">997221569</t>
  </si>
  <si>
    <t xml:space="preserve">743001353</t>
  </si>
  <si>
    <t xml:space="preserve">998</t>
  </si>
  <si>
    <t xml:space="preserve">Přesun hmot</t>
  </si>
  <si>
    <t xml:space="preserve">62</t>
  </si>
  <si>
    <t xml:space="preserve">998225111</t>
  </si>
  <si>
    <t xml:space="preserve">Přesun hmot pro komunikace s krytem z kameniva, monolitickým betonovým nebo živičným dopravní vzdálenost do 200 m jakékoliv délky objektu</t>
  </si>
  <si>
    <t xml:space="preserve">-307507562</t>
  </si>
  <si>
    <t xml:space="preserve">PSV</t>
  </si>
  <si>
    <t xml:space="preserve">Práce a dodávky PSV</t>
  </si>
  <si>
    <t xml:space="preserve">711</t>
  </si>
  <si>
    <t xml:space="preserve">Izolace proti vodě, vlhkosti a plynům</t>
  </si>
  <si>
    <t xml:space="preserve">63</t>
  </si>
  <si>
    <t xml:space="preserve">711161215</t>
  </si>
  <si>
    <t xml:space="preserve">Izolace proti zemní vlhkosti a beztlakové vodě nopovými fóliemi na ploše svislé S vrstva ochranná, odvětrávací a drenážní výška nopku 20,0 mm, tl. fólie do 1,0 mm</t>
  </si>
  <si>
    <t xml:space="preserve">-1377629423</t>
  </si>
  <si>
    <t xml:space="preserve">nopovaná folie</t>
  </si>
  <si>
    <t xml:space="preserve">7,0*0,5</t>
  </si>
  <si>
    <t xml:space="preserve">64</t>
  </si>
  <si>
    <t xml:space="preserve">998711102</t>
  </si>
  <si>
    <t xml:space="preserve">Přesun hmot pro izolace proti vodě, vlhkosti a plynům stanovený z hmotnosti přesunovaného materiálu vodorovná dopravní vzdálenost do 50 m v objektech výšky přes 6 do 12 m</t>
  </si>
  <si>
    <t xml:space="preserve">-1222506682</t>
  </si>
  <si>
    <t xml:space="preserve">VRN11</t>
  </si>
  <si>
    <t xml:space="preserve">VEDLEJŠÍ NÁKLADY STAVBY</t>
  </si>
  <si>
    <t xml:space="preserve">65</t>
  </si>
  <si>
    <t xml:space="preserve">VRN11-01</t>
  </si>
  <si>
    <t xml:space="preserve">Náklady zhotovitele související se zajištěním provozů nutných pro provádění díla - zařízení staveniště</t>
  </si>
  <si>
    <t xml:space="preserve">soubor</t>
  </si>
  <si>
    <t xml:space="preserve">988844296</t>
  </si>
  <si>
    <t xml:space="preserve">66</t>
  </si>
  <si>
    <t xml:space="preserve">VRN11-02</t>
  </si>
  <si>
    <t xml:space="preserve">Náklady zhotovitele související se zajištěním provozů nutných pro provádění díla - ostatní zařízení a práce</t>
  </si>
  <si>
    <t xml:space="preserve">-1890987379</t>
  </si>
  <si>
    <t xml:space="preserve">-Zřízení trvalé, dočasné deponie a mezideponie</t>
  </si>
  <si>
    <t xml:space="preserve">-zřízení příjezdů a přístupů na staveniště</t>
  </si>
  <si>
    <t xml:space="preserve">-úpravy staveniště z hlediska bezpečnosti a ochrany zdraví třetích osob, vč. nutných úprav pro osoby s omezenou schopností pohybu a orientace</t>
  </si>
  <si>
    <t xml:space="preserve">-uspořádání a bezpečnost staveniště z hlediska ochrany veřejných zájmů</t>
  </si>
  <si>
    <t xml:space="preserve">-dodržení podmínek pro provádění staveb z hlediska BOZP (vč. označení stavby) a sestaveného plánu BOZP</t>
  </si>
  <si>
    <t xml:space="preserve">-dodržování podmínek pro ochranu životního prostředí při výstavbě</t>
  </si>
  <si>
    <t xml:space="preserve">-dodržení podmínek - možnosti nakládání s odpady</t>
  </si>
  <si>
    <t xml:space="preserve">-splnění zvláštních požadavků na provádění stavby, které vyžadují zvláštní bezpečnostní opatření</t>
  </si>
  <si>
    <t xml:space="preserve">-dočasné / provizorní dopravní značení, osvětlení - (vyřízení+zřízení+likvidace po skončení stavby)</t>
  </si>
  <si>
    <t xml:space="preserve">-pravidelné čištění přilehlých / souvisejících komunikací a zpevněných ploch - po celou dobu stavby </t>
  </si>
  <si>
    <t xml:space="preserve">-zabezpečení objektu, staveniště a veškeré vybavení, majetku třetích osob a stavebního materiálu instalovaného i neinstalovaného (uskladněného)</t>
  </si>
  <si>
    <t xml:space="preserve">v rámci stavby proti vzniku jakýchkoliv škod či snížení kvality vlivem klimatických podmínek, proti odcizení.</t>
  </si>
  <si>
    <t xml:space="preserve">1,0</t>
  </si>
  <si>
    <t xml:space="preserve">67</t>
  </si>
  <si>
    <t xml:space="preserve">VRN11-03</t>
  </si>
  <si>
    <t xml:space="preserve">Náklady zhotovitele související se zajištěním provozů nutných pro provádění díla - likvidace zařízení staveniště</t>
  </si>
  <si>
    <t xml:space="preserve">1975326494</t>
  </si>
  <si>
    <t xml:space="preserve">VRN91</t>
  </si>
  <si>
    <t xml:space="preserve">OSTATNÍ NÁKLADY STAVBY</t>
  </si>
  <si>
    <t xml:space="preserve">68</t>
  </si>
  <si>
    <t xml:space="preserve">VRN91-01</t>
  </si>
  <si>
    <t xml:space="preserve">Náklady zhotovitele související se zajištěním a provedením kompletního díla dle PD a souvisejících dokladů - kompletační činnost</t>
  </si>
  <si>
    <t xml:space="preserve">-702047275</t>
  </si>
  <si>
    <t xml:space="preserve">69</t>
  </si>
  <si>
    <t xml:space="preserve">VRN91-10</t>
  </si>
  <si>
    <t xml:space="preserve">Zvláštní užívání komunikací</t>
  </si>
  <si>
    <t xml:space="preserve">-1974470479</t>
  </si>
  <si>
    <t xml:space="preserve">VRN91-31</t>
  </si>
  <si>
    <t xml:space="preserve">Provedení všech zkoušek a revizí předepsaných projektovou a zadávací dokumentací, platnými normami, návodů k obsluze - (neuvedených v jednotlivých soupisech prací) </t>
  </si>
  <si>
    <t xml:space="preserve">-1600043917</t>
  </si>
  <si>
    <t xml:space="preserve">statické zátěžové zkoušky 6 kusy</t>
  </si>
  <si>
    <t xml:space="preserve">71</t>
  </si>
  <si>
    <t xml:space="preserve">VRN91-41</t>
  </si>
  <si>
    <t xml:space="preserve">Uvedení všech pozemků, konstrukcí a povrchů dotčených stavbou do původního stavu vč. protokolárního zpětného předání jednotlivým vlastníkům.</t>
  </si>
  <si>
    <t xml:space="preserve">-1223621509</t>
  </si>
  <si>
    <t xml:space="preserve">72</t>
  </si>
  <si>
    <t xml:space="preserve">VRN91-51</t>
  </si>
  <si>
    <t xml:space="preserve">Náklady na projekční práce </t>
  </si>
  <si>
    <t xml:space="preserve">-290918097</t>
  </si>
  <si>
    <t xml:space="preserve">-vypracování realizační dokumentace stavby - dle požadavků PD a zadávací dokumentace vč. odsouhlasení ze strany autorů PDPS</t>
  </si>
  <si>
    <t xml:space="preserve">-vypracování dílenské / dodavatelské dokumentace stavby - dle požadavků PD a zadávací dokumentace vč. odsouhlasení ze strany autorů PDPS</t>
  </si>
  <si>
    <t xml:space="preserve">-vypracování dokumentace "skutečného provedení stavby" - dle požadavků PD a zadávací dokumentace vč. odsouhlasení ze strany autorů PDPS</t>
  </si>
  <si>
    <t xml:space="preserve">VEŠKERÉ FORMY A PŘEDÁNÍ SE ŘÍDÍ PODMÍNKAMI ZADÁVACÍ DOKUMENTACE STAVBY</t>
  </si>
  <si>
    <t xml:space="preserve">73</t>
  </si>
  <si>
    <t xml:space="preserve">VRN91-81</t>
  </si>
  <si>
    <t xml:space="preserve">Vytyčení všech inženýrských sítí před zahájením prací vč. řádného zajištění. Zpětné protokolární předání všech inženýrských sítí jednotlivým správcům vč. uvedení dotčených ploch do bezvadného stavu.</t>
  </si>
  <si>
    <t xml:space="preserve">2090359943</t>
  </si>
  <si>
    <t xml:space="preserve">74</t>
  </si>
  <si>
    <t xml:space="preserve">VRN91-82</t>
  </si>
  <si>
    <t xml:space="preserve">Geodetické a související práce</t>
  </si>
  <si>
    <t xml:space="preserve">1486591663</t>
  </si>
  <si>
    <t xml:space="preserve">-vytyčení stavby nebo jejich částí oprávněným geodetem vč. vypracování příslušných protokolů - před zahájením stavby</t>
  </si>
  <si>
    <t xml:space="preserve">-zaměření skutečného provedení stavby nebo jejich částí vč. vypracování geometrických plánů a ostatních příslušných protokolů</t>
  </si>
  <si>
    <t xml:space="preserve">(veškeré nové a upravované stavby/konstrukce , inženýrské a liniové stavby v rámci stavby)</t>
  </si>
  <si>
    <t xml:space="preserve">Struktura údajů, formát souboru a metodika pro zpracování</t>
  </si>
  <si>
    <t xml:space="preserve">Struktura</t>
  </si>
  <si>
    <t xml:space="preserve">Soubor je složen ze záložky Rekapitulace stavby a záložek s názvem soupisu prací pro jednotlivé objekty ve formátu XLSX. Každá ze záložek přitom obsahuje</t>
  </si>
  <si>
    <t xml:space="preserve">ještě samostatné sestavy vymezené orámovaním a nadpisem sestavy.</t>
  </si>
  <si>
    <r>
      <rPr>
        <i val="true"/>
        <sz val="8"/>
        <rFont val="Arial CE"/>
        <family val="0"/>
        <charset val="238"/>
      </rPr>
      <t xml:space="preserve">Rekapitulace stavby </t>
    </r>
    <r>
      <rPr>
        <sz val="8"/>
        <rFont val="Arial CE"/>
        <family val="0"/>
        <charset val="238"/>
      </rPr>
      <t xml:space="preserve">obsahuje sestavu Rekapitulace stavby a Rekapitulace objektů stavby a soupisů prací.</t>
    </r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</si>
  <si>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stavby</t>
    </r>
    <r>
      <rPr>
        <sz val="8"/>
        <rFont val="Arial CE"/>
        <family val="0"/>
        <charset val="238"/>
      </rPr>
      <t xml:space="preserve"> jsou uvedeny informace identifikující předmět veřejné zakázky na stavební práce, KSO, CC-CZ, CZ-CPV, CZ-CPA a rekapitulaci </t>
    </r>
  </si>
  <si>
    <t xml:space="preserve">celkové nabídkové ceny uchazeče.</t>
  </si>
  <si>
    <t xml:space="preserve">Termínem "uchazeč" (resp. zhotovitel) se myslí "účastník zadávacího řízení" ve smyslu zákona o zadávání veřejných zakázek. </t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</si>
  <si>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objektů stavby a soupisů prací</t>
    </r>
    <r>
      <rPr>
        <sz val="8"/>
        <rFont val="Arial CE"/>
        <family val="0"/>
        <charset val="238"/>
      </rPr>
      <t xml:space="preserve"> je uvedena rekapitulace stavebních objektů, inženýrských objektů, provozních souborů,</t>
    </r>
  </si>
  <si>
    <t xml:space="preserve">vedlejších a ostatních nákladů a ostatních nákladů s rekapitulací nabídkové ceny za jednotlivé soupisy prací. Na základě údaje Typ je možné</t>
  </si>
  <si>
    <t xml:space="preserve">identifikovat, zda se jedná o objekt nebo soupis prací pro daný objekt:</t>
  </si>
  <si>
    <t xml:space="preserve">Stavební objekt pozemní</t>
  </si>
  <si>
    <t xml:space="preserve">ING</t>
  </si>
  <si>
    <t xml:space="preserve">Stavební objekt inženýrský</t>
  </si>
  <si>
    <t xml:space="preserve">PRO</t>
  </si>
  <si>
    <t xml:space="preserve">Provozní soubor</t>
  </si>
  <si>
    <t xml:space="preserve">VON</t>
  </si>
  <si>
    <t xml:space="preserve">Vedlejší a ostatní náklady</t>
  </si>
  <si>
    <t xml:space="preserve">OST</t>
  </si>
  <si>
    <t xml:space="preserve">Ostatní</t>
  </si>
  <si>
    <t xml:space="preserve">Soupis</t>
  </si>
  <si>
    <t xml:space="preserve">Soupis prací pro daný typ objektu</t>
  </si>
  <si>
    <r>
      <rPr>
        <i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pro jednotlivé objekty obsahuje sestavy Krycí list soupisu prací, Rekapitulace členění soupisu prací, Soupis prací. Za soupis prací může být považován</t>
    </r>
  </si>
  <si>
    <t xml:space="preserve">i objekt stavby v případě, že neobsahuje podřízenou zakázku.</t>
  </si>
  <si>
    <r>
      <rPr>
        <b val="true"/>
        <sz val="8"/>
        <rFont val="Arial CE"/>
        <family val="0"/>
        <charset val="238"/>
      </rPr>
      <t xml:space="preserve">Krycí list soupisu</t>
    </r>
    <r>
      <rPr>
        <sz val="8"/>
        <rFont val="Arial CE"/>
        <family val="0"/>
        <charset val="238"/>
      </rPr>
      <t xml:space="preserve"> obsahuje rekapitulaci informací o předmětu veřejné zakázky ze sestavy Rekapitulace stavby, informaci o zařazení objektu do KSO, </t>
    </r>
  </si>
  <si>
    <t xml:space="preserve">CC-CZ, CZ-CPV, CZ-CPA a rekapitulaci celkové nabídkové ceny uchazeče za aktuální soupis prací.</t>
  </si>
  <si>
    <r>
      <rPr>
        <b val="true"/>
        <sz val="8"/>
        <rFont val="Arial CE"/>
        <family val="0"/>
        <charset val="238"/>
      </rPr>
      <t xml:space="preserve">Rekapitulace členění soupisu prací</t>
    </r>
    <r>
      <rPr>
        <sz val="8"/>
        <rFont val="Arial CE"/>
        <family val="0"/>
        <charset val="238"/>
      </rPr>
      <t xml:space="preserve"> obsahuje rekapitulaci soupisu prací ve všech úrovních členění soupisu tak, jak byla tato členění použita (např. </t>
    </r>
  </si>
  <si>
    <t xml:space="preserve">stavební díly, funkční díly, případně jiné členění) s rekapitulací nabídkové ceny.</t>
  </si>
  <si>
    <r>
      <rPr>
        <b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obsahuje položky veškerých stavebních nebo montážních prací, dodávek materiálů a služeb nezbytných pro zhotovení stavebního objektu,</t>
    </r>
  </si>
  <si>
    <t xml:space="preserve">inženýrského objektu, provozního souboru, vedlejších a ostatních nákladů.</t>
  </si>
  <si>
    <t xml:space="preserve">Pro položky soupisu prací se zobrazují následující informace:</t>
  </si>
  <si>
    <t xml:space="preserve">Pořadové číslo položky v aktuálním soupisu</t>
  </si>
  <si>
    <t xml:space="preserve">TYP</t>
  </si>
  <si>
    <t xml:space="preserve">Typ položky: K - konstrukce, M - materiál, PP - plný popis, PSC - poznámka k souboru cen,  P - poznámka k položce, VV - výkaz výměr</t>
  </si>
  <si>
    <t xml:space="preserve">Kód položky</t>
  </si>
  <si>
    <t xml:space="preserve">Zkrácený popis položky</t>
  </si>
  <si>
    <t xml:space="preserve">Měrná jednotka položky</t>
  </si>
  <si>
    <t xml:space="preserve">Množství v měrné jednotce</t>
  </si>
  <si>
    <t xml:space="preserve">J.cena</t>
  </si>
  <si>
    <t xml:space="preserve">Jednotková cena položky. Zadaní může obsahovat namísto J.ceny sloupce J.materiál a J.montáž, jejichž součet definuje </t>
  </si>
  <si>
    <t xml:space="preserve">J.cenu položky.</t>
  </si>
  <si>
    <t xml:space="preserve">Cena celkem </t>
  </si>
  <si>
    <t xml:space="preserve">Celková cena položky daná jako součin množství a j.ceny</t>
  </si>
  <si>
    <t xml:space="preserve">Příslušnost položky do cenové soustavy</t>
  </si>
  <si>
    <t xml:space="preserve">Ke každé položce soupisu prací se na samostatných řádcích může zobrazovat:</t>
  </si>
  <si>
    <t xml:space="preserve">Plný popis položky</t>
  </si>
  <si>
    <t xml:space="preserve">Poznámka k souboru cen a poznámka zadavatele</t>
  </si>
  <si>
    <t xml:space="preserve">Výkaz výměr</t>
  </si>
  <si>
    <t xml:space="preserve">Pokud je k řádku výkazu výměr evidovaný údaj ve sloupci Kód, jedná se o definovaný odkaz, na který se může odvolávat výkaz výměr z jiné položky.</t>
  </si>
  <si>
    <t xml:space="preserve">Metodika pro zpracování </t>
  </si>
  <si>
    <t xml:space="preserve">Jednotlivé sestavy jsou v souboru provázány. Editovatelné pole jsou zvýrazněny žlutým podbarvením, ostatní pole neslouží k editaci a nesmí být jakkoliv</t>
  </si>
  <si>
    <t xml:space="preserve"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</si>
  <si>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</si>
  <si>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</si>
  <si>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 xml:space="preserve">Pole IČ a DIČ v sestavě Rekapitulace stavby - zde uchazeč vyplní svoje IČ a DIČ</t>
  </si>
  <si>
    <t xml:space="preserve">Datum v sestavě Rekapitulace stavby - zde uchazeč vyplní datum vytvoření nabídky</t>
  </si>
  <si>
    <t xml:space="preserve">J.cena = jednotková cena v sestavě Soupis prací o maximálním počtu desetinných míst uvedených v poli</t>
  </si>
  <si>
    <t xml:space="preserve">- pokud sestavy soupisů prací obsahují pole J.cena, měla by být všechna tato pole vyplněna nenulovými</t>
  </si>
  <si>
    <t xml:space="preserve">Poznámka - nepovinný údaj pro položku soupisu</t>
  </si>
  <si>
    <t xml:space="preserve"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</si>
  <si>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</si>
  <si>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</si>
  <si>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 xml:space="preserve">Uchazeč v tomto případě by měl vyplnit všechna pole J.materiál a pole J.montáž nenulovými kladnými číslicemi. V případech, kdy položka</t>
  </si>
  <si>
    <t xml:space="preserve">neobsahuje žádný materiál je přípustné, aby pole J.materiál bylo vyplněno nulou. V případech, kdy položka neobsahuje žádnou montáž je přípustné,</t>
  </si>
  <si>
    <t xml:space="preserve">aby pole J.montáž bylo vyplněno nulou. Obě pole - J.materiál, J.Montáž u jedné položky by však neměly být vyplněny nulou.</t>
  </si>
  <si>
    <t xml:space="preserve">Rekapitulace stavby</t>
  </si>
  <si>
    <t xml:space="preserve">Název</t>
  </si>
  <si>
    <t xml:space="preserve">Povinný</t>
  </si>
  <si>
    <t xml:space="preserve">Max. počet</t>
  </si>
  <si>
    <t xml:space="preserve">atributu</t>
  </si>
  <si>
    <t xml:space="preserve">(A/N)</t>
  </si>
  <si>
    <t xml:space="preserve">znaků</t>
  </si>
  <si>
    <t xml:space="preserve">A</t>
  </si>
  <si>
    <t xml:space="preserve">Kód stavby</t>
  </si>
  <si>
    <t xml:space="preserve">String</t>
  </si>
  <si>
    <t xml:space="preserve">Stavba</t>
  </si>
  <si>
    <t xml:space="preserve">Název stavby</t>
  </si>
  <si>
    <t xml:space="preserve">Místo</t>
  </si>
  <si>
    <t xml:space="preserve">N</t>
  </si>
  <si>
    <t xml:space="preserve">Místo stavby</t>
  </si>
  <si>
    <t xml:space="preserve">Datum</t>
  </si>
  <si>
    <t xml:space="preserve">Datum vykonaného exportu</t>
  </si>
  <si>
    <t xml:space="preserve">Date</t>
  </si>
  <si>
    <t xml:space="preserve">KSO</t>
  </si>
  <si>
    <t xml:space="preserve">Klasifikace stavebního objektu</t>
  </si>
  <si>
    <t xml:space="preserve">CC-CZ</t>
  </si>
  <si>
    <t xml:space="preserve">Klasifikace stavbeních děl</t>
  </si>
  <si>
    <t xml:space="preserve">CZ-CPV</t>
  </si>
  <si>
    <t xml:space="preserve">Společný slovník pro veřejné zakázky</t>
  </si>
  <si>
    <t xml:space="preserve">CZ-CPA</t>
  </si>
  <si>
    <t xml:space="preserve">Klasifikace produkce podle činností</t>
  </si>
  <si>
    <t xml:space="preserve">Zadavatel</t>
  </si>
  <si>
    <t xml:space="preserve">Zadavatel zadaní</t>
  </si>
  <si>
    <t xml:space="preserve">IČ</t>
  </si>
  <si>
    <t xml:space="preserve">IČ zadavatele zadaní</t>
  </si>
  <si>
    <t xml:space="preserve">DIČ</t>
  </si>
  <si>
    <t xml:space="preserve">DIČ zadavatele zadaní</t>
  </si>
  <si>
    <t xml:space="preserve">Uchazeč</t>
  </si>
  <si>
    <t xml:space="preserve">Uchazeč veřejné zakázky</t>
  </si>
  <si>
    <t xml:space="preserve">Projektant</t>
  </si>
  <si>
    <t xml:space="preserve">Poznámka</t>
  </si>
  <si>
    <t xml:space="preserve">Poznámka k zadání</t>
  </si>
  <si>
    <t xml:space="preserve">Sazba DPH</t>
  </si>
  <si>
    <t xml:space="preserve">Rekapitulace sazeb DPH u položek soupisů</t>
  </si>
  <si>
    <t xml:space="preserve">eGSazbaDph</t>
  </si>
  <si>
    <t xml:space="preserve">Základna DPH</t>
  </si>
  <si>
    <t xml:space="preserve">Základna DPH určena součtem celkové ceny z položek soupisů</t>
  </si>
  <si>
    <t xml:space="preserve">Double</t>
  </si>
  <si>
    <t xml:space="preserve">Hodnota DPH</t>
  </si>
  <si>
    <t xml:space="preserve">Celková cena bez DPH za celou stavbu. Sčítává se ze všech listů.</t>
  </si>
  <si>
    <t xml:space="preserve">Celková cena s DPH za celou stavbu</t>
  </si>
  <si>
    <t xml:space="preserve">Rekapitulace objektů stavby a soupisů prací</t>
  </si>
  <si>
    <t xml:space="preserve">Přebírá se z Rekapitulace stavby</t>
  </si>
  <si>
    <t xml:space="preserve">Kód objektu</t>
  </si>
  <si>
    <t xml:space="preserve">Objektu, Soupis prací</t>
  </si>
  <si>
    <t xml:space="preserve">Název objektu</t>
  </si>
  <si>
    <t xml:space="preserve">Cena bez DPH za daný objekt</t>
  </si>
  <si>
    <t xml:space="preserve">Cena spolu s DPH za daný objekt</t>
  </si>
  <si>
    <t xml:space="preserve">Typ zakázky</t>
  </si>
  <si>
    <t xml:space="preserve">eGTypZakazky</t>
  </si>
  <si>
    <t xml:space="preserve">Krycí list soupisu</t>
  </si>
  <si>
    <t xml:space="preserve">Objekt</t>
  </si>
  <si>
    <t xml:space="preserve">Kód a název objektu</t>
  </si>
  <si>
    <t xml:space="preserve">20 + 120</t>
  </si>
  <si>
    <t xml:space="preserve">Kód a název soupisu</t>
  </si>
  <si>
    <t xml:space="preserve">Poznámka k soupisu prací</t>
  </si>
  <si>
    <t xml:space="preserve">Rekapitulace sazeb DPH na položkách aktuálního soupisu</t>
  </si>
  <si>
    <t xml:space="preserve">Základna DPH určena součtem celkové ceny z položek aktuálního soupisu</t>
  </si>
  <si>
    <t xml:space="preserve">Cena bez DPH za daný soupis</t>
  </si>
  <si>
    <t xml:space="preserve">Cena s DPH</t>
  </si>
  <si>
    <t xml:space="preserve">Cena s DPH za daný soupis</t>
  </si>
  <si>
    <t xml:space="preserve">Rekapitulace členění soupisu prací</t>
  </si>
  <si>
    <t xml:space="preserve">Kód a název objektu, přebírá se z Krycího listu soupisu</t>
  </si>
  <si>
    <t xml:space="preserve">Kód a název objektu, přebírá se z Krycího listu soupisu</t>
  </si>
  <si>
    <t xml:space="preserve">Kód a název dílu ze soupisu</t>
  </si>
  <si>
    <t xml:space="preserve">20 + 100</t>
  </si>
  <si>
    <t xml:space="preserve">Cena celkem</t>
  </si>
  <si>
    <t xml:space="preserve">Cena celkem za díl ze soupisu</t>
  </si>
  <si>
    <t xml:space="preserve">Soupis prací</t>
  </si>
  <si>
    <t xml:space="preserve">Přebírá se z Krycího listu soupisu</t>
  </si>
  <si>
    <t xml:space="preserve">Pořadové číslo položky soupisu</t>
  </si>
  <si>
    <t xml:space="preserve">Long</t>
  </si>
  <si>
    <t xml:space="preserve">Typ položky soupisu</t>
  </si>
  <si>
    <t xml:space="preserve">eGTypPolozky</t>
  </si>
  <si>
    <t xml:space="preserve">Kód položky ze soupisu</t>
  </si>
  <si>
    <t xml:space="preserve">Popis položky ze soupisu</t>
  </si>
  <si>
    <t xml:space="preserve">Množství položky soupisu</t>
  </si>
  <si>
    <t xml:space="preserve">J.Cena</t>
  </si>
  <si>
    <t xml:space="preserve">Jednotková cena položky</t>
  </si>
  <si>
    <t xml:space="preserve">Cena celkem vyčíslena jako J.Cena * Množství</t>
  </si>
  <si>
    <t xml:space="preserve">Zařazení položky do cenové soustavy</t>
  </si>
  <si>
    <t xml:space="preserve">p</t>
  </si>
  <si>
    <t xml:space="preserve">Poznámka položky ze soupisu</t>
  </si>
  <si>
    <t xml:space="preserve">Memo</t>
  </si>
  <si>
    <t xml:space="preserve">psc</t>
  </si>
  <si>
    <t xml:space="preserve">Poznámka k souboru cen ze soupisu</t>
  </si>
  <si>
    <t xml:space="preserve">pp</t>
  </si>
  <si>
    <t xml:space="preserve">Plný popis položky ze soupisu</t>
  </si>
  <si>
    <t xml:space="preserve">vv</t>
  </si>
  <si>
    <t xml:space="preserve">Výkaz výměr (figura, výraz, výměra) ze soupisu</t>
  </si>
  <si>
    <t xml:space="preserve">Text,Text,Double</t>
  </si>
  <si>
    <t xml:space="preserve">20, 150</t>
  </si>
  <si>
    <t xml:space="preserve">Sazba DPH pro položku</t>
  </si>
  <si>
    <t xml:space="preserve">eGSazbaDPH</t>
  </si>
  <si>
    <t xml:space="preserve">Hmotnost</t>
  </si>
  <si>
    <t xml:space="preserve">Hmotnost položky ze soupisu</t>
  </si>
  <si>
    <t xml:space="preserve">Suť</t>
  </si>
  <si>
    <t xml:space="preserve">Suť položky ze soupisu</t>
  </si>
  <si>
    <t xml:space="preserve">Nh</t>
  </si>
  <si>
    <t xml:space="preserve">Normohodiny položky ze soupisu</t>
  </si>
  <si>
    <t xml:space="preserve">Datová věta</t>
  </si>
  <si>
    <t xml:space="preserve">Typ věty</t>
  </si>
  <si>
    <t xml:space="preserve">Hodnota</t>
  </si>
  <si>
    <t xml:space="preserve">Význam</t>
  </si>
  <si>
    <t xml:space="preserve">Základní sazba DPH</t>
  </si>
  <si>
    <t xml:space="preserve">Snížená sazba DPH</t>
  </si>
  <si>
    <t xml:space="preserve">Nulová sazba DPH</t>
  </si>
  <si>
    <t xml:space="preserve">Základní sazba DPH přenesená</t>
  </si>
  <si>
    <t xml:space="preserve">Snížená sazba DPH přenesená</t>
  </si>
  <si>
    <t xml:space="preserve">Stavební objekt</t>
  </si>
  <si>
    <t xml:space="preserve">Inženýrský objekt</t>
  </si>
  <si>
    <t xml:space="preserve">Ostatní náklady</t>
  </si>
  <si>
    <t xml:space="preserve">Položka typu HSV</t>
  </si>
  <si>
    <t xml:space="preserve">Položka typu PSV</t>
  </si>
  <si>
    <t xml:space="preserve">Položka typu M</t>
  </si>
  <si>
    <t xml:space="preserve">Položka typu OST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</si>
</sst>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"/>
    <numFmt numFmtId="167" formatCode="#,##0.00%"/>
    <numFmt numFmtId="168" formatCode="DD/MM/YYYY"/>
    <numFmt numFmtId="169" formatCode="#,##0.00000"/>
    <numFmt numFmtId="170" formatCode="#,##0.000"/>
  </numFmts>
  <fonts count="49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80008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505050"/>
      <name val="Arial CE"/>
      <family val="0"/>
      <charset val="1"/>
    </font>
    <font>
      <sz val="8"/>
      <color rgb="FFFF0000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sz val="8"/>
      <name val="Trebuchet MS"/>
      <family val="0"/>
      <charset val="238"/>
    </font>
    <font>
      <b val="true"/>
      <sz val="16"/>
      <name val="Trebuchet MS"/>
      <family val="0"/>
      <charset val="238"/>
    </font>
    <font>
      <b val="true"/>
      <sz val="11"/>
      <name val="Trebuchet MS"/>
      <family val="0"/>
      <charset val="238"/>
    </font>
    <font>
      <sz val="8"/>
      <name val="Arial CE"/>
      <family val="0"/>
      <charset val="238"/>
    </font>
    <font>
      <sz val="9"/>
      <name val="Trebuchet MS"/>
      <family val="0"/>
      <charset val="238"/>
    </font>
    <font>
      <i val="true"/>
      <sz val="8"/>
      <name val="Arial CE"/>
      <family val="0"/>
      <charset val="238"/>
    </font>
    <font>
      <b val="true"/>
      <sz val="8"/>
      <name val="Arial CE"/>
      <family val="0"/>
      <charset val="238"/>
    </font>
    <font>
      <sz val="10"/>
      <name val="Trebuchet MS"/>
      <family val="0"/>
      <charset val="238"/>
    </font>
    <font>
      <sz val="11"/>
      <name val="Trebuchet MS"/>
      <family val="0"/>
      <charset val="238"/>
    </font>
    <font>
      <b val="true"/>
      <sz val="9"/>
      <name val="Trebuchet MS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0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0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7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9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7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3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9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142920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95040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L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8.08917197452229"/>
    <col collapsed="false" hidden="false" max="2" min="2" style="0" width="1.61783439490446"/>
    <col collapsed="false" hidden="false" max="3" min="3" style="0" width="4.04458598726115"/>
    <col collapsed="false" hidden="false" max="33" min="4" style="0" width="2.56050955414013"/>
    <col collapsed="false" hidden="false" max="34" min="34" style="0" width="3.23566878980892"/>
    <col collapsed="false" hidden="false" max="35" min="35" style="0" width="31.2802547770701"/>
    <col collapsed="false" hidden="false" max="37" min="36" style="0" width="2.29299363057325"/>
    <col collapsed="false" hidden="false" max="38" min="38" style="0" width="8.08917197452229"/>
    <col collapsed="false" hidden="false" max="39" min="39" style="0" width="3.23566878980892"/>
    <col collapsed="false" hidden="false" max="40" min="40" style="0" width="13.0764331210191"/>
    <col collapsed="false" hidden="false" max="41" min="41" style="0" width="7.28025477707006"/>
    <col collapsed="false" hidden="false" max="42" min="42" style="0" width="4.04458598726115"/>
    <col collapsed="false" hidden="false" max="43" min="43" style="0" width="15.5031847133758"/>
    <col collapsed="false" hidden="false" max="44" min="44" style="0" width="13.484076433121"/>
    <col collapsed="false" hidden="true" max="56" min="45" style="0" width="0"/>
    <col collapsed="false" hidden="false" max="57" min="57" style="0" width="65.5222929936306"/>
    <col collapsed="false" hidden="false" max="70" min="58" style="0" width="8.4968152866242"/>
    <col collapsed="false" hidden="true" max="91" min="71" style="0" width="0"/>
    <col collapsed="false" hidden="false" max="1025" min="92" style="0" width="8.4968152866242"/>
  </cols>
  <sheetData>
    <row r="1" customFormat="false" ht="11.25" hidden="false" customHeight="false" outlineLevel="0" collapsed="false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4</v>
      </c>
      <c r="BV1" s="1" t="s">
        <v>5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6</v>
      </c>
      <c r="BT2" s="3" t="s">
        <v>7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8</v>
      </c>
    </row>
    <row r="4" customFormat="false" ht="24.95" hidden="false" customHeight="true" outlineLevel="0" collapsed="false">
      <c r="B4" s="7"/>
      <c r="C4" s="8"/>
      <c r="D4" s="9" t="s">
        <v>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10</v>
      </c>
      <c r="BE4" s="11" t="s">
        <v>11</v>
      </c>
      <c r="BS4" s="3" t="s">
        <v>12</v>
      </c>
    </row>
    <row r="5" customFormat="false" ht="12" hidden="false" customHeight="true" outlineLevel="0" collapsed="false">
      <c r="B5" s="7"/>
      <c r="C5" s="8"/>
      <c r="D5" s="12" t="s">
        <v>13</v>
      </c>
      <c r="E5" s="8"/>
      <c r="F5" s="8"/>
      <c r="G5" s="8"/>
      <c r="H5" s="8"/>
      <c r="I5" s="8"/>
      <c r="J5" s="8"/>
      <c r="K5" s="13" t="s">
        <v>14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8"/>
      <c r="AQ5" s="8"/>
      <c r="AR5" s="6"/>
      <c r="BE5" s="14" t="s">
        <v>15</v>
      </c>
      <c r="BS5" s="3" t="s">
        <v>6</v>
      </c>
    </row>
    <row r="6" customFormat="false" ht="36.95" hidden="false" customHeight="true" outlineLevel="0" collapsed="false">
      <c r="B6" s="7"/>
      <c r="C6" s="8"/>
      <c r="D6" s="15" t="s">
        <v>16</v>
      </c>
      <c r="E6" s="8"/>
      <c r="F6" s="8"/>
      <c r="G6" s="8"/>
      <c r="H6" s="8"/>
      <c r="I6" s="8"/>
      <c r="J6" s="8"/>
      <c r="K6" s="16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8"/>
      <c r="AQ6" s="8"/>
      <c r="AR6" s="6"/>
      <c r="BE6" s="14"/>
      <c r="BS6" s="3" t="s">
        <v>6</v>
      </c>
    </row>
    <row r="7" customFormat="false" ht="12" hidden="false" customHeight="true" outlineLevel="0" collapsed="false">
      <c r="B7" s="7"/>
      <c r="C7" s="8"/>
      <c r="D7" s="17" t="s">
        <v>18</v>
      </c>
      <c r="E7" s="8"/>
      <c r="F7" s="8"/>
      <c r="G7" s="8"/>
      <c r="H7" s="8"/>
      <c r="I7" s="8"/>
      <c r="J7" s="8"/>
      <c r="K7" s="1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7" t="s">
        <v>19</v>
      </c>
      <c r="AL7" s="8"/>
      <c r="AM7" s="8"/>
      <c r="AN7" s="18"/>
      <c r="AO7" s="8"/>
      <c r="AP7" s="8"/>
      <c r="AQ7" s="8"/>
      <c r="AR7" s="6"/>
      <c r="BE7" s="14"/>
      <c r="BS7" s="3" t="s">
        <v>6</v>
      </c>
    </row>
    <row r="8" customFormat="false" ht="12" hidden="false" customHeight="true" outlineLevel="0" collapsed="false">
      <c r="B8" s="7"/>
      <c r="C8" s="8"/>
      <c r="D8" s="17" t="s">
        <v>20</v>
      </c>
      <c r="E8" s="8"/>
      <c r="F8" s="8"/>
      <c r="G8" s="8"/>
      <c r="H8" s="8"/>
      <c r="I8" s="8"/>
      <c r="J8" s="8"/>
      <c r="K8" s="18" t="s">
        <v>21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7" t="s">
        <v>22</v>
      </c>
      <c r="AL8" s="8"/>
      <c r="AM8" s="8"/>
      <c r="AN8" s="19" t="s">
        <v>23</v>
      </c>
      <c r="AO8" s="8"/>
      <c r="AP8" s="8"/>
      <c r="AQ8" s="8"/>
      <c r="AR8" s="6"/>
      <c r="BE8" s="14"/>
      <c r="BS8" s="3" t="s">
        <v>6</v>
      </c>
    </row>
    <row r="9" customFormat="false" ht="14.45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4"/>
      <c r="BS9" s="3" t="s">
        <v>6</v>
      </c>
    </row>
    <row r="10" customFormat="false" ht="12" hidden="false" customHeight="true" outlineLevel="0" collapsed="false">
      <c r="B10" s="7"/>
      <c r="C10" s="8"/>
      <c r="D10" s="17" t="s">
        <v>24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25</v>
      </c>
      <c r="AL10" s="8"/>
      <c r="AM10" s="8"/>
      <c r="AN10" s="18" t="s">
        <v>26</v>
      </c>
      <c r="AO10" s="8"/>
      <c r="AP10" s="8"/>
      <c r="AQ10" s="8"/>
      <c r="AR10" s="6"/>
      <c r="BE10" s="14"/>
      <c r="BS10" s="3" t="s">
        <v>6</v>
      </c>
    </row>
    <row r="11" customFormat="false" ht="18.4" hidden="false" customHeight="true" outlineLevel="0" collapsed="false">
      <c r="B11" s="7"/>
      <c r="C11" s="8"/>
      <c r="D11" s="8"/>
      <c r="E11" s="18" t="s">
        <v>27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7" t="s">
        <v>28</v>
      </c>
      <c r="AL11" s="8"/>
      <c r="AM11" s="8"/>
      <c r="AN11" s="18"/>
      <c r="AO11" s="8"/>
      <c r="AP11" s="8"/>
      <c r="AQ11" s="8"/>
      <c r="AR11" s="6"/>
      <c r="BE11" s="14"/>
      <c r="BS11" s="3" t="s">
        <v>6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4"/>
      <c r="BS12" s="3" t="s">
        <v>6</v>
      </c>
    </row>
    <row r="13" customFormat="false" ht="12" hidden="false" customHeight="true" outlineLevel="0" collapsed="false">
      <c r="B13" s="7"/>
      <c r="C13" s="8"/>
      <c r="D13" s="17" t="s">
        <v>29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7" t="s">
        <v>25</v>
      </c>
      <c r="AL13" s="8"/>
      <c r="AM13" s="8"/>
      <c r="AN13" s="20" t="s">
        <v>30</v>
      </c>
      <c r="AO13" s="8"/>
      <c r="AP13" s="8"/>
      <c r="AQ13" s="8"/>
      <c r="AR13" s="6"/>
      <c r="BE13" s="14"/>
      <c r="BS13" s="3" t="s">
        <v>6</v>
      </c>
    </row>
    <row r="14" customFormat="false" ht="12.75" hidden="false" customHeight="false" outlineLevel="0" collapsed="false">
      <c r="B14" s="7"/>
      <c r="C14" s="8"/>
      <c r="D14" s="8"/>
      <c r="E14" s="21" t="s">
        <v>30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 t="s">
        <v>28</v>
      </c>
      <c r="AL14" s="8"/>
      <c r="AM14" s="8"/>
      <c r="AN14" s="20" t="s">
        <v>30</v>
      </c>
      <c r="AO14" s="8"/>
      <c r="AP14" s="8"/>
      <c r="AQ14" s="8"/>
      <c r="AR14" s="6"/>
      <c r="BE14" s="14"/>
      <c r="BS14" s="3" t="s">
        <v>6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4"/>
      <c r="BS15" s="3" t="s">
        <v>4</v>
      </c>
    </row>
    <row r="16" customFormat="false" ht="12" hidden="false" customHeight="true" outlineLevel="0" collapsed="false">
      <c r="B16" s="7"/>
      <c r="C16" s="8"/>
      <c r="D16" s="17" t="s">
        <v>31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7" t="s">
        <v>25</v>
      </c>
      <c r="AL16" s="8"/>
      <c r="AM16" s="8"/>
      <c r="AN16" s="18" t="s">
        <v>32</v>
      </c>
      <c r="AO16" s="8"/>
      <c r="AP16" s="8"/>
      <c r="AQ16" s="8"/>
      <c r="AR16" s="6"/>
      <c r="BE16" s="14"/>
      <c r="BS16" s="3" t="s">
        <v>4</v>
      </c>
    </row>
    <row r="17" customFormat="false" ht="18.4" hidden="false" customHeight="true" outlineLevel="0" collapsed="false">
      <c r="B17" s="7"/>
      <c r="C17" s="8"/>
      <c r="D17" s="8"/>
      <c r="E17" s="18" t="s">
        <v>33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7" t="s">
        <v>28</v>
      </c>
      <c r="AL17" s="8"/>
      <c r="AM17" s="8"/>
      <c r="AN17" s="18" t="s">
        <v>34</v>
      </c>
      <c r="AO17" s="8"/>
      <c r="AP17" s="8"/>
      <c r="AQ17" s="8"/>
      <c r="AR17" s="6"/>
      <c r="BE17" s="14"/>
      <c r="BS17" s="3" t="s">
        <v>35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4"/>
      <c r="BS18" s="3" t="s">
        <v>6</v>
      </c>
    </row>
    <row r="19" customFormat="false" ht="12" hidden="false" customHeight="true" outlineLevel="0" collapsed="false">
      <c r="B19" s="7"/>
      <c r="C19" s="8"/>
      <c r="D19" s="17" t="s">
        <v>36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7" t="s">
        <v>25</v>
      </c>
      <c r="AL19" s="8"/>
      <c r="AM19" s="8"/>
      <c r="AN19" s="18"/>
      <c r="AO19" s="8"/>
      <c r="AP19" s="8"/>
      <c r="AQ19" s="8"/>
      <c r="AR19" s="6"/>
      <c r="BE19" s="14"/>
      <c r="BS19" s="3" t="s">
        <v>6</v>
      </c>
    </row>
    <row r="20" customFormat="false" ht="18.4" hidden="false" customHeight="true" outlineLevel="0" collapsed="false">
      <c r="B20" s="7"/>
      <c r="C20" s="8"/>
      <c r="D20" s="8"/>
      <c r="E20" s="18" t="s">
        <v>37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7" t="s">
        <v>28</v>
      </c>
      <c r="AL20" s="8"/>
      <c r="AM20" s="8"/>
      <c r="AN20" s="18"/>
      <c r="AO20" s="8"/>
      <c r="AP20" s="8"/>
      <c r="AQ20" s="8"/>
      <c r="AR20" s="6"/>
      <c r="BE20" s="14"/>
      <c r="BS20" s="3" t="s">
        <v>4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4"/>
    </row>
    <row r="22" customFormat="false" ht="12" hidden="false" customHeight="true" outlineLevel="0" collapsed="false">
      <c r="B22" s="7"/>
      <c r="C22" s="8"/>
      <c r="D22" s="17" t="s">
        <v>38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4"/>
    </row>
    <row r="23" customFormat="false" ht="47.25" hidden="false" customHeight="true" outlineLevel="0" collapsed="false">
      <c r="B23" s="7"/>
      <c r="C23" s="8"/>
      <c r="D23" s="8"/>
      <c r="E23" s="22" t="s">
        <v>39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4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4"/>
    </row>
    <row r="25" customFormat="false" ht="6.95" hidden="false" customHeight="true" outlineLevel="0" collapsed="false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4"/>
    </row>
    <row r="26" s="31" customFormat="true" ht="25.9" hidden="false" customHeight="true" outlineLevel="0" collapsed="false">
      <c r="A26" s="24"/>
      <c r="B26" s="25"/>
      <c r="C26" s="26"/>
      <c r="D26" s="27" t="s">
        <v>40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 t="n">
        <f aca="false">ROUND(AG54,2)</f>
        <v>0</v>
      </c>
      <c r="AL26" s="29"/>
      <c r="AM26" s="29"/>
      <c r="AN26" s="29"/>
      <c r="AO26" s="29"/>
      <c r="AP26" s="26"/>
      <c r="AQ26" s="26"/>
      <c r="AR26" s="30"/>
      <c r="BE26" s="14"/>
    </row>
    <row r="27" customFormat="false" ht="6.95" hidden="false" customHeight="true" outlineLevel="0" collapsed="false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30"/>
      <c r="BE27" s="14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32" t="s">
        <v>41</v>
      </c>
      <c r="M28" s="32"/>
      <c r="N28" s="32"/>
      <c r="O28" s="32"/>
      <c r="P28" s="32"/>
      <c r="Q28" s="26"/>
      <c r="R28" s="26"/>
      <c r="S28" s="26"/>
      <c r="T28" s="26"/>
      <c r="U28" s="26"/>
      <c r="V28" s="26"/>
      <c r="W28" s="32" t="s">
        <v>42</v>
      </c>
      <c r="X28" s="32"/>
      <c r="Y28" s="32"/>
      <c r="Z28" s="32"/>
      <c r="AA28" s="32"/>
      <c r="AB28" s="32"/>
      <c r="AC28" s="32"/>
      <c r="AD28" s="32"/>
      <c r="AE28" s="32"/>
      <c r="AF28" s="26"/>
      <c r="AG28" s="26"/>
      <c r="AH28" s="26"/>
      <c r="AI28" s="26"/>
      <c r="AJ28" s="26"/>
      <c r="AK28" s="32" t="s">
        <v>43</v>
      </c>
      <c r="AL28" s="32"/>
      <c r="AM28" s="32"/>
      <c r="AN28" s="32"/>
      <c r="AO28" s="32"/>
      <c r="AP28" s="26"/>
      <c r="AQ28" s="26"/>
      <c r="AR28" s="30"/>
      <c r="BE28" s="14"/>
    </row>
    <row r="29" s="33" customFormat="true" ht="14.45" hidden="false" customHeight="true" outlineLevel="0" collapsed="false">
      <c r="B29" s="34"/>
      <c r="C29" s="35"/>
      <c r="D29" s="17" t="s">
        <v>44</v>
      </c>
      <c r="E29" s="35"/>
      <c r="F29" s="17" t="s">
        <v>45</v>
      </c>
      <c r="G29" s="35"/>
      <c r="H29" s="35"/>
      <c r="I29" s="35"/>
      <c r="J29" s="35"/>
      <c r="K29" s="35"/>
      <c r="L29" s="36" t="n">
        <v>0.21</v>
      </c>
      <c r="M29" s="36"/>
      <c r="N29" s="36"/>
      <c r="O29" s="36"/>
      <c r="P29" s="36"/>
      <c r="Q29" s="35"/>
      <c r="R29" s="35"/>
      <c r="S29" s="35"/>
      <c r="T29" s="35"/>
      <c r="U29" s="35"/>
      <c r="V29" s="35"/>
      <c r="W29" s="37" t="n">
        <f aca="false">ROUND(AZ54, 2)</f>
        <v>0</v>
      </c>
      <c r="X29" s="37"/>
      <c r="Y29" s="37"/>
      <c r="Z29" s="37"/>
      <c r="AA29" s="37"/>
      <c r="AB29" s="37"/>
      <c r="AC29" s="37"/>
      <c r="AD29" s="37"/>
      <c r="AE29" s="37"/>
      <c r="AF29" s="35"/>
      <c r="AG29" s="35"/>
      <c r="AH29" s="35"/>
      <c r="AI29" s="35"/>
      <c r="AJ29" s="35"/>
      <c r="AK29" s="37" t="n">
        <f aca="false">ROUND(AV54, 2)</f>
        <v>0</v>
      </c>
      <c r="AL29" s="37"/>
      <c r="AM29" s="37"/>
      <c r="AN29" s="37"/>
      <c r="AO29" s="37"/>
      <c r="AP29" s="35"/>
      <c r="AQ29" s="35"/>
      <c r="AR29" s="38"/>
      <c r="BE29" s="14"/>
    </row>
    <row r="30" customFormat="false" ht="14.45" hidden="false" customHeight="true" outlineLevel="0" collapsed="false">
      <c r="A30" s="33"/>
      <c r="B30" s="34"/>
      <c r="C30" s="35"/>
      <c r="D30" s="35"/>
      <c r="E30" s="35"/>
      <c r="F30" s="17" t="s">
        <v>46</v>
      </c>
      <c r="G30" s="35"/>
      <c r="H30" s="35"/>
      <c r="I30" s="35"/>
      <c r="J30" s="35"/>
      <c r="K30" s="35"/>
      <c r="L30" s="36" t="n">
        <v>0.15</v>
      </c>
      <c r="M30" s="36"/>
      <c r="N30" s="36"/>
      <c r="O30" s="36"/>
      <c r="P30" s="36"/>
      <c r="Q30" s="35"/>
      <c r="R30" s="35"/>
      <c r="S30" s="35"/>
      <c r="T30" s="35"/>
      <c r="U30" s="35"/>
      <c r="V30" s="35"/>
      <c r="W30" s="37" t="n">
        <f aca="false">ROUND(BA54, 2)</f>
        <v>0</v>
      </c>
      <c r="X30" s="37"/>
      <c r="Y30" s="37"/>
      <c r="Z30" s="37"/>
      <c r="AA30" s="37"/>
      <c r="AB30" s="37"/>
      <c r="AC30" s="37"/>
      <c r="AD30" s="37"/>
      <c r="AE30" s="37"/>
      <c r="AF30" s="35"/>
      <c r="AG30" s="35"/>
      <c r="AH30" s="35"/>
      <c r="AI30" s="35"/>
      <c r="AJ30" s="35"/>
      <c r="AK30" s="37" t="n">
        <f aca="false">ROUND(AW54, 2)</f>
        <v>0</v>
      </c>
      <c r="AL30" s="37"/>
      <c r="AM30" s="37"/>
      <c r="AN30" s="37"/>
      <c r="AO30" s="37"/>
      <c r="AP30" s="35"/>
      <c r="AQ30" s="35"/>
      <c r="AR30" s="38"/>
      <c r="BE30" s="14"/>
    </row>
    <row r="31" customFormat="false" ht="14.45" hidden="true" customHeight="true" outlineLevel="0" collapsed="false">
      <c r="A31" s="33"/>
      <c r="B31" s="34"/>
      <c r="C31" s="35"/>
      <c r="D31" s="35"/>
      <c r="E31" s="35"/>
      <c r="F31" s="17" t="s">
        <v>47</v>
      </c>
      <c r="G31" s="35"/>
      <c r="H31" s="35"/>
      <c r="I31" s="35"/>
      <c r="J31" s="35"/>
      <c r="K31" s="35"/>
      <c r="L31" s="36" t="n">
        <v>0.21</v>
      </c>
      <c r="M31" s="36"/>
      <c r="N31" s="36"/>
      <c r="O31" s="36"/>
      <c r="P31" s="36"/>
      <c r="Q31" s="35"/>
      <c r="R31" s="35"/>
      <c r="S31" s="35"/>
      <c r="T31" s="35"/>
      <c r="U31" s="35"/>
      <c r="V31" s="35"/>
      <c r="W31" s="37" t="n">
        <f aca="false">ROUND(BB54, 2)</f>
        <v>0</v>
      </c>
      <c r="X31" s="37"/>
      <c r="Y31" s="37"/>
      <c r="Z31" s="37"/>
      <c r="AA31" s="37"/>
      <c r="AB31" s="37"/>
      <c r="AC31" s="37"/>
      <c r="AD31" s="37"/>
      <c r="AE31" s="37"/>
      <c r="AF31" s="35"/>
      <c r="AG31" s="35"/>
      <c r="AH31" s="35"/>
      <c r="AI31" s="35"/>
      <c r="AJ31" s="35"/>
      <c r="AK31" s="37" t="n">
        <v>0</v>
      </c>
      <c r="AL31" s="37"/>
      <c r="AM31" s="37"/>
      <c r="AN31" s="37"/>
      <c r="AO31" s="37"/>
      <c r="AP31" s="35"/>
      <c r="AQ31" s="35"/>
      <c r="AR31" s="38"/>
      <c r="BE31" s="14"/>
    </row>
    <row r="32" customFormat="false" ht="14.45" hidden="true" customHeight="true" outlineLevel="0" collapsed="false">
      <c r="A32" s="33"/>
      <c r="B32" s="34"/>
      <c r="C32" s="35"/>
      <c r="D32" s="35"/>
      <c r="E32" s="35"/>
      <c r="F32" s="17" t="s">
        <v>48</v>
      </c>
      <c r="G32" s="35"/>
      <c r="H32" s="35"/>
      <c r="I32" s="35"/>
      <c r="J32" s="35"/>
      <c r="K32" s="35"/>
      <c r="L32" s="36" t="n">
        <v>0.15</v>
      </c>
      <c r="M32" s="36"/>
      <c r="N32" s="36"/>
      <c r="O32" s="36"/>
      <c r="P32" s="36"/>
      <c r="Q32" s="35"/>
      <c r="R32" s="35"/>
      <c r="S32" s="35"/>
      <c r="T32" s="35"/>
      <c r="U32" s="35"/>
      <c r="V32" s="35"/>
      <c r="W32" s="37" t="n">
        <f aca="false">ROUND(BC54, 2)</f>
        <v>0</v>
      </c>
      <c r="X32" s="37"/>
      <c r="Y32" s="37"/>
      <c r="Z32" s="37"/>
      <c r="AA32" s="37"/>
      <c r="AB32" s="37"/>
      <c r="AC32" s="37"/>
      <c r="AD32" s="37"/>
      <c r="AE32" s="37"/>
      <c r="AF32" s="35"/>
      <c r="AG32" s="35"/>
      <c r="AH32" s="35"/>
      <c r="AI32" s="35"/>
      <c r="AJ32" s="35"/>
      <c r="AK32" s="37" t="n">
        <v>0</v>
      </c>
      <c r="AL32" s="37"/>
      <c r="AM32" s="37"/>
      <c r="AN32" s="37"/>
      <c r="AO32" s="37"/>
      <c r="AP32" s="35"/>
      <c r="AQ32" s="35"/>
      <c r="AR32" s="38"/>
      <c r="BE32" s="14"/>
    </row>
    <row r="33" customFormat="false" ht="14.45" hidden="true" customHeight="true" outlineLevel="0" collapsed="false">
      <c r="A33" s="33"/>
      <c r="B33" s="34"/>
      <c r="C33" s="35"/>
      <c r="D33" s="35"/>
      <c r="E33" s="35"/>
      <c r="F33" s="17" t="s">
        <v>49</v>
      </c>
      <c r="G33" s="35"/>
      <c r="H33" s="35"/>
      <c r="I33" s="35"/>
      <c r="J33" s="35"/>
      <c r="K33" s="35"/>
      <c r="L33" s="36" t="n">
        <v>0</v>
      </c>
      <c r="M33" s="36"/>
      <c r="N33" s="36"/>
      <c r="O33" s="36"/>
      <c r="P33" s="36"/>
      <c r="Q33" s="35"/>
      <c r="R33" s="35"/>
      <c r="S33" s="35"/>
      <c r="T33" s="35"/>
      <c r="U33" s="35"/>
      <c r="V33" s="35"/>
      <c r="W33" s="37" t="n">
        <f aca="false">ROUND(BD54, 2)</f>
        <v>0</v>
      </c>
      <c r="X33" s="37"/>
      <c r="Y33" s="37"/>
      <c r="Z33" s="37"/>
      <c r="AA33" s="37"/>
      <c r="AB33" s="37"/>
      <c r="AC33" s="37"/>
      <c r="AD33" s="37"/>
      <c r="AE33" s="37"/>
      <c r="AF33" s="35"/>
      <c r="AG33" s="35"/>
      <c r="AH33" s="35"/>
      <c r="AI33" s="35"/>
      <c r="AJ33" s="35"/>
      <c r="AK33" s="37" t="n">
        <v>0</v>
      </c>
      <c r="AL33" s="37"/>
      <c r="AM33" s="37"/>
      <c r="AN33" s="37"/>
      <c r="AO33" s="37"/>
      <c r="AP33" s="35"/>
      <c r="AQ33" s="35"/>
      <c r="AR33" s="38"/>
    </row>
    <row r="34" s="31" customFormat="true" ht="6.95" hidden="false" customHeight="true" outlineLevel="0" collapsed="false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0"/>
      <c r="BE34" s="24"/>
    </row>
    <row r="35" customFormat="false" ht="25.9" hidden="false" customHeight="true" outlineLevel="0" collapsed="false">
      <c r="A35" s="24"/>
      <c r="B35" s="25"/>
      <c r="C35" s="39"/>
      <c r="D35" s="40" t="s">
        <v>50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51</v>
      </c>
      <c r="U35" s="41"/>
      <c r="V35" s="41"/>
      <c r="W35" s="41"/>
      <c r="X35" s="43" t="s">
        <v>52</v>
      </c>
      <c r="Y35" s="43"/>
      <c r="Z35" s="43"/>
      <c r="AA35" s="43"/>
      <c r="AB35" s="43"/>
      <c r="AC35" s="41"/>
      <c r="AD35" s="41"/>
      <c r="AE35" s="41"/>
      <c r="AF35" s="41"/>
      <c r="AG35" s="41"/>
      <c r="AH35" s="41"/>
      <c r="AI35" s="41"/>
      <c r="AJ35" s="41"/>
      <c r="AK35" s="44" t="n">
        <f aca="false">SUM(AK26:AK33)</f>
        <v>0</v>
      </c>
      <c r="AL35" s="44"/>
      <c r="AM35" s="44"/>
      <c r="AN35" s="44"/>
      <c r="AO35" s="44"/>
      <c r="AP35" s="39"/>
      <c r="AQ35" s="39"/>
      <c r="AR35" s="30"/>
      <c r="BE35" s="24"/>
    </row>
    <row r="36" customFormat="false" ht="6.95" hidden="false" customHeight="true" outlineLevel="0" collapsed="false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0"/>
      <c r="BE36" s="24"/>
    </row>
    <row r="37" customFormat="false" ht="6.95" hidden="false" customHeight="true" outlineLevel="0" collapsed="false">
      <c r="A37" s="24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0"/>
      <c r="BE37" s="24"/>
    </row>
    <row r="41" s="31" customFormat="true" ht="6.95" hidden="false" customHeight="true" outlineLevel="0" collapsed="false">
      <c r="A41" s="24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0"/>
      <c r="BE41" s="24"/>
    </row>
    <row r="42" customFormat="false" ht="24.95" hidden="false" customHeight="true" outlineLevel="0" collapsed="false">
      <c r="A42" s="24"/>
      <c r="B42" s="25"/>
      <c r="C42" s="9" t="s">
        <v>53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30"/>
      <c r="BE42" s="24"/>
    </row>
    <row r="43" customFormat="false" ht="6.95" hidden="false" customHeight="true" outlineLevel="0" collapsed="false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30"/>
      <c r="BE43" s="24"/>
    </row>
    <row r="44" s="49" customFormat="true" ht="12" hidden="false" customHeight="true" outlineLevel="0" collapsed="false">
      <c r="B44" s="50"/>
      <c r="C44" s="17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 aca="false">K5</f>
        <v>2020/21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="53" customFormat="true" ht="36.95" hidden="false" customHeight="true" outlineLevel="0" collapsed="false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57" t="str">
        <f aca="false">K6</f>
        <v>Rekonstrukce místní komunikace na parc. č. 2921/1 v k.ú. Vlčice u Jeseníka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6"/>
      <c r="AQ45" s="56"/>
      <c r="AR45" s="58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30"/>
      <c r="BE46" s="24"/>
    </row>
    <row r="47" customFormat="false" ht="12" hidden="false" customHeight="true" outlineLevel="0" collapsed="false">
      <c r="A47" s="24"/>
      <c r="B47" s="25"/>
      <c r="C47" s="17" t="s">
        <v>20</v>
      </c>
      <c r="D47" s="26"/>
      <c r="E47" s="26"/>
      <c r="F47" s="26"/>
      <c r="G47" s="26"/>
      <c r="H47" s="26"/>
      <c r="I47" s="26"/>
      <c r="J47" s="26"/>
      <c r="K47" s="26"/>
      <c r="L47" s="59" t="str">
        <f aca="false">IF(K8="","",K8)</f>
        <v>Vlčice u Jeseníka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7" t="s">
        <v>22</v>
      </c>
      <c r="AJ47" s="26"/>
      <c r="AK47" s="26"/>
      <c r="AL47" s="26"/>
      <c r="AM47" s="60" t="str">
        <f aca="false">IF(AN8= "","",AN8)</f>
        <v>4. 12. 2020</v>
      </c>
      <c r="AN47" s="60"/>
      <c r="AO47" s="26"/>
      <c r="AP47" s="26"/>
      <c r="AQ47" s="26"/>
      <c r="AR47" s="30"/>
      <c r="BE47" s="24"/>
    </row>
    <row r="48" customFormat="false" ht="6.95" hidden="false" customHeight="true" outlineLevel="0" collapsed="false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30"/>
      <c r="BE48" s="24"/>
    </row>
    <row r="49" customFormat="false" ht="15.2" hidden="false" customHeight="true" outlineLevel="0" collapsed="false">
      <c r="A49" s="24"/>
      <c r="B49" s="25"/>
      <c r="C49" s="17" t="s">
        <v>24</v>
      </c>
      <c r="D49" s="26"/>
      <c r="E49" s="26"/>
      <c r="F49" s="26"/>
      <c r="G49" s="26"/>
      <c r="H49" s="26"/>
      <c r="I49" s="26"/>
      <c r="J49" s="26"/>
      <c r="K49" s="26"/>
      <c r="L49" s="51" t="str">
        <f aca="false">IF(E11= "","",E11)</f>
        <v>Obec Vlčice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17" t="s">
        <v>31</v>
      </c>
      <c r="AJ49" s="26"/>
      <c r="AK49" s="26"/>
      <c r="AL49" s="26"/>
      <c r="AM49" s="61" t="str">
        <f aca="false">IF(E17="","",E17)</f>
        <v>TUMVIA s.r.o.</v>
      </c>
      <c r="AN49" s="61"/>
      <c r="AO49" s="61"/>
      <c r="AP49" s="61"/>
      <c r="AQ49" s="26"/>
      <c r="AR49" s="30"/>
      <c r="AS49" s="62" t="s">
        <v>54</v>
      </c>
      <c r="AT49" s="62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24"/>
    </row>
    <row r="50" customFormat="false" ht="15.2" hidden="false" customHeight="true" outlineLevel="0" collapsed="false">
      <c r="A50" s="24"/>
      <c r="B50" s="25"/>
      <c r="C50" s="17" t="s">
        <v>29</v>
      </c>
      <c r="D50" s="26"/>
      <c r="E50" s="26"/>
      <c r="F50" s="26"/>
      <c r="G50" s="26"/>
      <c r="H50" s="26"/>
      <c r="I50" s="26"/>
      <c r="J50" s="26"/>
      <c r="K50" s="26"/>
      <c r="L50" s="51" t="str">
        <f aca="false">IF(E14= "Vyplň údaj","",E14)</f>
        <v/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17" t="s">
        <v>36</v>
      </c>
      <c r="AJ50" s="26"/>
      <c r="AK50" s="26"/>
      <c r="AL50" s="26"/>
      <c r="AM50" s="61" t="str">
        <f aca="false">IF(E20="","",E20)</f>
        <v> </v>
      </c>
      <c r="AN50" s="61"/>
      <c r="AO50" s="61"/>
      <c r="AP50" s="61"/>
      <c r="AQ50" s="26"/>
      <c r="AR50" s="30"/>
      <c r="AS50" s="62"/>
      <c r="AT50" s="62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24"/>
    </row>
    <row r="51" customFormat="false" ht="10.9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30"/>
      <c r="AS51" s="62"/>
      <c r="AT51" s="62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24"/>
    </row>
    <row r="52" customFormat="false" ht="29.25" hidden="false" customHeight="true" outlineLevel="0" collapsed="false">
      <c r="A52" s="24"/>
      <c r="B52" s="25"/>
      <c r="C52" s="69" t="s">
        <v>55</v>
      </c>
      <c r="D52" s="69"/>
      <c r="E52" s="69"/>
      <c r="F52" s="69"/>
      <c r="G52" s="69"/>
      <c r="H52" s="70"/>
      <c r="I52" s="71" t="s">
        <v>56</v>
      </c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2" t="s">
        <v>57</v>
      </c>
      <c r="AH52" s="72"/>
      <c r="AI52" s="72"/>
      <c r="AJ52" s="72"/>
      <c r="AK52" s="72"/>
      <c r="AL52" s="72"/>
      <c r="AM52" s="72"/>
      <c r="AN52" s="71" t="s">
        <v>58</v>
      </c>
      <c r="AO52" s="71"/>
      <c r="AP52" s="71"/>
      <c r="AQ52" s="73" t="s">
        <v>59</v>
      </c>
      <c r="AR52" s="30"/>
      <c r="AS52" s="74" t="s">
        <v>60</v>
      </c>
      <c r="AT52" s="75" t="s">
        <v>61</v>
      </c>
      <c r="AU52" s="75" t="s">
        <v>62</v>
      </c>
      <c r="AV52" s="75" t="s">
        <v>63</v>
      </c>
      <c r="AW52" s="75" t="s">
        <v>64</v>
      </c>
      <c r="AX52" s="75" t="s">
        <v>65</v>
      </c>
      <c r="AY52" s="75" t="s">
        <v>66</v>
      </c>
      <c r="AZ52" s="75" t="s">
        <v>67</v>
      </c>
      <c r="BA52" s="75" t="s">
        <v>68</v>
      </c>
      <c r="BB52" s="75" t="s">
        <v>69</v>
      </c>
      <c r="BC52" s="75" t="s">
        <v>70</v>
      </c>
      <c r="BD52" s="76" t="s">
        <v>71</v>
      </c>
      <c r="BE52" s="24"/>
    </row>
    <row r="53" customFormat="false" ht="10.9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30"/>
      <c r="AS53" s="77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9"/>
      <c r="BE53" s="24"/>
    </row>
    <row r="54" s="80" customFormat="true" ht="32.45" hidden="false" customHeight="true" outlineLevel="0" collapsed="false">
      <c r="B54" s="81"/>
      <c r="C54" s="82" t="s">
        <v>72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4" t="n">
        <f aca="false">ROUND(AG55,2)</f>
        <v>0</v>
      </c>
      <c r="AH54" s="84"/>
      <c r="AI54" s="84"/>
      <c r="AJ54" s="84"/>
      <c r="AK54" s="84"/>
      <c r="AL54" s="84"/>
      <c r="AM54" s="84"/>
      <c r="AN54" s="85" t="n">
        <f aca="false">SUM(AG54,AT54)</f>
        <v>0</v>
      </c>
      <c r="AO54" s="85"/>
      <c r="AP54" s="85"/>
      <c r="AQ54" s="86"/>
      <c r="AR54" s="87"/>
      <c r="AS54" s="88" t="n">
        <f aca="false">ROUND(AS55,2)</f>
        <v>0</v>
      </c>
      <c r="AT54" s="89" t="n">
        <f aca="false">ROUND(SUM(AV54:AW54),2)</f>
        <v>0</v>
      </c>
      <c r="AU54" s="90" t="n">
        <f aca="false">ROUND(AU55,5)</f>
        <v>0</v>
      </c>
      <c r="AV54" s="89" t="n">
        <f aca="false">ROUND(AZ54*L29,2)</f>
        <v>0</v>
      </c>
      <c r="AW54" s="89" t="n">
        <f aca="false">ROUND(BA54*L30,2)</f>
        <v>0</v>
      </c>
      <c r="AX54" s="89" t="n">
        <f aca="false">ROUND(BB54*L29,2)</f>
        <v>0</v>
      </c>
      <c r="AY54" s="89" t="n">
        <f aca="false">ROUND(BC54*L30,2)</f>
        <v>0</v>
      </c>
      <c r="AZ54" s="89" t="n">
        <f aca="false">ROUND(AZ55,2)</f>
        <v>0</v>
      </c>
      <c r="BA54" s="89" t="n">
        <f aca="false">ROUND(BA55,2)</f>
        <v>0</v>
      </c>
      <c r="BB54" s="89" t="n">
        <f aca="false">ROUND(BB55,2)</f>
        <v>0</v>
      </c>
      <c r="BC54" s="89" t="n">
        <f aca="false">ROUND(BC55,2)</f>
        <v>0</v>
      </c>
      <c r="BD54" s="91" t="n">
        <f aca="false">ROUND(BD55,2)</f>
        <v>0</v>
      </c>
      <c r="BS54" s="92" t="s">
        <v>73</v>
      </c>
      <c r="BT54" s="92" t="s">
        <v>74</v>
      </c>
      <c r="BV54" s="92" t="s">
        <v>75</v>
      </c>
      <c r="BW54" s="92" t="s">
        <v>5</v>
      </c>
      <c r="BX54" s="92" t="s">
        <v>76</v>
      </c>
      <c r="CL54" s="92"/>
    </row>
    <row r="55" s="105" customFormat="true" ht="37.5" hidden="false" customHeight="true" outlineLevel="0" collapsed="false">
      <c r="A55" s="93" t="s">
        <v>77</v>
      </c>
      <c r="B55" s="94"/>
      <c r="C55" s="95"/>
      <c r="D55" s="96" t="s">
        <v>14</v>
      </c>
      <c r="E55" s="96"/>
      <c r="F55" s="96"/>
      <c r="G55" s="96"/>
      <c r="H55" s="96"/>
      <c r="I55" s="97"/>
      <c r="J55" s="96" t="s">
        <v>17</v>
      </c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8" t="n">
        <f aca="false">'2020-21 - Rekonstrukce mí...'!J28</f>
        <v>0</v>
      </c>
      <c r="AH55" s="98"/>
      <c r="AI55" s="98"/>
      <c r="AJ55" s="98"/>
      <c r="AK55" s="98"/>
      <c r="AL55" s="98"/>
      <c r="AM55" s="98"/>
      <c r="AN55" s="98" t="n">
        <f aca="false">SUM(AG55,AT55)</f>
        <v>0</v>
      </c>
      <c r="AO55" s="98"/>
      <c r="AP55" s="98"/>
      <c r="AQ55" s="99" t="s">
        <v>78</v>
      </c>
      <c r="AR55" s="100"/>
      <c r="AS55" s="101" t="n">
        <v>0</v>
      </c>
      <c r="AT55" s="102" t="n">
        <f aca="false">ROUND(SUM(AV55:AW55),2)</f>
        <v>0</v>
      </c>
      <c r="AU55" s="103" t="n">
        <f aca="false">'2020-21 - Rekonstrukce mí...'!P85</f>
        <v>0</v>
      </c>
      <c r="AV55" s="102" t="n">
        <f aca="false">'2020-21 - Rekonstrukce mí...'!J31</f>
        <v>0</v>
      </c>
      <c r="AW55" s="102" t="n">
        <f aca="false">'2020-21 - Rekonstrukce mí...'!J32</f>
        <v>0</v>
      </c>
      <c r="AX55" s="102" t="n">
        <f aca="false">'2020-21 - Rekonstrukce mí...'!J33</f>
        <v>0</v>
      </c>
      <c r="AY55" s="102" t="n">
        <f aca="false">'2020-21 - Rekonstrukce mí...'!J34</f>
        <v>0</v>
      </c>
      <c r="AZ55" s="102" t="n">
        <f aca="false">'2020-21 - Rekonstrukce mí...'!F31</f>
        <v>0</v>
      </c>
      <c r="BA55" s="102" t="n">
        <f aca="false">'2020-21 - Rekonstrukce mí...'!F32</f>
        <v>0</v>
      </c>
      <c r="BB55" s="102" t="n">
        <f aca="false">'2020-21 - Rekonstrukce mí...'!F33</f>
        <v>0</v>
      </c>
      <c r="BC55" s="102" t="n">
        <f aca="false">'2020-21 - Rekonstrukce mí...'!F34</f>
        <v>0</v>
      </c>
      <c r="BD55" s="104" t="n">
        <f aca="false">'2020-21 - Rekonstrukce mí...'!F35</f>
        <v>0</v>
      </c>
      <c r="BT55" s="106" t="s">
        <v>79</v>
      </c>
      <c r="BU55" s="106" t="s">
        <v>80</v>
      </c>
      <c r="BV55" s="106" t="s">
        <v>75</v>
      </c>
      <c r="BW55" s="106" t="s">
        <v>5</v>
      </c>
      <c r="BX55" s="106" t="s">
        <v>76</v>
      </c>
      <c r="CL55" s="106"/>
    </row>
    <row r="56" s="31" customFormat="true" ht="30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30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customFormat="false" ht="6.95" hidden="false" customHeight="true" outlineLevel="0" collapsed="false">
      <c r="A57" s="24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30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</sheetData>
  <sheetProtection sheet="true" objects="true" scenarios="true" formatColumns="false" formatRows="false"/>
  <mergeCells count="42">
    <mergeCell ref="AR2:BE2"/>
    <mergeCell ref="K5:AO5"/>
    <mergeCell ref="BE5:BE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</mergeCells>
  <hyperlinks>
    <hyperlink ref="A55" location="'2020-21 - Rekonstrukce mí..!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BM3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8.08917197452229"/>
    <col collapsed="false" hidden="false" max="2" min="2" style="0" width="1.07643312101911"/>
    <col collapsed="false" hidden="false" max="3" min="3" style="0" width="4.04458598726115"/>
    <col collapsed="false" hidden="false" max="4" min="4" style="0" width="4.17834394904459"/>
    <col collapsed="false" hidden="false" max="5" min="5" style="0" width="16.8535031847134"/>
    <col collapsed="false" hidden="false" max="6" min="6" style="0" width="50.1528662420382"/>
    <col collapsed="false" hidden="false" max="7" min="7" style="0" width="7.28025477707006"/>
    <col collapsed="false" hidden="false" max="8" min="8" style="0" width="11.1910828025478"/>
    <col collapsed="false" hidden="false" max="11" min="9" style="0" width="19.8216560509554"/>
    <col collapsed="false" hidden="false" max="12" min="12" style="0" width="9.1656050955414"/>
    <col collapsed="false" hidden="true" max="21" min="13" style="0" width="0"/>
    <col collapsed="false" hidden="false" max="22" min="22" style="0" width="12.1337579617834"/>
    <col collapsed="false" hidden="false" max="23" min="23" style="0" width="16.0445859872611"/>
    <col collapsed="false" hidden="false" max="24" min="24" style="0" width="12.1337579617834"/>
    <col collapsed="false" hidden="false" max="25" min="25" style="0" width="14.6942675159236"/>
    <col collapsed="false" hidden="false" max="26" min="26" style="0" width="10.7834394904459"/>
    <col collapsed="false" hidden="false" max="27" min="27" style="0" width="14.6942675159236"/>
    <col collapsed="false" hidden="false" max="28" min="28" style="0" width="16.0445859872611"/>
    <col collapsed="false" hidden="false" max="29" min="29" style="0" width="10.7834394904459"/>
    <col collapsed="false" hidden="false" max="30" min="30" style="0" width="14.6942675159236"/>
    <col collapsed="false" hidden="false" max="31" min="31" style="0" width="16.0445859872611"/>
    <col collapsed="false" hidden="false" max="43" min="32" style="0" width="8.4968152866242"/>
    <col collapsed="false" hidden="true" max="65" min="44" style="0" width="0"/>
    <col collapsed="false" hidden="false" max="1025" min="66" style="0" width="8.4968152866242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5</v>
      </c>
    </row>
    <row r="3" customFormat="false" ht="6.95" hidden="false" customHeight="true" outlineLevel="0" collapsed="false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6"/>
      <c r="AT3" s="3" t="s">
        <v>81</v>
      </c>
    </row>
    <row r="4" customFormat="false" ht="24.95" hidden="false" customHeight="true" outlineLevel="0" collapsed="false">
      <c r="B4" s="6"/>
      <c r="D4" s="109" t="s">
        <v>82</v>
      </c>
      <c r="L4" s="6"/>
      <c r="M4" s="110" t="s">
        <v>10</v>
      </c>
      <c r="AT4" s="3" t="s">
        <v>4</v>
      </c>
    </row>
    <row r="5" customFormat="false" ht="6.95" hidden="false" customHeight="true" outlineLevel="0" collapsed="false">
      <c r="B5" s="6"/>
      <c r="L5" s="6"/>
    </row>
    <row r="6" s="31" customFormat="true" ht="12" hidden="false" customHeight="true" outlineLevel="0" collapsed="false">
      <c r="A6" s="24"/>
      <c r="B6" s="30"/>
      <c r="C6" s="24"/>
      <c r="D6" s="111" t="s">
        <v>16</v>
      </c>
      <c r="E6" s="24"/>
      <c r="F6" s="24"/>
      <c r="G6" s="24"/>
      <c r="H6" s="24"/>
      <c r="I6" s="24"/>
      <c r="J6" s="24"/>
      <c r="K6" s="24"/>
      <c r="L6" s="112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="31" customFormat="true" ht="24.75" hidden="false" customHeight="true" outlineLevel="0" collapsed="false">
      <c r="A7" s="24"/>
      <c r="B7" s="30"/>
      <c r="C7" s="24"/>
      <c r="D7" s="24"/>
      <c r="E7" s="113" t="s">
        <v>17</v>
      </c>
      <c r="F7" s="113"/>
      <c r="G7" s="113"/>
      <c r="H7" s="113"/>
      <c r="I7" s="24"/>
      <c r="J7" s="24"/>
      <c r="K7" s="24"/>
      <c r="L7" s="112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="31" customFormat="true" ht="11.25" hidden="false" customHeight="false" outlineLevel="0" collapsed="false">
      <c r="A8" s="24"/>
      <c r="B8" s="30"/>
      <c r="C8" s="24"/>
      <c r="D8" s="24"/>
      <c r="E8" s="24"/>
      <c r="F8" s="24"/>
      <c r="G8" s="24"/>
      <c r="H8" s="24"/>
      <c r="I8" s="24"/>
      <c r="J8" s="24"/>
      <c r="K8" s="24"/>
      <c r="L8" s="112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customFormat="false" ht="12" hidden="false" customHeight="true" outlineLevel="0" collapsed="false">
      <c r="A9" s="24"/>
      <c r="B9" s="30"/>
      <c r="C9" s="24"/>
      <c r="D9" s="111" t="s">
        <v>18</v>
      </c>
      <c r="E9" s="24"/>
      <c r="F9" s="114"/>
      <c r="G9" s="24"/>
      <c r="H9" s="24"/>
      <c r="I9" s="111" t="s">
        <v>19</v>
      </c>
      <c r="J9" s="114"/>
      <c r="K9" s="24"/>
      <c r="L9" s="112"/>
      <c r="M9" s="31"/>
      <c r="N9" s="31"/>
      <c r="O9" s="31"/>
      <c r="P9" s="31"/>
      <c r="Q9" s="31"/>
      <c r="R9" s="31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customFormat="false" ht="12" hidden="false" customHeight="true" outlineLevel="0" collapsed="false">
      <c r="A10" s="24"/>
      <c r="B10" s="30"/>
      <c r="C10" s="24"/>
      <c r="D10" s="111" t="s">
        <v>20</v>
      </c>
      <c r="E10" s="24"/>
      <c r="F10" s="114" t="s">
        <v>21</v>
      </c>
      <c r="G10" s="24"/>
      <c r="H10" s="24"/>
      <c r="I10" s="111" t="s">
        <v>22</v>
      </c>
      <c r="J10" s="115" t="str">
        <f aca="false">'Rekapitulace stavby'!AN8</f>
        <v>4. 12. 2020</v>
      </c>
      <c r="K10" s="24"/>
      <c r="L10" s="112"/>
      <c r="M10" s="31"/>
      <c r="N10" s="31"/>
      <c r="O10" s="31"/>
      <c r="P10" s="31"/>
      <c r="Q10" s="31"/>
      <c r="R10" s="31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customFormat="false" ht="10.9" hidden="false" customHeight="true" outlineLevel="0" collapsed="false">
      <c r="A11" s="24"/>
      <c r="B11" s="30"/>
      <c r="C11" s="24"/>
      <c r="D11" s="24"/>
      <c r="E11" s="24"/>
      <c r="F11" s="24"/>
      <c r="G11" s="24"/>
      <c r="H11" s="24"/>
      <c r="I11" s="24"/>
      <c r="J11" s="24"/>
      <c r="K11" s="24"/>
      <c r="L11" s="112"/>
      <c r="M11" s="31"/>
      <c r="N11" s="31"/>
      <c r="O11" s="31"/>
      <c r="P11" s="31"/>
      <c r="Q11" s="31"/>
      <c r="R11" s="3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customFormat="false" ht="12" hidden="false" customHeight="true" outlineLevel="0" collapsed="false">
      <c r="A12" s="24"/>
      <c r="B12" s="30"/>
      <c r="C12" s="24"/>
      <c r="D12" s="111" t="s">
        <v>24</v>
      </c>
      <c r="E12" s="24"/>
      <c r="F12" s="24"/>
      <c r="G12" s="24"/>
      <c r="H12" s="24"/>
      <c r="I12" s="111" t="s">
        <v>25</v>
      </c>
      <c r="J12" s="114" t="s">
        <v>26</v>
      </c>
      <c r="K12" s="24"/>
      <c r="L12" s="112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customFormat="false" ht="18" hidden="false" customHeight="true" outlineLevel="0" collapsed="false">
      <c r="A13" s="24"/>
      <c r="B13" s="30"/>
      <c r="C13" s="24"/>
      <c r="D13" s="24"/>
      <c r="E13" s="114" t="s">
        <v>27</v>
      </c>
      <c r="F13" s="24"/>
      <c r="G13" s="24"/>
      <c r="H13" s="24"/>
      <c r="I13" s="111" t="s">
        <v>28</v>
      </c>
      <c r="J13" s="114"/>
      <c r="K13" s="24"/>
      <c r="L13" s="112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customFormat="false" ht="6.95" hidden="false" customHeight="true" outlineLevel="0" collapsed="false">
      <c r="A14" s="24"/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112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customFormat="false" ht="12" hidden="false" customHeight="true" outlineLevel="0" collapsed="false">
      <c r="A15" s="24"/>
      <c r="B15" s="30"/>
      <c r="C15" s="24"/>
      <c r="D15" s="111" t="s">
        <v>29</v>
      </c>
      <c r="E15" s="24"/>
      <c r="F15" s="24"/>
      <c r="G15" s="24"/>
      <c r="H15" s="24"/>
      <c r="I15" s="111" t="s">
        <v>25</v>
      </c>
      <c r="J15" s="19" t="str">
        <f aca="false">'Rekapitulace stavby'!AN13</f>
        <v>Vyplň údaj</v>
      </c>
      <c r="K15" s="24"/>
      <c r="L15" s="112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customFormat="false" ht="18" hidden="false" customHeight="true" outlineLevel="0" collapsed="false">
      <c r="A16" s="24"/>
      <c r="B16" s="30"/>
      <c r="C16" s="24"/>
      <c r="D16" s="24"/>
      <c r="E16" s="116" t="str">
        <f aca="false">'Rekapitulace stavby'!E14</f>
        <v>Vyplň údaj</v>
      </c>
      <c r="F16" s="116"/>
      <c r="G16" s="116"/>
      <c r="H16" s="116"/>
      <c r="I16" s="111" t="s">
        <v>28</v>
      </c>
      <c r="J16" s="19" t="str">
        <f aca="false">'Rekapitulace stavby'!AN14</f>
        <v>Vyplň údaj</v>
      </c>
      <c r="K16" s="24"/>
      <c r="L16" s="112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customFormat="false" ht="6.95" hidden="false" customHeight="true" outlineLevel="0" collapsed="false">
      <c r="A17" s="24"/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112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customFormat="false" ht="12" hidden="false" customHeight="true" outlineLevel="0" collapsed="false">
      <c r="A18" s="24"/>
      <c r="B18" s="30"/>
      <c r="C18" s="24"/>
      <c r="D18" s="111" t="s">
        <v>31</v>
      </c>
      <c r="E18" s="24"/>
      <c r="F18" s="24"/>
      <c r="G18" s="24"/>
      <c r="H18" s="24"/>
      <c r="I18" s="111" t="s">
        <v>25</v>
      </c>
      <c r="J18" s="114" t="s">
        <v>32</v>
      </c>
      <c r="K18" s="24"/>
      <c r="L18" s="112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customFormat="false" ht="18" hidden="false" customHeight="true" outlineLevel="0" collapsed="false">
      <c r="A19" s="24"/>
      <c r="B19" s="30"/>
      <c r="C19" s="24"/>
      <c r="D19" s="24"/>
      <c r="E19" s="114" t="s">
        <v>33</v>
      </c>
      <c r="F19" s="24"/>
      <c r="G19" s="24"/>
      <c r="H19" s="24"/>
      <c r="I19" s="111" t="s">
        <v>28</v>
      </c>
      <c r="J19" s="114" t="s">
        <v>34</v>
      </c>
      <c r="K19" s="24"/>
      <c r="L19" s="112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6.95" hidden="false" customHeight="true" outlineLevel="0" collapsed="false">
      <c r="A20" s="24"/>
      <c r="B20" s="30"/>
      <c r="C20" s="24"/>
      <c r="D20" s="24"/>
      <c r="E20" s="24"/>
      <c r="F20" s="24"/>
      <c r="G20" s="24"/>
      <c r="H20" s="24"/>
      <c r="I20" s="24"/>
      <c r="J20" s="24"/>
      <c r="K20" s="24"/>
      <c r="L20" s="112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customFormat="false" ht="12" hidden="false" customHeight="true" outlineLevel="0" collapsed="false">
      <c r="A21" s="24"/>
      <c r="B21" s="30"/>
      <c r="C21" s="24"/>
      <c r="D21" s="111" t="s">
        <v>36</v>
      </c>
      <c r="E21" s="24"/>
      <c r="F21" s="24"/>
      <c r="G21" s="24"/>
      <c r="H21" s="24"/>
      <c r="I21" s="111" t="s">
        <v>25</v>
      </c>
      <c r="J21" s="114" t="str">
        <f aca="false">IF('Rekapitulace stavby'!AN19="","",'Rekapitulace stavby'!AN19)</f>
        <v/>
      </c>
      <c r="K21" s="24"/>
      <c r="L21" s="112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customFormat="false" ht="18" hidden="false" customHeight="true" outlineLevel="0" collapsed="false">
      <c r="A22" s="24"/>
      <c r="B22" s="30"/>
      <c r="C22" s="24"/>
      <c r="D22" s="24"/>
      <c r="E22" s="114" t="str">
        <f aca="false">IF('Rekapitulace stavby'!E20="","",'Rekapitulace stavby'!E20)</f>
        <v> </v>
      </c>
      <c r="F22" s="24"/>
      <c r="G22" s="24"/>
      <c r="H22" s="24"/>
      <c r="I22" s="111" t="s">
        <v>28</v>
      </c>
      <c r="J22" s="114" t="str">
        <f aca="false">IF('Rekapitulace stavby'!AN20="","",'Rekapitulace stavby'!AN20)</f>
        <v/>
      </c>
      <c r="K22" s="24"/>
      <c r="L22" s="112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customFormat="false" ht="6.95" hidden="false" customHeight="true" outlineLevel="0" collapsed="false">
      <c r="A23" s="24"/>
      <c r="B23" s="30"/>
      <c r="C23" s="24"/>
      <c r="D23" s="24"/>
      <c r="E23" s="24"/>
      <c r="F23" s="24"/>
      <c r="G23" s="24"/>
      <c r="H23" s="24"/>
      <c r="I23" s="24"/>
      <c r="J23" s="24"/>
      <c r="K23" s="24"/>
      <c r="L23" s="112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customFormat="false" ht="12" hidden="false" customHeight="true" outlineLevel="0" collapsed="false">
      <c r="A24" s="24"/>
      <c r="B24" s="30"/>
      <c r="C24" s="24"/>
      <c r="D24" s="111" t="s">
        <v>38</v>
      </c>
      <c r="E24" s="24"/>
      <c r="F24" s="24"/>
      <c r="G24" s="24"/>
      <c r="H24" s="24"/>
      <c r="I24" s="24"/>
      <c r="J24" s="24"/>
      <c r="K24" s="24"/>
      <c r="L24" s="112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121" customFormat="true" ht="83.25" hidden="false" customHeight="true" outlineLevel="0" collapsed="false">
      <c r="A25" s="117"/>
      <c r="B25" s="118"/>
      <c r="C25" s="117"/>
      <c r="D25" s="117"/>
      <c r="E25" s="119" t="s">
        <v>39</v>
      </c>
      <c r="F25" s="119"/>
      <c r="G25" s="119"/>
      <c r="H25" s="119"/>
      <c r="I25" s="117"/>
      <c r="J25" s="117"/>
      <c r="K25" s="117"/>
      <c r="L25" s="120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="31" customFormat="true" ht="6.95" hidden="false" customHeight="true" outlineLevel="0" collapsed="false">
      <c r="A26" s="24"/>
      <c r="B26" s="30"/>
      <c r="C26" s="24"/>
      <c r="D26" s="24"/>
      <c r="E26" s="24"/>
      <c r="F26" s="24"/>
      <c r="G26" s="24"/>
      <c r="H26" s="24"/>
      <c r="I26" s="24"/>
      <c r="J26" s="24"/>
      <c r="K26" s="24"/>
      <c r="L26" s="112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customFormat="false" ht="6.95" hidden="false" customHeight="true" outlineLevel="0" collapsed="false">
      <c r="A27" s="24"/>
      <c r="B27" s="30"/>
      <c r="C27" s="24"/>
      <c r="D27" s="122"/>
      <c r="E27" s="122"/>
      <c r="F27" s="122"/>
      <c r="G27" s="122"/>
      <c r="H27" s="122"/>
      <c r="I27" s="122"/>
      <c r="J27" s="122"/>
      <c r="K27" s="122"/>
      <c r="L27" s="112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customFormat="false" ht="25.35" hidden="false" customHeight="true" outlineLevel="0" collapsed="false">
      <c r="A28" s="24"/>
      <c r="B28" s="30"/>
      <c r="C28" s="24"/>
      <c r="D28" s="123" t="s">
        <v>40</v>
      </c>
      <c r="E28" s="24"/>
      <c r="F28" s="24"/>
      <c r="G28" s="24"/>
      <c r="H28" s="24"/>
      <c r="I28" s="24"/>
      <c r="J28" s="124" t="n">
        <f aca="false">ROUND(J85, 2)</f>
        <v>0</v>
      </c>
      <c r="K28" s="24"/>
      <c r="L28" s="112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customFormat="false" ht="6.95" hidden="false" customHeight="true" outlineLevel="0" collapsed="false">
      <c r="A29" s="24"/>
      <c r="B29" s="30"/>
      <c r="C29" s="24"/>
      <c r="D29" s="122"/>
      <c r="E29" s="122"/>
      <c r="F29" s="122"/>
      <c r="G29" s="122"/>
      <c r="H29" s="122"/>
      <c r="I29" s="122"/>
      <c r="J29" s="122"/>
      <c r="K29" s="122"/>
      <c r="L29" s="112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customFormat="false" ht="14.45" hidden="false" customHeight="true" outlineLevel="0" collapsed="false">
      <c r="A30" s="24"/>
      <c r="B30" s="30"/>
      <c r="C30" s="24"/>
      <c r="D30" s="24"/>
      <c r="E30" s="24"/>
      <c r="F30" s="125" t="s">
        <v>42</v>
      </c>
      <c r="G30" s="24"/>
      <c r="H30" s="24"/>
      <c r="I30" s="125" t="s">
        <v>41</v>
      </c>
      <c r="J30" s="125" t="s">
        <v>43</v>
      </c>
      <c r="K30" s="24"/>
      <c r="L30" s="112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customFormat="false" ht="14.45" hidden="false" customHeight="true" outlineLevel="0" collapsed="false">
      <c r="A31" s="24"/>
      <c r="B31" s="30"/>
      <c r="C31" s="24"/>
      <c r="D31" s="126" t="s">
        <v>44</v>
      </c>
      <c r="E31" s="111" t="s">
        <v>45</v>
      </c>
      <c r="F31" s="127" t="n">
        <f aca="false">ROUND((SUM(BE85:BE322)),  2)</f>
        <v>0</v>
      </c>
      <c r="G31" s="24"/>
      <c r="H31" s="24"/>
      <c r="I31" s="128" t="n">
        <v>0.21</v>
      </c>
      <c r="J31" s="127" t="n">
        <f aca="false">ROUND(((SUM(BE85:BE322))*I31),  2)</f>
        <v>0</v>
      </c>
      <c r="K31" s="24"/>
      <c r="L31" s="112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customFormat="false" ht="14.45" hidden="false" customHeight="true" outlineLevel="0" collapsed="false">
      <c r="A32" s="24"/>
      <c r="B32" s="30"/>
      <c r="C32" s="24"/>
      <c r="D32" s="24"/>
      <c r="E32" s="111" t="s">
        <v>46</v>
      </c>
      <c r="F32" s="127" t="n">
        <f aca="false">ROUND((SUM(BF85:BF322)),  2)</f>
        <v>0</v>
      </c>
      <c r="G32" s="24"/>
      <c r="H32" s="24"/>
      <c r="I32" s="128" t="n">
        <v>0.15</v>
      </c>
      <c r="J32" s="127" t="n">
        <f aca="false">ROUND(((SUM(BF85:BF322))*I32),  2)</f>
        <v>0</v>
      </c>
      <c r="K32" s="24"/>
      <c r="L32" s="112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customFormat="false" ht="14.45" hidden="true" customHeight="true" outlineLevel="0" collapsed="false">
      <c r="A33" s="24"/>
      <c r="B33" s="30"/>
      <c r="C33" s="24"/>
      <c r="D33" s="24"/>
      <c r="E33" s="111" t="s">
        <v>47</v>
      </c>
      <c r="F33" s="127" t="n">
        <f aca="false">ROUND((SUM(BG85:BG322)),  2)</f>
        <v>0</v>
      </c>
      <c r="G33" s="24"/>
      <c r="H33" s="24"/>
      <c r="I33" s="128" t="n">
        <v>0.21</v>
      </c>
      <c r="J33" s="127" t="n">
        <f aca="false">0</f>
        <v>0</v>
      </c>
      <c r="K33" s="24"/>
      <c r="L33" s="112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customFormat="false" ht="14.45" hidden="true" customHeight="true" outlineLevel="0" collapsed="false">
      <c r="A34" s="24"/>
      <c r="B34" s="30"/>
      <c r="C34" s="24"/>
      <c r="D34" s="24"/>
      <c r="E34" s="111" t="s">
        <v>48</v>
      </c>
      <c r="F34" s="127" t="n">
        <f aca="false">ROUND((SUM(BH85:BH322)),  2)</f>
        <v>0</v>
      </c>
      <c r="G34" s="24"/>
      <c r="H34" s="24"/>
      <c r="I34" s="128" t="n">
        <v>0.15</v>
      </c>
      <c r="J34" s="127" t="n">
        <f aca="false">0</f>
        <v>0</v>
      </c>
      <c r="K34" s="24"/>
      <c r="L34" s="112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customFormat="false" ht="14.45" hidden="true" customHeight="true" outlineLevel="0" collapsed="false">
      <c r="A35" s="24"/>
      <c r="B35" s="30"/>
      <c r="C35" s="24"/>
      <c r="D35" s="24"/>
      <c r="E35" s="111" t="s">
        <v>49</v>
      </c>
      <c r="F35" s="127" t="n">
        <f aca="false">ROUND((SUM(BI85:BI322)),  2)</f>
        <v>0</v>
      </c>
      <c r="G35" s="24"/>
      <c r="H35" s="24"/>
      <c r="I35" s="128" t="n">
        <v>0</v>
      </c>
      <c r="J35" s="127" t="n">
        <f aca="false">0</f>
        <v>0</v>
      </c>
      <c r="K35" s="24"/>
      <c r="L35" s="112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customFormat="false" ht="6.95" hidden="false" customHeight="true" outlineLevel="0" collapsed="false">
      <c r="A36" s="24"/>
      <c r="B36" s="30"/>
      <c r="C36" s="24"/>
      <c r="D36" s="24"/>
      <c r="E36" s="24"/>
      <c r="F36" s="24"/>
      <c r="G36" s="24"/>
      <c r="H36" s="24"/>
      <c r="I36" s="24"/>
      <c r="J36" s="24"/>
      <c r="K36" s="24"/>
      <c r="L36" s="112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customFormat="false" ht="25.35" hidden="false" customHeight="true" outlineLevel="0" collapsed="false">
      <c r="A37" s="24"/>
      <c r="B37" s="30"/>
      <c r="C37" s="129"/>
      <c r="D37" s="130" t="s">
        <v>50</v>
      </c>
      <c r="E37" s="131"/>
      <c r="F37" s="131"/>
      <c r="G37" s="132" t="s">
        <v>51</v>
      </c>
      <c r="H37" s="133" t="s">
        <v>52</v>
      </c>
      <c r="I37" s="131"/>
      <c r="J37" s="134" t="n">
        <f aca="false">SUM(J28:J35)</f>
        <v>0</v>
      </c>
      <c r="K37" s="135"/>
      <c r="L37" s="112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customFormat="false" ht="14.45" hidden="false" customHeight="true" outlineLevel="0" collapsed="false">
      <c r="A38" s="24"/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12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42" s="31" customFormat="true" ht="6.95" hidden="false" customHeight="true" outlineLevel="0" collapsed="false">
      <c r="A42" s="24"/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12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customFormat="false" ht="24.95" hidden="false" customHeight="true" outlineLevel="0" collapsed="false">
      <c r="A43" s="24"/>
      <c r="B43" s="25"/>
      <c r="C43" s="9" t="s">
        <v>83</v>
      </c>
      <c r="D43" s="26"/>
      <c r="E43" s="26"/>
      <c r="F43" s="26"/>
      <c r="G43" s="26"/>
      <c r="H43" s="26"/>
      <c r="I43" s="26"/>
      <c r="J43" s="26"/>
      <c r="K43" s="26"/>
      <c r="L43" s="112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customFormat="false" ht="6.95" hidden="false" customHeight="true" outlineLevel="0" collapsed="false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112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customFormat="false" ht="12" hidden="false" customHeight="true" outlineLevel="0" collapsed="false">
      <c r="A45" s="24"/>
      <c r="B45" s="25"/>
      <c r="C45" s="17" t="s">
        <v>16</v>
      </c>
      <c r="D45" s="26"/>
      <c r="E45" s="26"/>
      <c r="F45" s="26"/>
      <c r="G45" s="26"/>
      <c r="H45" s="26"/>
      <c r="I45" s="26"/>
      <c r="J45" s="26"/>
      <c r="K45" s="26"/>
      <c r="L45" s="112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customFormat="false" ht="24.75" hidden="false" customHeight="true" outlineLevel="0" collapsed="false">
      <c r="A46" s="24"/>
      <c r="B46" s="25"/>
      <c r="C46" s="26"/>
      <c r="D46" s="26"/>
      <c r="E46" s="57" t="str">
        <f aca="false">E7</f>
        <v>Rekonstrukce místní komunikace na parc. č. 2921/1 v k.ú. Vlčice u Jeseníka</v>
      </c>
      <c r="F46" s="57"/>
      <c r="G46" s="57"/>
      <c r="H46" s="57"/>
      <c r="I46" s="26"/>
      <c r="J46" s="26"/>
      <c r="K46" s="26"/>
      <c r="L46" s="112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customFormat="false" ht="6.95" hidden="false" customHeight="true" outlineLevel="0" collapsed="false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112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customFormat="false" ht="12" hidden="false" customHeight="true" outlineLevel="0" collapsed="false">
      <c r="A48" s="24"/>
      <c r="B48" s="25"/>
      <c r="C48" s="17" t="s">
        <v>20</v>
      </c>
      <c r="D48" s="26"/>
      <c r="E48" s="26"/>
      <c r="F48" s="18" t="str">
        <f aca="false">F10</f>
        <v>Vlčice u Jeseníka</v>
      </c>
      <c r="G48" s="26"/>
      <c r="H48" s="26"/>
      <c r="I48" s="17" t="s">
        <v>22</v>
      </c>
      <c r="J48" s="140" t="str">
        <f aca="false">IF(J10="","",J10)</f>
        <v>4. 12. 2020</v>
      </c>
      <c r="K48" s="26"/>
      <c r="L48" s="112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customFormat="false" ht="6.95" hidden="false" customHeight="true" outlineLevel="0" collapsed="false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112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customFormat="false" ht="15.2" hidden="false" customHeight="true" outlineLevel="0" collapsed="false">
      <c r="A50" s="24"/>
      <c r="B50" s="25"/>
      <c r="C50" s="17" t="s">
        <v>24</v>
      </c>
      <c r="D50" s="26"/>
      <c r="E50" s="26"/>
      <c r="F50" s="18" t="str">
        <f aca="false">E13</f>
        <v>Obec Vlčice</v>
      </c>
      <c r="G50" s="26"/>
      <c r="H50" s="26"/>
      <c r="I50" s="17" t="s">
        <v>31</v>
      </c>
      <c r="J50" s="141" t="str">
        <f aca="false">E19</f>
        <v>TUMVIA s.r.o.</v>
      </c>
      <c r="K50" s="26"/>
      <c r="L50" s="112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customFormat="false" ht="15.2" hidden="false" customHeight="true" outlineLevel="0" collapsed="false">
      <c r="A51" s="24"/>
      <c r="B51" s="25"/>
      <c r="C51" s="17" t="s">
        <v>29</v>
      </c>
      <c r="D51" s="26"/>
      <c r="E51" s="26"/>
      <c r="F51" s="18" t="str">
        <f aca="false">IF(E16="","",E16)</f>
        <v>Vyplň údaj</v>
      </c>
      <c r="G51" s="26"/>
      <c r="H51" s="26"/>
      <c r="I51" s="17" t="s">
        <v>36</v>
      </c>
      <c r="J51" s="141" t="str">
        <f aca="false">E22</f>
        <v> </v>
      </c>
      <c r="K51" s="26"/>
      <c r="L51" s="112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customFormat="false" ht="10.35" hidden="false" customHeight="true" outlineLevel="0" collapsed="false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112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customFormat="false" ht="29.25" hidden="false" customHeight="true" outlineLevel="0" collapsed="false">
      <c r="A53" s="24"/>
      <c r="B53" s="25"/>
      <c r="C53" s="142" t="s">
        <v>84</v>
      </c>
      <c r="D53" s="143"/>
      <c r="E53" s="143"/>
      <c r="F53" s="143"/>
      <c r="G53" s="143"/>
      <c r="H53" s="143"/>
      <c r="I53" s="143"/>
      <c r="J53" s="144" t="s">
        <v>85</v>
      </c>
      <c r="K53" s="143"/>
      <c r="L53" s="112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customFormat="false" ht="10.35" hidden="false" customHeight="true" outlineLevel="0" collapsed="false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112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customFormat="false" ht="22.9" hidden="false" customHeight="true" outlineLevel="0" collapsed="false">
      <c r="A55" s="24"/>
      <c r="B55" s="25"/>
      <c r="C55" s="145" t="s">
        <v>72</v>
      </c>
      <c r="D55" s="26"/>
      <c r="E55" s="26"/>
      <c r="F55" s="26"/>
      <c r="G55" s="26"/>
      <c r="H55" s="26"/>
      <c r="I55" s="26"/>
      <c r="J55" s="146" t="n">
        <f aca="false">J85</f>
        <v>0</v>
      </c>
      <c r="K55" s="26"/>
      <c r="L55" s="112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U55" s="3" t="s">
        <v>86</v>
      </c>
    </row>
    <row r="56" s="147" customFormat="true" ht="24.95" hidden="false" customHeight="true" outlineLevel="0" collapsed="false">
      <c r="B56" s="148"/>
      <c r="C56" s="149"/>
      <c r="D56" s="150" t="s">
        <v>87</v>
      </c>
      <c r="E56" s="151"/>
      <c r="F56" s="151"/>
      <c r="G56" s="151"/>
      <c r="H56" s="151"/>
      <c r="I56" s="151"/>
      <c r="J56" s="152" t="n">
        <f aca="false">J86</f>
        <v>0</v>
      </c>
      <c r="K56" s="149"/>
      <c r="L56" s="153"/>
    </row>
    <row r="57" s="154" customFormat="true" ht="19.9" hidden="false" customHeight="true" outlineLevel="0" collapsed="false">
      <c r="B57" s="155"/>
      <c r="C57" s="156"/>
      <c r="D57" s="157" t="s">
        <v>88</v>
      </c>
      <c r="E57" s="158"/>
      <c r="F57" s="158"/>
      <c r="G57" s="158"/>
      <c r="H57" s="158"/>
      <c r="I57" s="158"/>
      <c r="J57" s="159" t="n">
        <f aca="false">J87</f>
        <v>0</v>
      </c>
      <c r="K57" s="156"/>
      <c r="L57" s="160"/>
    </row>
    <row r="58" s="154" customFormat="true" ht="19.9" hidden="false" customHeight="true" outlineLevel="0" collapsed="false">
      <c r="B58" s="155"/>
      <c r="C58" s="156"/>
      <c r="D58" s="157" t="s">
        <v>89</v>
      </c>
      <c r="E58" s="158"/>
      <c r="F58" s="158"/>
      <c r="G58" s="158"/>
      <c r="H58" s="158"/>
      <c r="I58" s="158"/>
      <c r="J58" s="159" t="n">
        <f aca="false">J140</f>
        <v>0</v>
      </c>
      <c r="K58" s="156"/>
      <c r="L58" s="160"/>
    </row>
    <row r="59" s="154" customFormat="true" ht="19.9" hidden="false" customHeight="true" outlineLevel="0" collapsed="false">
      <c r="B59" s="155"/>
      <c r="C59" s="156"/>
      <c r="D59" s="157" t="s">
        <v>90</v>
      </c>
      <c r="E59" s="158"/>
      <c r="F59" s="158"/>
      <c r="G59" s="158"/>
      <c r="H59" s="158"/>
      <c r="I59" s="158"/>
      <c r="J59" s="159" t="n">
        <f aca="false">J153</f>
        <v>0</v>
      </c>
      <c r="K59" s="156"/>
      <c r="L59" s="160"/>
    </row>
    <row r="60" s="154" customFormat="true" ht="19.9" hidden="false" customHeight="true" outlineLevel="0" collapsed="false">
      <c r="B60" s="155"/>
      <c r="C60" s="156"/>
      <c r="D60" s="157" t="s">
        <v>91</v>
      </c>
      <c r="E60" s="158"/>
      <c r="F60" s="158"/>
      <c r="G60" s="158"/>
      <c r="H60" s="158"/>
      <c r="I60" s="158"/>
      <c r="J60" s="159" t="n">
        <f aca="false">J204</f>
        <v>0</v>
      </c>
      <c r="K60" s="156"/>
      <c r="L60" s="160"/>
    </row>
    <row r="61" s="154" customFormat="true" ht="19.9" hidden="false" customHeight="true" outlineLevel="0" collapsed="false">
      <c r="B61" s="155"/>
      <c r="C61" s="156"/>
      <c r="D61" s="157" t="s">
        <v>92</v>
      </c>
      <c r="E61" s="158"/>
      <c r="F61" s="158"/>
      <c r="G61" s="158"/>
      <c r="H61" s="158"/>
      <c r="I61" s="158"/>
      <c r="J61" s="159" t="n">
        <f aca="false">J216</f>
        <v>0</v>
      </c>
      <c r="K61" s="156"/>
      <c r="L61" s="160"/>
    </row>
    <row r="62" s="154" customFormat="true" ht="19.9" hidden="false" customHeight="true" outlineLevel="0" collapsed="false">
      <c r="B62" s="155"/>
      <c r="C62" s="156"/>
      <c r="D62" s="157" t="s">
        <v>93</v>
      </c>
      <c r="E62" s="158"/>
      <c r="F62" s="158"/>
      <c r="G62" s="158"/>
      <c r="H62" s="158"/>
      <c r="I62" s="158"/>
      <c r="J62" s="159" t="n">
        <f aca="false">J258</f>
        <v>0</v>
      </c>
      <c r="K62" s="156"/>
      <c r="L62" s="160"/>
    </row>
    <row r="63" s="154" customFormat="true" ht="19.9" hidden="false" customHeight="true" outlineLevel="0" collapsed="false">
      <c r="B63" s="155"/>
      <c r="C63" s="156"/>
      <c r="D63" s="157" t="s">
        <v>94</v>
      </c>
      <c r="E63" s="158"/>
      <c r="F63" s="158"/>
      <c r="G63" s="158"/>
      <c r="H63" s="158"/>
      <c r="I63" s="158"/>
      <c r="J63" s="159" t="n">
        <f aca="false">J273</f>
        <v>0</v>
      </c>
      <c r="K63" s="156"/>
      <c r="L63" s="160"/>
    </row>
    <row r="64" s="147" customFormat="true" ht="24.95" hidden="false" customHeight="true" outlineLevel="0" collapsed="false">
      <c r="B64" s="148"/>
      <c r="C64" s="149"/>
      <c r="D64" s="150" t="s">
        <v>95</v>
      </c>
      <c r="E64" s="151"/>
      <c r="F64" s="151"/>
      <c r="G64" s="151"/>
      <c r="H64" s="151"/>
      <c r="I64" s="151"/>
      <c r="J64" s="152" t="n">
        <f aca="false">J275</f>
        <v>0</v>
      </c>
      <c r="K64" s="149"/>
      <c r="L64" s="153"/>
    </row>
    <row r="65" s="154" customFormat="true" ht="19.9" hidden="false" customHeight="true" outlineLevel="0" collapsed="false">
      <c r="B65" s="155"/>
      <c r="C65" s="156"/>
      <c r="D65" s="157" t="s">
        <v>96</v>
      </c>
      <c r="E65" s="158"/>
      <c r="F65" s="158"/>
      <c r="G65" s="158"/>
      <c r="H65" s="158"/>
      <c r="I65" s="158"/>
      <c r="J65" s="159" t="n">
        <f aca="false">J276</f>
        <v>0</v>
      </c>
      <c r="K65" s="156"/>
      <c r="L65" s="160"/>
    </row>
    <row r="66" s="147" customFormat="true" ht="24.95" hidden="false" customHeight="true" outlineLevel="0" collapsed="false">
      <c r="B66" s="148"/>
      <c r="C66" s="149"/>
      <c r="D66" s="150" t="s">
        <v>97</v>
      </c>
      <c r="E66" s="151"/>
      <c r="F66" s="151"/>
      <c r="G66" s="151"/>
      <c r="H66" s="151"/>
      <c r="I66" s="151"/>
      <c r="J66" s="152" t="n">
        <f aca="false">J282</f>
        <v>0</v>
      </c>
      <c r="K66" s="149"/>
      <c r="L66" s="153"/>
    </row>
    <row r="67" s="147" customFormat="true" ht="24.95" hidden="false" customHeight="true" outlineLevel="0" collapsed="false">
      <c r="B67" s="148"/>
      <c r="C67" s="149"/>
      <c r="D67" s="150" t="s">
        <v>98</v>
      </c>
      <c r="E67" s="151"/>
      <c r="F67" s="151"/>
      <c r="G67" s="151"/>
      <c r="H67" s="151"/>
      <c r="I67" s="151"/>
      <c r="J67" s="152" t="n">
        <f aca="false">J300</f>
        <v>0</v>
      </c>
      <c r="K67" s="149"/>
      <c r="L67" s="153"/>
    </row>
    <row r="68" s="31" customFormat="true" ht="21.75" hidden="false" customHeight="true" outlineLevel="0" collapsed="false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112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customFormat="false" ht="6.95" hidden="false" customHeight="true" outlineLevel="0" collapsed="false">
      <c r="A69" s="24"/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112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3" s="31" customFormat="true" ht="6.95" hidden="false" customHeight="true" outlineLevel="0" collapsed="false">
      <c r="A73" s="24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112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customFormat="false" ht="24.95" hidden="false" customHeight="true" outlineLevel="0" collapsed="false">
      <c r="A74" s="24"/>
      <c r="B74" s="25"/>
      <c r="C74" s="9" t="s">
        <v>99</v>
      </c>
      <c r="D74" s="26"/>
      <c r="E74" s="26"/>
      <c r="F74" s="26"/>
      <c r="G74" s="26"/>
      <c r="H74" s="26"/>
      <c r="I74" s="26"/>
      <c r="J74" s="26"/>
      <c r="K74" s="26"/>
      <c r="L74" s="112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customFormat="false" ht="6.95" hidden="false" customHeight="true" outlineLevel="0" collapsed="false">
      <c r="A75" s="24"/>
      <c r="B75" s="25"/>
      <c r="C75" s="26"/>
      <c r="D75" s="26"/>
      <c r="E75" s="26"/>
      <c r="F75" s="26"/>
      <c r="G75" s="26"/>
      <c r="H75" s="26"/>
      <c r="I75" s="26"/>
      <c r="J75" s="26"/>
      <c r="K75" s="26"/>
      <c r="L75" s="112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customFormat="false" ht="12" hidden="false" customHeight="true" outlineLevel="0" collapsed="false">
      <c r="A76" s="24"/>
      <c r="B76" s="25"/>
      <c r="C76" s="17" t="s">
        <v>16</v>
      </c>
      <c r="D76" s="26"/>
      <c r="E76" s="26"/>
      <c r="F76" s="26"/>
      <c r="G76" s="26"/>
      <c r="H76" s="26"/>
      <c r="I76" s="26"/>
      <c r="J76" s="26"/>
      <c r="K76" s="26"/>
      <c r="L76" s="112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customFormat="false" ht="24.75" hidden="false" customHeight="true" outlineLevel="0" collapsed="false">
      <c r="A77" s="24"/>
      <c r="B77" s="25"/>
      <c r="C77" s="26"/>
      <c r="D77" s="26"/>
      <c r="E77" s="57" t="str">
        <f aca="false">E7</f>
        <v>Rekonstrukce místní komunikace na parc. č. 2921/1 v k.ú. Vlčice u Jeseníka</v>
      </c>
      <c r="F77" s="57"/>
      <c r="G77" s="57"/>
      <c r="H77" s="57"/>
      <c r="I77" s="26"/>
      <c r="J77" s="26"/>
      <c r="K77" s="26"/>
      <c r="L77" s="112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customFormat="false" ht="6.95" hidden="false" customHeight="true" outlineLevel="0" collapsed="false">
      <c r="A78" s="24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112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customFormat="false" ht="12" hidden="false" customHeight="true" outlineLevel="0" collapsed="false">
      <c r="A79" s="24"/>
      <c r="B79" s="25"/>
      <c r="C79" s="17" t="s">
        <v>20</v>
      </c>
      <c r="D79" s="26"/>
      <c r="E79" s="26"/>
      <c r="F79" s="18" t="str">
        <f aca="false">F10</f>
        <v>Vlčice u Jeseníka</v>
      </c>
      <c r="G79" s="26"/>
      <c r="H79" s="26"/>
      <c r="I79" s="17" t="s">
        <v>22</v>
      </c>
      <c r="J79" s="140" t="str">
        <f aca="false">IF(J10="","",J10)</f>
        <v>4. 12. 2020</v>
      </c>
      <c r="K79" s="26"/>
      <c r="L79" s="112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customFormat="false" ht="6.95" hidden="false" customHeight="true" outlineLevel="0" collapsed="false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112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customFormat="false" ht="15.2" hidden="false" customHeight="true" outlineLevel="0" collapsed="false">
      <c r="A81" s="24"/>
      <c r="B81" s="25"/>
      <c r="C81" s="17" t="s">
        <v>24</v>
      </c>
      <c r="D81" s="26"/>
      <c r="E81" s="26"/>
      <c r="F81" s="18" t="str">
        <f aca="false">E13</f>
        <v>Obec Vlčice</v>
      </c>
      <c r="G81" s="26"/>
      <c r="H81" s="26"/>
      <c r="I81" s="17" t="s">
        <v>31</v>
      </c>
      <c r="J81" s="141" t="str">
        <f aca="false">E19</f>
        <v>TUMVIA s.r.o.</v>
      </c>
      <c r="K81" s="26"/>
      <c r="L81" s="112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customFormat="false" ht="15.2" hidden="false" customHeight="true" outlineLevel="0" collapsed="false">
      <c r="A82" s="24"/>
      <c r="B82" s="25"/>
      <c r="C82" s="17" t="s">
        <v>29</v>
      </c>
      <c r="D82" s="26"/>
      <c r="E82" s="26"/>
      <c r="F82" s="18" t="str">
        <f aca="false">IF(E16="","",E16)</f>
        <v>Vyplň údaj</v>
      </c>
      <c r="G82" s="26"/>
      <c r="H82" s="26"/>
      <c r="I82" s="17" t="s">
        <v>36</v>
      </c>
      <c r="J82" s="141" t="str">
        <f aca="false">E22</f>
        <v> </v>
      </c>
      <c r="K82" s="26"/>
      <c r="L82" s="112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customFormat="false" ht="10.3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112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167" customFormat="true" ht="29.25" hidden="false" customHeight="true" outlineLevel="0" collapsed="false">
      <c r="A84" s="161"/>
      <c r="B84" s="162"/>
      <c r="C84" s="163" t="s">
        <v>100</v>
      </c>
      <c r="D84" s="164" t="s">
        <v>59</v>
      </c>
      <c r="E84" s="164" t="s">
        <v>55</v>
      </c>
      <c r="F84" s="164" t="s">
        <v>56</v>
      </c>
      <c r="G84" s="164" t="s">
        <v>101</v>
      </c>
      <c r="H84" s="164" t="s">
        <v>102</v>
      </c>
      <c r="I84" s="164" t="s">
        <v>103</v>
      </c>
      <c r="J84" s="164" t="s">
        <v>85</v>
      </c>
      <c r="K84" s="165" t="s">
        <v>104</v>
      </c>
      <c r="L84" s="166"/>
      <c r="M84" s="74"/>
      <c r="N84" s="75" t="s">
        <v>44</v>
      </c>
      <c r="O84" s="75" t="s">
        <v>105</v>
      </c>
      <c r="P84" s="75" t="s">
        <v>106</v>
      </c>
      <c r="Q84" s="75" t="s">
        <v>107</v>
      </c>
      <c r="R84" s="75" t="s">
        <v>108</v>
      </c>
      <c r="S84" s="75" t="s">
        <v>109</v>
      </c>
      <c r="T84" s="76" t="s">
        <v>110</v>
      </c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</row>
    <row r="85" s="31" customFormat="true" ht="22.9" hidden="false" customHeight="true" outlineLevel="0" collapsed="false">
      <c r="A85" s="24"/>
      <c r="B85" s="25"/>
      <c r="C85" s="82" t="s">
        <v>111</v>
      </c>
      <c r="D85" s="26"/>
      <c r="E85" s="26"/>
      <c r="F85" s="26"/>
      <c r="G85" s="26"/>
      <c r="H85" s="26"/>
      <c r="I85" s="26"/>
      <c r="J85" s="168" t="n">
        <f aca="false">BK85</f>
        <v>0</v>
      </c>
      <c r="K85" s="26"/>
      <c r="L85" s="30"/>
      <c r="M85" s="77"/>
      <c r="N85" s="169"/>
      <c r="O85" s="78"/>
      <c r="P85" s="170" t="n">
        <f aca="false">P86+P275+P282+P300</f>
        <v>0</v>
      </c>
      <c r="Q85" s="78"/>
      <c r="R85" s="170" t="n">
        <f aca="false">R86+R275+R282+R300</f>
        <v>452.5135285</v>
      </c>
      <c r="S85" s="78"/>
      <c r="T85" s="171" t="n">
        <f aca="false">T86+T275+T282+T300</f>
        <v>593.6201</v>
      </c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T85" s="3" t="s">
        <v>73</v>
      </c>
      <c r="AU85" s="3" t="s">
        <v>86</v>
      </c>
      <c r="BK85" s="172" t="n">
        <f aca="false">BK86+BK275+BK282+BK300</f>
        <v>0</v>
      </c>
    </row>
    <row r="86" s="173" customFormat="true" ht="25.9" hidden="false" customHeight="true" outlineLevel="0" collapsed="false">
      <c r="B86" s="174"/>
      <c r="C86" s="175"/>
      <c r="D86" s="176" t="s">
        <v>73</v>
      </c>
      <c r="E86" s="177" t="s">
        <v>112</v>
      </c>
      <c r="F86" s="177" t="s">
        <v>113</v>
      </c>
      <c r="G86" s="175"/>
      <c r="H86" s="175"/>
      <c r="I86" s="178"/>
      <c r="J86" s="179" t="n">
        <f aca="false">BK86</f>
        <v>0</v>
      </c>
      <c r="K86" s="175"/>
      <c r="L86" s="180"/>
      <c r="M86" s="181"/>
      <c r="N86" s="182"/>
      <c r="O86" s="182"/>
      <c r="P86" s="183" t="n">
        <f aca="false">P87+P140+P153+P204+P216+P258+P273</f>
        <v>0</v>
      </c>
      <c r="Q86" s="182"/>
      <c r="R86" s="183" t="n">
        <f aca="false">R87+R140+R153+R204+R216+R258+R273</f>
        <v>452.5107285</v>
      </c>
      <c r="S86" s="182"/>
      <c r="T86" s="184" t="n">
        <f aca="false">T87+T140+T153+T204+T216+T258+T273</f>
        <v>593.6201</v>
      </c>
      <c r="AR86" s="185" t="s">
        <v>79</v>
      </c>
      <c r="AT86" s="186" t="s">
        <v>73</v>
      </c>
      <c r="AU86" s="186" t="s">
        <v>74</v>
      </c>
      <c r="AY86" s="185" t="s">
        <v>114</v>
      </c>
      <c r="BK86" s="187" t="n">
        <f aca="false">BK87+BK140+BK153+BK204+BK216+BK258+BK273</f>
        <v>0</v>
      </c>
    </row>
    <row r="87" customFormat="false" ht="22.9" hidden="false" customHeight="true" outlineLevel="0" collapsed="false">
      <c r="A87" s="173"/>
      <c r="B87" s="174"/>
      <c r="C87" s="175"/>
      <c r="D87" s="176" t="s">
        <v>73</v>
      </c>
      <c r="E87" s="188" t="s">
        <v>79</v>
      </c>
      <c r="F87" s="188" t="s">
        <v>115</v>
      </c>
      <c r="G87" s="175"/>
      <c r="H87" s="175"/>
      <c r="I87" s="178"/>
      <c r="J87" s="189" t="n">
        <f aca="false">BK87</f>
        <v>0</v>
      </c>
      <c r="K87" s="175"/>
      <c r="L87" s="180"/>
      <c r="M87" s="181"/>
      <c r="N87" s="182"/>
      <c r="O87" s="182"/>
      <c r="P87" s="183" t="n">
        <f aca="false">SUM(P88:P139)</f>
        <v>0</v>
      </c>
      <c r="Q87" s="182"/>
      <c r="R87" s="183" t="n">
        <f aca="false">SUM(R88:R139)</f>
        <v>230.2455595</v>
      </c>
      <c r="S87" s="182"/>
      <c r="T87" s="184" t="n">
        <f aca="false">SUM(T88:T139)</f>
        <v>555.6096</v>
      </c>
      <c r="AR87" s="185" t="s">
        <v>79</v>
      </c>
      <c r="AT87" s="186" t="s">
        <v>73</v>
      </c>
      <c r="AU87" s="186" t="s">
        <v>79</v>
      </c>
      <c r="AY87" s="185" t="s">
        <v>114</v>
      </c>
      <c r="BK87" s="187" t="n">
        <f aca="false">SUM(BK88:BK139)</f>
        <v>0</v>
      </c>
    </row>
    <row r="88" s="31" customFormat="true" ht="49.15" hidden="false" customHeight="true" outlineLevel="0" collapsed="false">
      <c r="A88" s="24"/>
      <c r="B88" s="25"/>
      <c r="C88" s="190" t="s">
        <v>79</v>
      </c>
      <c r="D88" s="190" t="s">
        <v>116</v>
      </c>
      <c r="E88" s="191" t="s">
        <v>117</v>
      </c>
      <c r="F88" s="192" t="s">
        <v>118</v>
      </c>
      <c r="G88" s="193" t="s">
        <v>119</v>
      </c>
      <c r="H88" s="194" t="n">
        <v>2170.35</v>
      </c>
      <c r="I88" s="195"/>
      <c r="J88" s="196" t="n">
        <f aca="false">ROUND(I88*H88,2)</f>
        <v>0</v>
      </c>
      <c r="K88" s="192" t="s">
        <v>120</v>
      </c>
      <c r="L88" s="30"/>
      <c r="M88" s="197"/>
      <c r="N88" s="198" t="s">
        <v>45</v>
      </c>
      <c r="O88" s="67"/>
      <c r="P88" s="199" t="n">
        <f aca="false">O88*H88</f>
        <v>0</v>
      </c>
      <c r="Q88" s="199" t="n">
        <v>0.00017</v>
      </c>
      <c r="R88" s="199" t="n">
        <f aca="false">Q88*H88</f>
        <v>0.3689595</v>
      </c>
      <c r="S88" s="199" t="n">
        <v>0.256</v>
      </c>
      <c r="T88" s="200" t="n">
        <f aca="false">S88*H88</f>
        <v>555.6096</v>
      </c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R88" s="201" t="s">
        <v>121</v>
      </c>
      <c r="AT88" s="201" t="s">
        <v>116</v>
      </c>
      <c r="AU88" s="201" t="s">
        <v>81</v>
      </c>
      <c r="AY88" s="3" t="s">
        <v>114</v>
      </c>
      <c r="BE88" s="202" t="n">
        <f aca="false">IF(N88="základní",J88,0)</f>
        <v>0</v>
      </c>
      <c r="BF88" s="202" t="n">
        <f aca="false">IF(N88="snížená",J88,0)</f>
        <v>0</v>
      </c>
      <c r="BG88" s="202" t="n">
        <f aca="false">IF(N88="zákl. přenesená",J88,0)</f>
        <v>0</v>
      </c>
      <c r="BH88" s="202" t="n">
        <f aca="false">IF(N88="sníž. přenesená",J88,0)</f>
        <v>0</v>
      </c>
      <c r="BI88" s="202" t="n">
        <f aca="false">IF(N88="nulová",J88,0)</f>
        <v>0</v>
      </c>
      <c r="BJ88" s="3" t="s">
        <v>79</v>
      </c>
      <c r="BK88" s="202" t="n">
        <f aca="false">ROUND(I88*H88,2)</f>
        <v>0</v>
      </c>
      <c r="BL88" s="3" t="s">
        <v>121</v>
      </c>
      <c r="BM88" s="201" t="s">
        <v>122</v>
      </c>
    </row>
    <row r="89" s="203" customFormat="true" ht="11.25" hidden="false" customHeight="false" outlineLevel="0" collapsed="false">
      <c r="B89" s="204"/>
      <c r="C89" s="205"/>
      <c r="D89" s="206" t="s">
        <v>123</v>
      </c>
      <c r="E89" s="207"/>
      <c r="F89" s="208" t="s">
        <v>124</v>
      </c>
      <c r="G89" s="205"/>
      <c r="H89" s="207"/>
      <c r="I89" s="209"/>
      <c r="J89" s="205"/>
      <c r="K89" s="205"/>
      <c r="L89" s="210"/>
      <c r="M89" s="211"/>
      <c r="N89" s="212"/>
      <c r="O89" s="212"/>
      <c r="P89" s="212"/>
      <c r="Q89" s="212"/>
      <c r="R89" s="212"/>
      <c r="S89" s="212"/>
      <c r="T89" s="213"/>
      <c r="AT89" s="214" t="s">
        <v>123</v>
      </c>
      <c r="AU89" s="214" t="s">
        <v>81</v>
      </c>
      <c r="AV89" s="203" t="s">
        <v>79</v>
      </c>
      <c r="AW89" s="203" t="s">
        <v>35</v>
      </c>
      <c r="AX89" s="203" t="s">
        <v>74</v>
      </c>
      <c r="AY89" s="214" t="s">
        <v>114</v>
      </c>
    </row>
    <row r="90" s="215" customFormat="true" ht="11.25" hidden="false" customHeight="false" outlineLevel="0" collapsed="false">
      <c r="B90" s="216"/>
      <c r="C90" s="217"/>
      <c r="D90" s="206" t="s">
        <v>123</v>
      </c>
      <c r="E90" s="218"/>
      <c r="F90" s="219" t="s">
        <v>125</v>
      </c>
      <c r="G90" s="217"/>
      <c r="H90" s="220" t="n">
        <v>2170.35</v>
      </c>
      <c r="I90" s="221"/>
      <c r="J90" s="217"/>
      <c r="K90" s="217"/>
      <c r="L90" s="222"/>
      <c r="M90" s="223"/>
      <c r="N90" s="224"/>
      <c r="O90" s="224"/>
      <c r="P90" s="224"/>
      <c r="Q90" s="224"/>
      <c r="R90" s="224"/>
      <c r="S90" s="224"/>
      <c r="T90" s="225"/>
      <c r="AT90" s="226" t="s">
        <v>123</v>
      </c>
      <c r="AU90" s="226" t="s">
        <v>81</v>
      </c>
      <c r="AV90" s="215" t="s">
        <v>81</v>
      </c>
      <c r="AW90" s="215" t="s">
        <v>35</v>
      </c>
      <c r="AX90" s="215" t="s">
        <v>74</v>
      </c>
      <c r="AY90" s="226" t="s">
        <v>114</v>
      </c>
    </row>
    <row r="91" s="227" customFormat="true" ht="11.25" hidden="false" customHeight="false" outlineLevel="0" collapsed="false">
      <c r="B91" s="228"/>
      <c r="C91" s="229"/>
      <c r="D91" s="206" t="s">
        <v>123</v>
      </c>
      <c r="E91" s="230"/>
      <c r="F91" s="231" t="s">
        <v>126</v>
      </c>
      <c r="G91" s="229"/>
      <c r="H91" s="232" t="n">
        <v>2170.35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AT91" s="238" t="s">
        <v>123</v>
      </c>
      <c r="AU91" s="238" t="s">
        <v>81</v>
      </c>
      <c r="AV91" s="227" t="s">
        <v>121</v>
      </c>
      <c r="AW91" s="227" t="s">
        <v>35</v>
      </c>
      <c r="AX91" s="227" t="s">
        <v>79</v>
      </c>
      <c r="AY91" s="238" t="s">
        <v>114</v>
      </c>
    </row>
    <row r="92" s="31" customFormat="true" ht="24.2" hidden="false" customHeight="true" outlineLevel="0" collapsed="false">
      <c r="A92" s="24"/>
      <c r="B92" s="25"/>
      <c r="C92" s="190" t="s">
        <v>81</v>
      </c>
      <c r="D92" s="190" t="s">
        <v>116</v>
      </c>
      <c r="E92" s="191" t="s">
        <v>127</v>
      </c>
      <c r="F92" s="192" t="s">
        <v>128</v>
      </c>
      <c r="G92" s="193" t="s">
        <v>119</v>
      </c>
      <c r="H92" s="194" t="n">
        <v>1400</v>
      </c>
      <c r="I92" s="195"/>
      <c r="J92" s="196" t="n">
        <f aca="false">ROUND(I92*H92,2)</f>
        <v>0</v>
      </c>
      <c r="K92" s="192" t="s">
        <v>120</v>
      </c>
      <c r="L92" s="30"/>
      <c r="M92" s="197"/>
      <c r="N92" s="198" t="s">
        <v>45</v>
      </c>
      <c r="O92" s="67"/>
      <c r="P92" s="199" t="n">
        <f aca="false">O92*H92</f>
        <v>0</v>
      </c>
      <c r="Q92" s="199" t="n">
        <v>0</v>
      </c>
      <c r="R92" s="199" t="n">
        <f aca="false">Q92*H92</f>
        <v>0</v>
      </c>
      <c r="S92" s="199" t="n">
        <v>0</v>
      </c>
      <c r="T92" s="200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1" t="s">
        <v>121</v>
      </c>
      <c r="AT92" s="201" t="s">
        <v>116</v>
      </c>
      <c r="AU92" s="201" t="s">
        <v>81</v>
      </c>
      <c r="AY92" s="3" t="s">
        <v>114</v>
      </c>
      <c r="BE92" s="202" t="n">
        <f aca="false">IF(N92="základní",J92,0)</f>
        <v>0</v>
      </c>
      <c r="BF92" s="202" t="n">
        <f aca="false">IF(N92="snížená",J92,0)</f>
        <v>0</v>
      </c>
      <c r="BG92" s="202" t="n">
        <f aca="false">IF(N92="zákl. přenesená",J92,0)</f>
        <v>0</v>
      </c>
      <c r="BH92" s="202" t="n">
        <f aca="false">IF(N92="sníž. přenesená",J92,0)</f>
        <v>0</v>
      </c>
      <c r="BI92" s="202" t="n">
        <f aca="false">IF(N92="nulová",J92,0)</f>
        <v>0</v>
      </c>
      <c r="BJ92" s="3" t="s">
        <v>79</v>
      </c>
      <c r="BK92" s="202" t="n">
        <f aca="false">ROUND(I92*H92,2)</f>
        <v>0</v>
      </c>
      <c r="BL92" s="3" t="s">
        <v>121</v>
      </c>
      <c r="BM92" s="201" t="s">
        <v>129</v>
      </c>
    </row>
    <row r="93" s="203" customFormat="true" ht="11.25" hidden="false" customHeight="false" outlineLevel="0" collapsed="false">
      <c r="B93" s="204"/>
      <c r="C93" s="205"/>
      <c r="D93" s="206" t="s">
        <v>123</v>
      </c>
      <c r="E93" s="207"/>
      <c r="F93" s="208" t="s">
        <v>130</v>
      </c>
      <c r="G93" s="205"/>
      <c r="H93" s="207"/>
      <c r="I93" s="209"/>
      <c r="J93" s="205"/>
      <c r="K93" s="205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123</v>
      </c>
      <c r="AU93" s="214" t="s">
        <v>81</v>
      </c>
      <c r="AV93" s="203" t="s">
        <v>79</v>
      </c>
      <c r="AW93" s="203" t="s">
        <v>35</v>
      </c>
      <c r="AX93" s="203" t="s">
        <v>74</v>
      </c>
      <c r="AY93" s="214" t="s">
        <v>114</v>
      </c>
    </row>
    <row r="94" s="215" customFormat="true" ht="11.25" hidden="false" customHeight="false" outlineLevel="0" collapsed="false">
      <c r="B94" s="216"/>
      <c r="C94" s="217"/>
      <c r="D94" s="206" t="s">
        <v>123</v>
      </c>
      <c r="E94" s="218"/>
      <c r="F94" s="219" t="s">
        <v>131</v>
      </c>
      <c r="G94" s="217"/>
      <c r="H94" s="220" t="n">
        <v>1400</v>
      </c>
      <c r="I94" s="221"/>
      <c r="J94" s="217"/>
      <c r="K94" s="217"/>
      <c r="L94" s="222"/>
      <c r="M94" s="223"/>
      <c r="N94" s="224"/>
      <c r="O94" s="224"/>
      <c r="P94" s="224"/>
      <c r="Q94" s="224"/>
      <c r="R94" s="224"/>
      <c r="S94" s="224"/>
      <c r="T94" s="225"/>
      <c r="AT94" s="226" t="s">
        <v>123</v>
      </c>
      <c r="AU94" s="226" t="s">
        <v>81</v>
      </c>
      <c r="AV94" s="215" t="s">
        <v>81</v>
      </c>
      <c r="AW94" s="215" t="s">
        <v>35</v>
      </c>
      <c r="AX94" s="215" t="s">
        <v>74</v>
      </c>
      <c r="AY94" s="226" t="s">
        <v>114</v>
      </c>
    </row>
    <row r="95" s="227" customFormat="true" ht="11.25" hidden="false" customHeight="false" outlineLevel="0" collapsed="false">
      <c r="B95" s="228"/>
      <c r="C95" s="229"/>
      <c r="D95" s="206" t="s">
        <v>123</v>
      </c>
      <c r="E95" s="230"/>
      <c r="F95" s="231" t="s">
        <v>126</v>
      </c>
      <c r="G95" s="229"/>
      <c r="H95" s="232" t="n">
        <v>1400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AT95" s="238" t="s">
        <v>123</v>
      </c>
      <c r="AU95" s="238" t="s">
        <v>81</v>
      </c>
      <c r="AV95" s="227" t="s">
        <v>121</v>
      </c>
      <c r="AW95" s="227" t="s">
        <v>35</v>
      </c>
      <c r="AX95" s="227" t="s">
        <v>79</v>
      </c>
      <c r="AY95" s="238" t="s">
        <v>114</v>
      </c>
    </row>
    <row r="96" s="31" customFormat="true" ht="24.2" hidden="false" customHeight="true" outlineLevel="0" collapsed="false">
      <c r="A96" s="24"/>
      <c r="B96" s="25"/>
      <c r="C96" s="190" t="s">
        <v>132</v>
      </c>
      <c r="D96" s="190" t="s">
        <v>116</v>
      </c>
      <c r="E96" s="191" t="s">
        <v>133</v>
      </c>
      <c r="F96" s="192" t="s">
        <v>134</v>
      </c>
      <c r="G96" s="193" t="s">
        <v>135</v>
      </c>
      <c r="H96" s="194" t="n">
        <v>229</v>
      </c>
      <c r="I96" s="195"/>
      <c r="J96" s="196" t="n">
        <f aca="false">ROUND(I96*H96,2)</f>
        <v>0</v>
      </c>
      <c r="K96" s="192" t="s">
        <v>120</v>
      </c>
      <c r="L96" s="30"/>
      <c r="M96" s="197"/>
      <c r="N96" s="198" t="s">
        <v>45</v>
      </c>
      <c r="O96" s="67"/>
      <c r="P96" s="199" t="n">
        <f aca="false">O96*H96</f>
        <v>0</v>
      </c>
      <c r="Q96" s="199" t="n">
        <v>0</v>
      </c>
      <c r="R96" s="199" t="n">
        <f aca="false">Q96*H96</f>
        <v>0</v>
      </c>
      <c r="S96" s="199" t="n">
        <v>0</v>
      </c>
      <c r="T96" s="200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1" t="s">
        <v>121</v>
      </c>
      <c r="AT96" s="201" t="s">
        <v>116</v>
      </c>
      <c r="AU96" s="201" t="s">
        <v>81</v>
      </c>
      <c r="AY96" s="3" t="s">
        <v>114</v>
      </c>
      <c r="BE96" s="202" t="n">
        <f aca="false">IF(N96="základní",J96,0)</f>
        <v>0</v>
      </c>
      <c r="BF96" s="202" t="n">
        <f aca="false">IF(N96="snížená",J96,0)</f>
        <v>0</v>
      </c>
      <c r="BG96" s="202" t="n">
        <f aca="false">IF(N96="zákl. přenesená",J96,0)</f>
        <v>0</v>
      </c>
      <c r="BH96" s="202" t="n">
        <f aca="false">IF(N96="sníž. přenesená",J96,0)</f>
        <v>0</v>
      </c>
      <c r="BI96" s="202" t="n">
        <f aca="false">IF(N96="nulová",J96,0)</f>
        <v>0</v>
      </c>
      <c r="BJ96" s="3" t="s">
        <v>79</v>
      </c>
      <c r="BK96" s="202" t="n">
        <f aca="false">ROUND(I96*H96,2)</f>
        <v>0</v>
      </c>
      <c r="BL96" s="3" t="s">
        <v>121</v>
      </c>
      <c r="BM96" s="201" t="s">
        <v>136</v>
      </c>
    </row>
    <row r="97" s="203" customFormat="true" ht="11.25" hidden="false" customHeight="false" outlineLevel="0" collapsed="false">
      <c r="B97" s="204"/>
      <c r="C97" s="205"/>
      <c r="D97" s="206" t="s">
        <v>123</v>
      </c>
      <c r="E97" s="207"/>
      <c r="F97" s="208" t="s">
        <v>137</v>
      </c>
      <c r="G97" s="205"/>
      <c r="H97" s="207"/>
      <c r="I97" s="209"/>
      <c r="J97" s="205"/>
      <c r="K97" s="205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123</v>
      </c>
      <c r="AU97" s="214" t="s">
        <v>81</v>
      </c>
      <c r="AV97" s="203" t="s">
        <v>79</v>
      </c>
      <c r="AW97" s="203" t="s">
        <v>35</v>
      </c>
      <c r="AX97" s="203" t="s">
        <v>74</v>
      </c>
      <c r="AY97" s="214" t="s">
        <v>114</v>
      </c>
    </row>
    <row r="98" s="215" customFormat="true" ht="11.25" hidden="false" customHeight="false" outlineLevel="0" collapsed="false">
      <c r="B98" s="216"/>
      <c r="C98" s="217"/>
      <c r="D98" s="206" t="s">
        <v>123</v>
      </c>
      <c r="E98" s="218"/>
      <c r="F98" s="219" t="s">
        <v>138</v>
      </c>
      <c r="G98" s="217"/>
      <c r="H98" s="220" t="n">
        <v>119</v>
      </c>
      <c r="I98" s="221"/>
      <c r="J98" s="217"/>
      <c r="K98" s="217"/>
      <c r="L98" s="222"/>
      <c r="M98" s="223"/>
      <c r="N98" s="224"/>
      <c r="O98" s="224"/>
      <c r="P98" s="224"/>
      <c r="Q98" s="224"/>
      <c r="R98" s="224"/>
      <c r="S98" s="224"/>
      <c r="T98" s="225"/>
      <c r="AT98" s="226" t="s">
        <v>123</v>
      </c>
      <c r="AU98" s="226" t="s">
        <v>81</v>
      </c>
      <c r="AV98" s="215" t="s">
        <v>81</v>
      </c>
      <c r="AW98" s="215" t="s">
        <v>35</v>
      </c>
      <c r="AX98" s="215" t="s">
        <v>74</v>
      </c>
      <c r="AY98" s="226" t="s">
        <v>114</v>
      </c>
    </row>
    <row r="99" s="203" customFormat="true" ht="22.5" hidden="false" customHeight="false" outlineLevel="0" collapsed="false">
      <c r="B99" s="204"/>
      <c r="C99" s="205"/>
      <c r="D99" s="206" t="s">
        <v>123</v>
      </c>
      <c r="E99" s="207"/>
      <c r="F99" s="208" t="s">
        <v>139</v>
      </c>
      <c r="G99" s="205"/>
      <c r="H99" s="207"/>
      <c r="I99" s="209"/>
      <c r="J99" s="205"/>
      <c r="K99" s="205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123</v>
      </c>
      <c r="AU99" s="214" t="s">
        <v>81</v>
      </c>
      <c r="AV99" s="203" t="s">
        <v>79</v>
      </c>
      <c r="AW99" s="203" t="s">
        <v>35</v>
      </c>
      <c r="AX99" s="203" t="s">
        <v>74</v>
      </c>
      <c r="AY99" s="214" t="s">
        <v>114</v>
      </c>
    </row>
    <row r="100" s="215" customFormat="true" ht="11.25" hidden="false" customHeight="false" outlineLevel="0" collapsed="false">
      <c r="B100" s="216"/>
      <c r="C100" s="217"/>
      <c r="D100" s="206" t="s">
        <v>123</v>
      </c>
      <c r="E100" s="218"/>
      <c r="F100" s="219" t="s">
        <v>140</v>
      </c>
      <c r="G100" s="217"/>
      <c r="H100" s="220" t="n">
        <v>110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123</v>
      </c>
      <c r="AU100" s="226" t="s">
        <v>81</v>
      </c>
      <c r="AV100" s="215" t="s">
        <v>81</v>
      </c>
      <c r="AW100" s="215" t="s">
        <v>35</v>
      </c>
      <c r="AX100" s="215" t="s">
        <v>74</v>
      </c>
      <c r="AY100" s="226" t="s">
        <v>114</v>
      </c>
    </row>
    <row r="101" s="227" customFormat="true" ht="11.25" hidden="false" customHeight="false" outlineLevel="0" collapsed="false">
      <c r="B101" s="228"/>
      <c r="C101" s="229"/>
      <c r="D101" s="206" t="s">
        <v>123</v>
      </c>
      <c r="E101" s="230"/>
      <c r="F101" s="231" t="s">
        <v>126</v>
      </c>
      <c r="G101" s="229"/>
      <c r="H101" s="232" t="n">
        <v>229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AT101" s="238" t="s">
        <v>123</v>
      </c>
      <c r="AU101" s="238" t="s">
        <v>81</v>
      </c>
      <c r="AV101" s="227" t="s">
        <v>121</v>
      </c>
      <c r="AW101" s="227" t="s">
        <v>35</v>
      </c>
      <c r="AX101" s="227" t="s">
        <v>79</v>
      </c>
      <c r="AY101" s="238" t="s">
        <v>114</v>
      </c>
    </row>
    <row r="102" s="31" customFormat="true" ht="37.9" hidden="false" customHeight="true" outlineLevel="0" collapsed="false">
      <c r="A102" s="24"/>
      <c r="B102" s="25"/>
      <c r="C102" s="190" t="s">
        <v>121</v>
      </c>
      <c r="D102" s="190" t="s">
        <v>116</v>
      </c>
      <c r="E102" s="191" t="s">
        <v>141</v>
      </c>
      <c r="F102" s="192" t="s">
        <v>142</v>
      </c>
      <c r="G102" s="193" t="s">
        <v>135</v>
      </c>
      <c r="H102" s="194" t="n">
        <v>3</v>
      </c>
      <c r="I102" s="195"/>
      <c r="J102" s="196" t="n">
        <f aca="false">ROUND(I102*H102,2)</f>
        <v>0</v>
      </c>
      <c r="K102" s="192" t="s">
        <v>120</v>
      </c>
      <c r="L102" s="30"/>
      <c r="M102" s="197"/>
      <c r="N102" s="198" t="s">
        <v>45</v>
      </c>
      <c r="O102" s="67"/>
      <c r="P102" s="199" t="n">
        <f aca="false">O102*H102</f>
        <v>0</v>
      </c>
      <c r="Q102" s="199" t="n">
        <v>0</v>
      </c>
      <c r="R102" s="199" t="n">
        <f aca="false">Q102*H102</f>
        <v>0</v>
      </c>
      <c r="S102" s="199" t="n">
        <v>0</v>
      </c>
      <c r="T102" s="200" t="n">
        <f aca="false">S102*H102</f>
        <v>0</v>
      </c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R102" s="201" t="s">
        <v>121</v>
      </c>
      <c r="AT102" s="201" t="s">
        <v>116</v>
      </c>
      <c r="AU102" s="201" t="s">
        <v>81</v>
      </c>
      <c r="AY102" s="3" t="s">
        <v>114</v>
      </c>
      <c r="BE102" s="202" t="n">
        <f aca="false">IF(N102="základní",J102,0)</f>
        <v>0</v>
      </c>
      <c r="BF102" s="202" t="n">
        <f aca="false">IF(N102="snížená",J102,0)</f>
        <v>0</v>
      </c>
      <c r="BG102" s="202" t="n">
        <f aca="false">IF(N102="zákl. přenesená",J102,0)</f>
        <v>0</v>
      </c>
      <c r="BH102" s="202" t="n">
        <f aca="false">IF(N102="sníž. přenesená",J102,0)</f>
        <v>0</v>
      </c>
      <c r="BI102" s="202" t="n">
        <f aca="false">IF(N102="nulová",J102,0)</f>
        <v>0</v>
      </c>
      <c r="BJ102" s="3" t="s">
        <v>79</v>
      </c>
      <c r="BK102" s="202" t="n">
        <f aca="false">ROUND(I102*H102,2)</f>
        <v>0</v>
      </c>
      <c r="BL102" s="3" t="s">
        <v>121</v>
      </c>
      <c r="BM102" s="201" t="s">
        <v>143</v>
      </c>
    </row>
    <row r="103" s="203" customFormat="true" ht="11.25" hidden="false" customHeight="false" outlineLevel="0" collapsed="false">
      <c r="B103" s="204"/>
      <c r="C103" s="205"/>
      <c r="D103" s="206" t="s">
        <v>123</v>
      </c>
      <c r="E103" s="207"/>
      <c r="F103" s="208" t="s">
        <v>144</v>
      </c>
      <c r="G103" s="205"/>
      <c r="H103" s="207"/>
      <c r="I103" s="209"/>
      <c r="J103" s="205"/>
      <c r="K103" s="205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123</v>
      </c>
      <c r="AU103" s="214" t="s">
        <v>81</v>
      </c>
      <c r="AV103" s="203" t="s">
        <v>79</v>
      </c>
      <c r="AW103" s="203" t="s">
        <v>35</v>
      </c>
      <c r="AX103" s="203" t="s">
        <v>74</v>
      </c>
      <c r="AY103" s="214" t="s">
        <v>114</v>
      </c>
    </row>
    <row r="104" s="215" customFormat="true" ht="11.25" hidden="false" customHeight="false" outlineLevel="0" collapsed="false">
      <c r="B104" s="216"/>
      <c r="C104" s="217"/>
      <c r="D104" s="206" t="s">
        <v>123</v>
      </c>
      <c r="E104" s="218"/>
      <c r="F104" s="219" t="s">
        <v>132</v>
      </c>
      <c r="G104" s="217"/>
      <c r="H104" s="220" t="n">
        <v>3</v>
      </c>
      <c r="I104" s="221"/>
      <c r="J104" s="217"/>
      <c r="K104" s="217"/>
      <c r="L104" s="222"/>
      <c r="M104" s="223"/>
      <c r="N104" s="224"/>
      <c r="O104" s="224"/>
      <c r="P104" s="224"/>
      <c r="Q104" s="224"/>
      <c r="R104" s="224"/>
      <c r="S104" s="224"/>
      <c r="T104" s="225"/>
      <c r="AT104" s="226" t="s">
        <v>123</v>
      </c>
      <c r="AU104" s="226" t="s">
        <v>81</v>
      </c>
      <c r="AV104" s="215" t="s">
        <v>81</v>
      </c>
      <c r="AW104" s="215" t="s">
        <v>35</v>
      </c>
      <c r="AX104" s="215" t="s">
        <v>74</v>
      </c>
      <c r="AY104" s="226" t="s">
        <v>114</v>
      </c>
    </row>
    <row r="105" s="227" customFormat="true" ht="11.25" hidden="false" customHeight="false" outlineLevel="0" collapsed="false">
      <c r="B105" s="228"/>
      <c r="C105" s="229"/>
      <c r="D105" s="206" t="s">
        <v>123</v>
      </c>
      <c r="E105" s="230"/>
      <c r="F105" s="231" t="s">
        <v>126</v>
      </c>
      <c r="G105" s="229"/>
      <c r="H105" s="232" t="n">
        <v>3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AT105" s="238" t="s">
        <v>123</v>
      </c>
      <c r="AU105" s="238" t="s">
        <v>81</v>
      </c>
      <c r="AV105" s="227" t="s">
        <v>121</v>
      </c>
      <c r="AW105" s="227" t="s">
        <v>35</v>
      </c>
      <c r="AX105" s="227" t="s">
        <v>79</v>
      </c>
      <c r="AY105" s="238" t="s">
        <v>114</v>
      </c>
    </row>
    <row r="106" s="31" customFormat="true" ht="37.9" hidden="false" customHeight="true" outlineLevel="0" collapsed="false">
      <c r="A106" s="24"/>
      <c r="B106" s="25"/>
      <c r="C106" s="190" t="s">
        <v>145</v>
      </c>
      <c r="D106" s="190" t="s">
        <v>116</v>
      </c>
      <c r="E106" s="191" t="s">
        <v>146</v>
      </c>
      <c r="F106" s="192" t="s">
        <v>147</v>
      </c>
      <c r="G106" s="193" t="s">
        <v>135</v>
      </c>
      <c r="H106" s="194" t="n">
        <v>4</v>
      </c>
      <c r="I106" s="195"/>
      <c r="J106" s="196" t="n">
        <f aca="false">ROUND(I106*H106,2)</f>
        <v>0</v>
      </c>
      <c r="K106" s="192" t="s">
        <v>120</v>
      </c>
      <c r="L106" s="30"/>
      <c r="M106" s="197"/>
      <c r="N106" s="198" t="s">
        <v>45</v>
      </c>
      <c r="O106" s="67"/>
      <c r="P106" s="199" t="n">
        <f aca="false">O106*H106</f>
        <v>0</v>
      </c>
      <c r="Q106" s="199" t="n">
        <v>0</v>
      </c>
      <c r="R106" s="199" t="n">
        <f aca="false">Q106*H106</f>
        <v>0</v>
      </c>
      <c r="S106" s="199" t="n">
        <v>0</v>
      </c>
      <c r="T106" s="200" t="n">
        <f aca="false">S106*H106</f>
        <v>0</v>
      </c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R106" s="201" t="s">
        <v>121</v>
      </c>
      <c r="AT106" s="201" t="s">
        <v>116</v>
      </c>
      <c r="AU106" s="201" t="s">
        <v>81</v>
      </c>
      <c r="AY106" s="3" t="s">
        <v>114</v>
      </c>
      <c r="BE106" s="202" t="n">
        <f aca="false">IF(N106="základní",J106,0)</f>
        <v>0</v>
      </c>
      <c r="BF106" s="202" t="n">
        <f aca="false">IF(N106="snížená",J106,0)</f>
        <v>0</v>
      </c>
      <c r="BG106" s="202" t="n">
        <f aca="false">IF(N106="zákl. přenesená",J106,0)</f>
        <v>0</v>
      </c>
      <c r="BH106" s="202" t="n">
        <f aca="false">IF(N106="sníž. přenesená",J106,0)</f>
        <v>0</v>
      </c>
      <c r="BI106" s="202" t="n">
        <f aca="false">IF(N106="nulová",J106,0)</f>
        <v>0</v>
      </c>
      <c r="BJ106" s="3" t="s">
        <v>79</v>
      </c>
      <c r="BK106" s="202" t="n">
        <f aca="false">ROUND(I106*H106,2)</f>
        <v>0</v>
      </c>
      <c r="BL106" s="3" t="s">
        <v>121</v>
      </c>
      <c r="BM106" s="201" t="s">
        <v>148</v>
      </c>
    </row>
    <row r="107" s="203" customFormat="true" ht="22.5" hidden="false" customHeight="false" outlineLevel="0" collapsed="false">
      <c r="B107" s="204"/>
      <c r="C107" s="205"/>
      <c r="D107" s="206" t="s">
        <v>123</v>
      </c>
      <c r="E107" s="207"/>
      <c r="F107" s="208" t="s">
        <v>149</v>
      </c>
      <c r="G107" s="205"/>
      <c r="H107" s="207"/>
      <c r="I107" s="209"/>
      <c r="J107" s="205"/>
      <c r="K107" s="205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123</v>
      </c>
      <c r="AU107" s="214" t="s">
        <v>81</v>
      </c>
      <c r="AV107" s="203" t="s">
        <v>79</v>
      </c>
      <c r="AW107" s="203" t="s">
        <v>35</v>
      </c>
      <c r="AX107" s="203" t="s">
        <v>74</v>
      </c>
      <c r="AY107" s="214" t="s">
        <v>114</v>
      </c>
    </row>
    <row r="108" s="215" customFormat="true" ht="11.25" hidden="false" customHeight="false" outlineLevel="0" collapsed="false">
      <c r="B108" s="216"/>
      <c r="C108" s="217"/>
      <c r="D108" s="206" t="s">
        <v>123</v>
      </c>
      <c r="E108" s="218"/>
      <c r="F108" s="219" t="s">
        <v>121</v>
      </c>
      <c r="G108" s="217"/>
      <c r="H108" s="220" t="n">
        <v>4</v>
      </c>
      <c r="I108" s="221"/>
      <c r="J108" s="217"/>
      <c r="K108" s="217"/>
      <c r="L108" s="222"/>
      <c r="M108" s="223"/>
      <c r="N108" s="224"/>
      <c r="O108" s="224"/>
      <c r="P108" s="224"/>
      <c r="Q108" s="224"/>
      <c r="R108" s="224"/>
      <c r="S108" s="224"/>
      <c r="T108" s="225"/>
      <c r="AT108" s="226" t="s">
        <v>123</v>
      </c>
      <c r="AU108" s="226" t="s">
        <v>81</v>
      </c>
      <c r="AV108" s="215" t="s">
        <v>81</v>
      </c>
      <c r="AW108" s="215" t="s">
        <v>35</v>
      </c>
      <c r="AX108" s="215" t="s">
        <v>74</v>
      </c>
      <c r="AY108" s="226" t="s">
        <v>114</v>
      </c>
    </row>
    <row r="109" s="227" customFormat="true" ht="11.25" hidden="false" customHeight="false" outlineLevel="0" collapsed="false">
      <c r="B109" s="228"/>
      <c r="C109" s="229"/>
      <c r="D109" s="206" t="s">
        <v>123</v>
      </c>
      <c r="E109" s="230"/>
      <c r="F109" s="231" t="s">
        <v>126</v>
      </c>
      <c r="G109" s="229"/>
      <c r="H109" s="232" t="n">
        <v>4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AT109" s="238" t="s">
        <v>123</v>
      </c>
      <c r="AU109" s="238" t="s">
        <v>81</v>
      </c>
      <c r="AV109" s="227" t="s">
        <v>121</v>
      </c>
      <c r="AW109" s="227" t="s">
        <v>35</v>
      </c>
      <c r="AX109" s="227" t="s">
        <v>79</v>
      </c>
      <c r="AY109" s="238" t="s">
        <v>114</v>
      </c>
    </row>
    <row r="110" s="31" customFormat="true" ht="62.65" hidden="false" customHeight="true" outlineLevel="0" collapsed="false">
      <c r="A110" s="24"/>
      <c r="B110" s="25"/>
      <c r="C110" s="190" t="s">
        <v>150</v>
      </c>
      <c r="D110" s="190" t="s">
        <v>116</v>
      </c>
      <c r="E110" s="191" t="s">
        <v>151</v>
      </c>
      <c r="F110" s="192" t="s">
        <v>152</v>
      </c>
      <c r="G110" s="193" t="s">
        <v>135</v>
      </c>
      <c r="H110" s="194" t="n">
        <v>561.553</v>
      </c>
      <c r="I110" s="195"/>
      <c r="J110" s="196" t="n">
        <f aca="false">ROUND(I110*H110,2)</f>
        <v>0</v>
      </c>
      <c r="K110" s="192" t="s">
        <v>120</v>
      </c>
      <c r="L110" s="30"/>
      <c r="M110" s="197"/>
      <c r="N110" s="198" t="s">
        <v>45</v>
      </c>
      <c r="O110" s="67"/>
      <c r="P110" s="199" t="n">
        <f aca="false">O110*H110</f>
        <v>0</v>
      </c>
      <c r="Q110" s="199" t="n">
        <v>0</v>
      </c>
      <c r="R110" s="199" t="n">
        <f aca="false">Q110*H110</f>
        <v>0</v>
      </c>
      <c r="S110" s="199" t="n">
        <v>0</v>
      </c>
      <c r="T110" s="200" t="n">
        <f aca="false">S110*H110</f>
        <v>0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R110" s="201" t="s">
        <v>121</v>
      </c>
      <c r="AT110" s="201" t="s">
        <v>116</v>
      </c>
      <c r="AU110" s="201" t="s">
        <v>81</v>
      </c>
      <c r="AY110" s="3" t="s">
        <v>114</v>
      </c>
      <c r="BE110" s="202" t="n">
        <f aca="false">IF(N110="základní",J110,0)</f>
        <v>0</v>
      </c>
      <c r="BF110" s="202" t="n">
        <f aca="false">IF(N110="snížená",J110,0)</f>
        <v>0</v>
      </c>
      <c r="BG110" s="202" t="n">
        <f aca="false">IF(N110="zákl. přenesená",J110,0)</f>
        <v>0</v>
      </c>
      <c r="BH110" s="202" t="n">
        <f aca="false">IF(N110="sníž. přenesená",J110,0)</f>
        <v>0</v>
      </c>
      <c r="BI110" s="202" t="n">
        <f aca="false">IF(N110="nulová",J110,0)</f>
        <v>0</v>
      </c>
      <c r="BJ110" s="3" t="s">
        <v>79</v>
      </c>
      <c r="BK110" s="202" t="n">
        <f aca="false">ROUND(I110*H110,2)</f>
        <v>0</v>
      </c>
      <c r="BL110" s="3" t="s">
        <v>121</v>
      </c>
      <c r="BM110" s="201" t="s">
        <v>153</v>
      </c>
    </row>
    <row r="111" s="203" customFormat="true" ht="11.25" hidden="false" customHeight="false" outlineLevel="0" collapsed="false">
      <c r="B111" s="204"/>
      <c r="C111" s="205"/>
      <c r="D111" s="206" t="s">
        <v>123</v>
      </c>
      <c r="E111" s="207"/>
      <c r="F111" s="208" t="s">
        <v>154</v>
      </c>
      <c r="G111" s="205"/>
      <c r="H111" s="207"/>
      <c r="I111" s="209"/>
      <c r="J111" s="205"/>
      <c r="K111" s="205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123</v>
      </c>
      <c r="AU111" s="214" t="s">
        <v>81</v>
      </c>
      <c r="AV111" s="203" t="s">
        <v>79</v>
      </c>
      <c r="AW111" s="203" t="s">
        <v>35</v>
      </c>
      <c r="AX111" s="203" t="s">
        <v>74</v>
      </c>
      <c r="AY111" s="214" t="s">
        <v>114</v>
      </c>
    </row>
    <row r="112" s="215" customFormat="true" ht="11.25" hidden="false" customHeight="false" outlineLevel="0" collapsed="false">
      <c r="B112" s="216"/>
      <c r="C112" s="217"/>
      <c r="D112" s="206" t="s">
        <v>123</v>
      </c>
      <c r="E112" s="218"/>
      <c r="F112" s="219" t="s">
        <v>155</v>
      </c>
      <c r="G112" s="217"/>
      <c r="H112" s="220" t="n">
        <v>325.553</v>
      </c>
      <c r="I112" s="221"/>
      <c r="J112" s="217"/>
      <c r="K112" s="217"/>
      <c r="L112" s="222"/>
      <c r="M112" s="223"/>
      <c r="N112" s="224"/>
      <c r="O112" s="224"/>
      <c r="P112" s="224"/>
      <c r="Q112" s="224"/>
      <c r="R112" s="224"/>
      <c r="S112" s="224"/>
      <c r="T112" s="225"/>
      <c r="AT112" s="226" t="s">
        <v>123</v>
      </c>
      <c r="AU112" s="226" t="s">
        <v>81</v>
      </c>
      <c r="AV112" s="215" t="s">
        <v>81</v>
      </c>
      <c r="AW112" s="215" t="s">
        <v>35</v>
      </c>
      <c r="AX112" s="215" t="s">
        <v>74</v>
      </c>
      <c r="AY112" s="226" t="s">
        <v>114</v>
      </c>
    </row>
    <row r="113" s="203" customFormat="true" ht="11.25" hidden="false" customHeight="false" outlineLevel="0" collapsed="false">
      <c r="B113" s="204"/>
      <c r="C113" s="205"/>
      <c r="D113" s="206" t="s">
        <v>123</v>
      </c>
      <c r="E113" s="207"/>
      <c r="F113" s="208" t="s">
        <v>156</v>
      </c>
      <c r="G113" s="205"/>
      <c r="H113" s="207"/>
      <c r="I113" s="209"/>
      <c r="J113" s="205"/>
      <c r="K113" s="205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123</v>
      </c>
      <c r="AU113" s="214" t="s">
        <v>81</v>
      </c>
      <c r="AV113" s="203" t="s">
        <v>79</v>
      </c>
      <c r="AW113" s="203" t="s">
        <v>35</v>
      </c>
      <c r="AX113" s="203" t="s">
        <v>74</v>
      </c>
      <c r="AY113" s="214" t="s">
        <v>114</v>
      </c>
    </row>
    <row r="114" s="215" customFormat="true" ht="11.25" hidden="false" customHeight="false" outlineLevel="0" collapsed="false">
      <c r="B114" s="216"/>
      <c r="C114" s="217"/>
      <c r="D114" s="206" t="s">
        <v>123</v>
      </c>
      <c r="E114" s="218"/>
      <c r="F114" s="219" t="s">
        <v>157</v>
      </c>
      <c r="G114" s="217"/>
      <c r="H114" s="220" t="n">
        <v>236</v>
      </c>
      <c r="I114" s="221"/>
      <c r="J114" s="217"/>
      <c r="K114" s="217"/>
      <c r="L114" s="222"/>
      <c r="M114" s="223"/>
      <c r="N114" s="224"/>
      <c r="O114" s="224"/>
      <c r="P114" s="224"/>
      <c r="Q114" s="224"/>
      <c r="R114" s="224"/>
      <c r="S114" s="224"/>
      <c r="T114" s="225"/>
      <c r="AT114" s="226" t="s">
        <v>123</v>
      </c>
      <c r="AU114" s="226" t="s">
        <v>81</v>
      </c>
      <c r="AV114" s="215" t="s">
        <v>81</v>
      </c>
      <c r="AW114" s="215" t="s">
        <v>35</v>
      </c>
      <c r="AX114" s="215" t="s">
        <v>74</v>
      </c>
      <c r="AY114" s="226" t="s">
        <v>114</v>
      </c>
    </row>
    <row r="115" s="227" customFormat="true" ht="11.25" hidden="false" customHeight="false" outlineLevel="0" collapsed="false">
      <c r="B115" s="228"/>
      <c r="C115" s="229"/>
      <c r="D115" s="206" t="s">
        <v>123</v>
      </c>
      <c r="E115" s="230"/>
      <c r="F115" s="231" t="s">
        <v>126</v>
      </c>
      <c r="G115" s="229"/>
      <c r="H115" s="232" t="n">
        <v>561.553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AT115" s="238" t="s">
        <v>123</v>
      </c>
      <c r="AU115" s="238" t="s">
        <v>81</v>
      </c>
      <c r="AV115" s="227" t="s">
        <v>121</v>
      </c>
      <c r="AW115" s="227" t="s">
        <v>35</v>
      </c>
      <c r="AX115" s="227" t="s">
        <v>79</v>
      </c>
      <c r="AY115" s="238" t="s">
        <v>114</v>
      </c>
    </row>
    <row r="116" s="31" customFormat="true" ht="37.9" hidden="false" customHeight="true" outlineLevel="0" collapsed="false">
      <c r="A116" s="24"/>
      <c r="B116" s="25"/>
      <c r="C116" s="190" t="s">
        <v>158</v>
      </c>
      <c r="D116" s="190" t="s">
        <v>116</v>
      </c>
      <c r="E116" s="191" t="s">
        <v>159</v>
      </c>
      <c r="F116" s="192" t="s">
        <v>160</v>
      </c>
      <c r="G116" s="193" t="s">
        <v>135</v>
      </c>
      <c r="H116" s="194" t="n">
        <v>561.553</v>
      </c>
      <c r="I116" s="195"/>
      <c r="J116" s="196" t="n">
        <f aca="false">ROUND(I116*H116,2)</f>
        <v>0</v>
      </c>
      <c r="K116" s="192" t="s">
        <v>120</v>
      </c>
      <c r="L116" s="30"/>
      <c r="M116" s="197"/>
      <c r="N116" s="198" t="s">
        <v>45</v>
      </c>
      <c r="O116" s="67"/>
      <c r="P116" s="199" t="n">
        <f aca="false">O116*H116</f>
        <v>0</v>
      </c>
      <c r="Q116" s="199" t="n">
        <v>0</v>
      </c>
      <c r="R116" s="199" t="n">
        <f aca="false">Q116*H116</f>
        <v>0</v>
      </c>
      <c r="S116" s="199" t="n">
        <v>0</v>
      </c>
      <c r="T116" s="200" t="n">
        <f aca="false">S116*H116</f>
        <v>0</v>
      </c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R116" s="201" t="s">
        <v>121</v>
      </c>
      <c r="AT116" s="201" t="s">
        <v>116</v>
      </c>
      <c r="AU116" s="201" t="s">
        <v>81</v>
      </c>
      <c r="AY116" s="3" t="s">
        <v>114</v>
      </c>
      <c r="BE116" s="202" t="n">
        <f aca="false">IF(N116="základní",J116,0)</f>
        <v>0</v>
      </c>
      <c r="BF116" s="202" t="n">
        <f aca="false">IF(N116="snížená",J116,0)</f>
        <v>0</v>
      </c>
      <c r="BG116" s="202" t="n">
        <f aca="false">IF(N116="zákl. přenesená",J116,0)</f>
        <v>0</v>
      </c>
      <c r="BH116" s="202" t="n">
        <f aca="false">IF(N116="sníž. přenesená",J116,0)</f>
        <v>0</v>
      </c>
      <c r="BI116" s="202" t="n">
        <f aca="false">IF(N116="nulová",J116,0)</f>
        <v>0</v>
      </c>
      <c r="BJ116" s="3" t="s">
        <v>79</v>
      </c>
      <c r="BK116" s="202" t="n">
        <f aca="false">ROUND(I116*H116,2)</f>
        <v>0</v>
      </c>
      <c r="BL116" s="3" t="s">
        <v>121</v>
      </c>
      <c r="BM116" s="201" t="s">
        <v>161</v>
      </c>
    </row>
    <row r="117" s="31" customFormat="true" ht="37.9" hidden="false" customHeight="true" outlineLevel="0" collapsed="false">
      <c r="A117" s="24"/>
      <c r="B117" s="25"/>
      <c r="C117" s="190" t="s">
        <v>162</v>
      </c>
      <c r="D117" s="190" t="s">
        <v>116</v>
      </c>
      <c r="E117" s="191" t="s">
        <v>163</v>
      </c>
      <c r="F117" s="192" t="s">
        <v>164</v>
      </c>
      <c r="G117" s="193" t="s">
        <v>135</v>
      </c>
      <c r="H117" s="194" t="n">
        <v>46</v>
      </c>
      <c r="I117" s="195"/>
      <c r="J117" s="196" t="n">
        <f aca="false">ROUND(I117*H117,2)</f>
        <v>0</v>
      </c>
      <c r="K117" s="192" t="s">
        <v>120</v>
      </c>
      <c r="L117" s="30"/>
      <c r="M117" s="197"/>
      <c r="N117" s="198" t="s">
        <v>45</v>
      </c>
      <c r="O117" s="67"/>
      <c r="P117" s="199" t="n">
        <f aca="false">O117*H117</f>
        <v>0</v>
      </c>
      <c r="Q117" s="199" t="n">
        <v>0</v>
      </c>
      <c r="R117" s="199" t="n">
        <f aca="false">Q117*H117</f>
        <v>0</v>
      </c>
      <c r="S117" s="199" t="n">
        <v>0</v>
      </c>
      <c r="T117" s="200" t="n">
        <f aca="false">S117*H117</f>
        <v>0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R117" s="201" t="s">
        <v>121</v>
      </c>
      <c r="AT117" s="201" t="s">
        <v>116</v>
      </c>
      <c r="AU117" s="201" t="s">
        <v>81</v>
      </c>
      <c r="AY117" s="3" t="s">
        <v>114</v>
      </c>
      <c r="BE117" s="202" t="n">
        <f aca="false">IF(N117="základní",J117,0)</f>
        <v>0</v>
      </c>
      <c r="BF117" s="202" t="n">
        <f aca="false">IF(N117="snížená",J117,0)</f>
        <v>0</v>
      </c>
      <c r="BG117" s="202" t="n">
        <f aca="false">IF(N117="zákl. přenesená",J117,0)</f>
        <v>0</v>
      </c>
      <c r="BH117" s="202" t="n">
        <f aca="false">IF(N117="sníž. přenesená",J117,0)</f>
        <v>0</v>
      </c>
      <c r="BI117" s="202" t="n">
        <f aca="false">IF(N117="nulová",J117,0)</f>
        <v>0</v>
      </c>
      <c r="BJ117" s="3" t="s">
        <v>79</v>
      </c>
      <c r="BK117" s="202" t="n">
        <f aca="false">ROUND(I117*H117,2)</f>
        <v>0</v>
      </c>
      <c r="BL117" s="3" t="s">
        <v>121</v>
      </c>
      <c r="BM117" s="201" t="s">
        <v>165</v>
      </c>
    </row>
    <row r="118" s="203" customFormat="true" ht="11.25" hidden="false" customHeight="false" outlineLevel="0" collapsed="false">
      <c r="B118" s="204"/>
      <c r="C118" s="205"/>
      <c r="D118" s="206" t="s">
        <v>123</v>
      </c>
      <c r="E118" s="207"/>
      <c r="F118" s="208" t="s">
        <v>166</v>
      </c>
      <c r="G118" s="205"/>
      <c r="H118" s="207"/>
      <c r="I118" s="209"/>
      <c r="J118" s="205"/>
      <c r="K118" s="205"/>
      <c r="L118" s="210"/>
      <c r="M118" s="211"/>
      <c r="N118" s="212"/>
      <c r="O118" s="212"/>
      <c r="P118" s="212"/>
      <c r="Q118" s="212"/>
      <c r="R118" s="212"/>
      <c r="S118" s="212"/>
      <c r="T118" s="213"/>
      <c r="AT118" s="214" t="s">
        <v>123</v>
      </c>
      <c r="AU118" s="214" t="s">
        <v>81</v>
      </c>
      <c r="AV118" s="203" t="s">
        <v>79</v>
      </c>
      <c r="AW118" s="203" t="s">
        <v>35</v>
      </c>
      <c r="AX118" s="203" t="s">
        <v>74</v>
      </c>
      <c r="AY118" s="214" t="s">
        <v>114</v>
      </c>
    </row>
    <row r="119" s="215" customFormat="true" ht="11.25" hidden="false" customHeight="false" outlineLevel="0" collapsed="false">
      <c r="B119" s="216"/>
      <c r="C119" s="217"/>
      <c r="D119" s="206" t="s">
        <v>123</v>
      </c>
      <c r="E119" s="218"/>
      <c r="F119" s="219" t="s">
        <v>167</v>
      </c>
      <c r="G119" s="217"/>
      <c r="H119" s="220" t="n">
        <v>46</v>
      </c>
      <c r="I119" s="221"/>
      <c r="J119" s="217"/>
      <c r="K119" s="217"/>
      <c r="L119" s="222"/>
      <c r="M119" s="223"/>
      <c r="N119" s="224"/>
      <c r="O119" s="224"/>
      <c r="P119" s="224"/>
      <c r="Q119" s="224"/>
      <c r="R119" s="224"/>
      <c r="S119" s="224"/>
      <c r="T119" s="225"/>
      <c r="AT119" s="226" t="s">
        <v>123</v>
      </c>
      <c r="AU119" s="226" t="s">
        <v>81</v>
      </c>
      <c r="AV119" s="215" t="s">
        <v>81</v>
      </c>
      <c r="AW119" s="215" t="s">
        <v>35</v>
      </c>
      <c r="AX119" s="215" t="s">
        <v>74</v>
      </c>
      <c r="AY119" s="226" t="s">
        <v>114</v>
      </c>
    </row>
    <row r="120" s="227" customFormat="true" ht="11.25" hidden="false" customHeight="false" outlineLevel="0" collapsed="false">
      <c r="B120" s="228"/>
      <c r="C120" s="229"/>
      <c r="D120" s="206" t="s">
        <v>123</v>
      </c>
      <c r="E120" s="230"/>
      <c r="F120" s="231" t="s">
        <v>126</v>
      </c>
      <c r="G120" s="229"/>
      <c r="H120" s="232" t="n">
        <v>46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AT120" s="238" t="s">
        <v>123</v>
      </c>
      <c r="AU120" s="238" t="s">
        <v>81</v>
      </c>
      <c r="AV120" s="227" t="s">
        <v>121</v>
      </c>
      <c r="AW120" s="227" t="s">
        <v>35</v>
      </c>
      <c r="AX120" s="227" t="s">
        <v>79</v>
      </c>
      <c r="AY120" s="238" t="s">
        <v>114</v>
      </c>
    </row>
    <row r="121" s="31" customFormat="true" ht="62.65" hidden="false" customHeight="true" outlineLevel="0" collapsed="false">
      <c r="A121" s="24"/>
      <c r="B121" s="25"/>
      <c r="C121" s="190" t="s">
        <v>168</v>
      </c>
      <c r="D121" s="190" t="s">
        <v>116</v>
      </c>
      <c r="E121" s="191" t="s">
        <v>151</v>
      </c>
      <c r="F121" s="192" t="s">
        <v>152</v>
      </c>
      <c r="G121" s="193" t="s">
        <v>135</v>
      </c>
      <c r="H121" s="194" t="n">
        <v>46</v>
      </c>
      <c r="I121" s="195"/>
      <c r="J121" s="196" t="n">
        <f aca="false">ROUND(I121*H121,2)</f>
        <v>0</v>
      </c>
      <c r="K121" s="192" t="s">
        <v>120</v>
      </c>
      <c r="L121" s="30"/>
      <c r="M121" s="197"/>
      <c r="N121" s="198" t="s">
        <v>45</v>
      </c>
      <c r="O121" s="67"/>
      <c r="P121" s="199" t="n">
        <f aca="false">O121*H121</f>
        <v>0</v>
      </c>
      <c r="Q121" s="199" t="n">
        <v>0</v>
      </c>
      <c r="R121" s="199" t="n">
        <f aca="false">Q121*H121</f>
        <v>0</v>
      </c>
      <c r="S121" s="199" t="n">
        <v>0</v>
      </c>
      <c r="T121" s="200" t="n">
        <f aca="false">S121*H121</f>
        <v>0</v>
      </c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R121" s="201" t="s">
        <v>121</v>
      </c>
      <c r="AT121" s="201" t="s">
        <v>116</v>
      </c>
      <c r="AU121" s="201" t="s">
        <v>81</v>
      </c>
      <c r="AY121" s="3" t="s">
        <v>114</v>
      </c>
      <c r="BE121" s="202" t="n">
        <f aca="false">IF(N121="základní",J121,0)</f>
        <v>0</v>
      </c>
      <c r="BF121" s="202" t="n">
        <f aca="false">IF(N121="snížená",J121,0)</f>
        <v>0</v>
      </c>
      <c r="BG121" s="202" t="n">
        <f aca="false">IF(N121="zákl. přenesená",J121,0)</f>
        <v>0</v>
      </c>
      <c r="BH121" s="202" t="n">
        <f aca="false">IF(N121="sníž. přenesená",J121,0)</f>
        <v>0</v>
      </c>
      <c r="BI121" s="202" t="n">
        <f aca="false">IF(N121="nulová",J121,0)</f>
        <v>0</v>
      </c>
      <c r="BJ121" s="3" t="s">
        <v>79</v>
      </c>
      <c r="BK121" s="202" t="n">
        <f aca="false">ROUND(I121*H121,2)</f>
        <v>0</v>
      </c>
      <c r="BL121" s="3" t="s">
        <v>121</v>
      </c>
      <c r="BM121" s="201" t="s">
        <v>169</v>
      </c>
    </row>
    <row r="122" s="31" customFormat="true" ht="37.9" hidden="false" customHeight="true" outlineLevel="0" collapsed="false">
      <c r="A122" s="24"/>
      <c r="B122" s="25"/>
      <c r="C122" s="190" t="s">
        <v>170</v>
      </c>
      <c r="D122" s="190" t="s">
        <v>116</v>
      </c>
      <c r="E122" s="191" t="s">
        <v>171</v>
      </c>
      <c r="F122" s="192" t="s">
        <v>172</v>
      </c>
      <c r="G122" s="193" t="s">
        <v>135</v>
      </c>
      <c r="H122" s="194" t="n">
        <v>46</v>
      </c>
      <c r="I122" s="195"/>
      <c r="J122" s="196" t="n">
        <f aca="false">ROUND(I122*H122,2)</f>
        <v>0</v>
      </c>
      <c r="K122" s="192" t="s">
        <v>120</v>
      </c>
      <c r="L122" s="30"/>
      <c r="M122" s="197"/>
      <c r="N122" s="198" t="s">
        <v>45</v>
      </c>
      <c r="O122" s="67"/>
      <c r="P122" s="199" t="n">
        <f aca="false">O122*H122</f>
        <v>0</v>
      </c>
      <c r="Q122" s="199" t="n">
        <v>0</v>
      </c>
      <c r="R122" s="199" t="n">
        <f aca="false">Q122*H122</f>
        <v>0</v>
      </c>
      <c r="S122" s="199" t="n">
        <v>0</v>
      </c>
      <c r="T122" s="200" t="n">
        <f aca="false">S122*H122</f>
        <v>0</v>
      </c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R122" s="201" t="s">
        <v>121</v>
      </c>
      <c r="AT122" s="201" t="s">
        <v>116</v>
      </c>
      <c r="AU122" s="201" t="s">
        <v>81</v>
      </c>
      <c r="AY122" s="3" t="s">
        <v>114</v>
      </c>
      <c r="BE122" s="202" t="n">
        <f aca="false">IF(N122="základní",J122,0)</f>
        <v>0</v>
      </c>
      <c r="BF122" s="202" t="n">
        <f aca="false">IF(N122="snížená",J122,0)</f>
        <v>0</v>
      </c>
      <c r="BG122" s="202" t="n">
        <f aca="false">IF(N122="zákl. přenesená",J122,0)</f>
        <v>0</v>
      </c>
      <c r="BH122" s="202" t="n">
        <f aca="false">IF(N122="sníž. přenesená",J122,0)</f>
        <v>0</v>
      </c>
      <c r="BI122" s="202" t="n">
        <f aca="false">IF(N122="nulová",J122,0)</f>
        <v>0</v>
      </c>
      <c r="BJ122" s="3" t="s">
        <v>79</v>
      </c>
      <c r="BK122" s="202" t="n">
        <f aca="false">ROUND(I122*H122,2)</f>
        <v>0</v>
      </c>
      <c r="BL122" s="3" t="s">
        <v>121</v>
      </c>
      <c r="BM122" s="201" t="s">
        <v>173</v>
      </c>
    </row>
    <row r="123" s="31" customFormat="true" ht="49.15" hidden="false" customHeight="true" outlineLevel="0" collapsed="false">
      <c r="A123" s="24"/>
      <c r="B123" s="25"/>
      <c r="C123" s="190" t="s">
        <v>174</v>
      </c>
      <c r="D123" s="190" t="s">
        <v>116</v>
      </c>
      <c r="E123" s="191" t="s">
        <v>175</v>
      </c>
      <c r="F123" s="192" t="s">
        <v>176</v>
      </c>
      <c r="G123" s="193" t="s">
        <v>119</v>
      </c>
      <c r="H123" s="194" t="n">
        <v>409</v>
      </c>
      <c r="I123" s="195"/>
      <c r="J123" s="196" t="n">
        <f aca="false">ROUND(I123*H123,2)</f>
        <v>0</v>
      </c>
      <c r="K123" s="192" t="s">
        <v>120</v>
      </c>
      <c r="L123" s="30"/>
      <c r="M123" s="197"/>
      <c r="N123" s="198" t="s">
        <v>45</v>
      </c>
      <c r="O123" s="67"/>
      <c r="P123" s="199" t="n">
        <f aca="false">O123*H123</f>
        <v>0</v>
      </c>
      <c r="Q123" s="199" t="n">
        <v>0</v>
      </c>
      <c r="R123" s="199" t="n">
        <f aca="false">Q123*H123</f>
        <v>0</v>
      </c>
      <c r="S123" s="199" t="n">
        <v>0</v>
      </c>
      <c r="T123" s="200" t="n">
        <f aca="false">S123*H123</f>
        <v>0</v>
      </c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R123" s="201" t="s">
        <v>121</v>
      </c>
      <c r="AT123" s="201" t="s">
        <v>116</v>
      </c>
      <c r="AU123" s="201" t="s">
        <v>81</v>
      </c>
      <c r="AY123" s="3" t="s">
        <v>114</v>
      </c>
      <c r="BE123" s="202" t="n">
        <f aca="false">IF(N123="základní",J123,0)</f>
        <v>0</v>
      </c>
      <c r="BF123" s="202" t="n">
        <f aca="false">IF(N123="snížená",J123,0)</f>
        <v>0</v>
      </c>
      <c r="BG123" s="202" t="n">
        <f aca="false">IF(N123="zákl. přenesená",J123,0)</f>
        <v>0</v>
      </c>
      <c r="BH123" s="202" t="n">
        <f aca="false">IF(N123="sníž. přenesená",J123,0)</f>
        <v>0</v>
      </c>
      <c r="BI123" s="202" t="n">
        <f aca="false">IF(N123="nulová",J123,0)</f>
        <v>0</v>
      </c>
      <c r="BJ123" s="3" t="s">
        <v>79</v>
      </c>
      <c r="BK123" s="202" t="n">
        <f aca="false">ROUND(I123*H123,2)</f>
        <v>0</v>
      </c>
      <c r="BL123" s="3" t="s">
        <v>121</v>
      </c>
      <c r="BM123" s="201" t="s">
        <v>177</v>
      </c>
    </row>
    <row r="124" s="203" customFormat="true" ht="11.25" hidden="false" customHeight="false" outlineLevel="0" collapsed="false">
      <c r="B124" s="204"/>
      <c r="C124" s="205"/>
      <c r="D124" s="206" t="s">
        <v>123</v>
      </c>
      <c r="E124" s="207"/>
      <c r="F124" s="208" t="s">
        <v>178</v>
      </c>
      <c r="G124" s="205"/>
      <c r="H124" s="207"/>
      <c r="I124" s="209"/>
      <c r="J124" s="205"/>
      <c r="K124" s="205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123</v>
      </c>
      <c r="AU124" s="214" t="s">
        <v>81</v>
      </c>
      <c r="AV124" s="203" t="s">
        <v>79</v>
      </c>
      <c r="AW124" s="203" t="s">
        <v>35</v>
      </c>
      <c r="AX124" s="203" t="s">
        <v>74</v>
      </c>
      <c r="AY124" s="214" t="s">
        <v>114</v>
      </c>
    </row>
    <row r="125" s="215" customFormat="true" ht="11.25" hidden="false" customHeight="false" outlineLevel="0" collapsed="false">
      <c r="B125" s="216"/>
      <c r="C125" s="217"/>
      <c r="D125" s="206" t="s">
        <v>123</v>
      </c>
      <c r="E125" s="218"/>
      <c r="F125" s="219" t="s">
        <v>179</v>
      </c>
      <c r="G125" s="217"/>
      <c r="H125" s="220" t="n">
        <v>409</v>
      </c>
      <c r="I125" s="221"/>
      <c r="J125" s="217"/>
      <c r="K125" s="217"/>
      <c r="L125" s="222"/>
      <c r="M125" s="223"/>
      <c r="N125" s="224"/>
      <c r="O125" s="224"/>
      <c r="P125" s="224"/>
      <c r="Q125" s="224"/>
      <c r="R125" s="224"/>
      <c r="S125" s="224"/>
      <c r="T125" s="225"/>
      <c r="AT125" s="226" t="s">
        <v>123</v>
      </c>
      <c r="AU125" s="226" t="s">
        <v>81</v>
      </c>
      <c r="AV125" s="215" t="s">
        <v>81</v>
      </c>
      <c r="AW125" s="215" t="s">
        <v>35</v>
      </c>
      <c r="AX125" s="215" t="s">
        <v>74</v>
      </c>
      <c r="AY125" s="226" t="s">
        <v>114</v>
      </c>
    </row>
    <row r="126" s="227" customFormat="true" ht="11.25" hidden="false" customHeight="false" outlineLevel="0" collapsed="false">
      <c r="B126" s="228"/>
      <c r="C126" s="229"/>
      <c r="D126" s="206" t="s">
        <v>123</v>
      </c>
      <c r="E126" s="230"/>
      <c r="F126" s="231" t="s">
        <v>126</v>
      </c>
      <c r="G126" s="229"/>
      <c r="H126" s="232" t="n">
        <v>409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AT126" s="238" t="s">
        <v>123</v>
      </c>
      <c r="AU126" s="238" t="s">
        <v>81</v>
      </c>
      <c r="AV126" s="227" t="s">
        <v>121</v>
      </c>
      <c r="AW126" s="227" t="s">
        <v>35</v>
      </c>
      <c r="AX126" s="227" t="s">
        <v>79</v>
      </c>
      <c r="AY126" s="238" t="s">
        <v>114</v>
      </c>
    </row>
    <row r="127" s="31" customFormat="true" ht="37.9" hidden="false" customHeight="true" outlineLevel="0" collapsed="false">
      <c r="A127" s="24"/>
      <c r="B127" s="25"/>
      <c r="C127" s="190" t="s">
        <v>180</v>
      </c>
      <c r="D127" s="190" t="s">
        <v>116</v>
      </c>
      <c r="E127" s="191" t="s">
        <v>181</v>
      </c>
      <c r="F127" s="192" t="s">
        <v>182</v>
      </c>
      <c r="G127" s="193" t="s">
        <v>119</v>
      </c>
      <c r="H127" s="194" t="n">
        <v>47</v>
      </c>
      <c r="I127" s="195"/>
      <c r="J127" s="196" t="n">
        <f aca="false">ROUND(I127*H127,2)</f>
        <v>0</v>
      </c>
      <c r="K127" s="192" t="s">
        <v>120</v>
      </c>
      <c r="L127" s="30"/>
      <c r="M127" s="197"/>
      <c r="N127" s="198" t="s">
        <v>45</v>
      </c>
      <c r="O127" s="67"/>
      <c r="P127" s="199" t="n">
        <f aca="false">O127*H127</f>
        <v>0</v>
      </c>
      <c r="Q127" s="199" t="n">
        <v>0</v>
      </c>
      <c r="R127" s="199" t="n">
        <f aca="false">Q127*H127</f>
        <v>0</v>
      </c>
      <c r="S127" s="199" t="n">
        <v>0</v>
      </c>
      <c r="T127" s="200" t="n">
        <f aca="false">S127*H127</f>
        <v>0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R127" s="201" t="s">
        <v>121</v>
      </c>
      <c r="AT127" s="201" t="s">
        <v>116</v>
      </c>
      <c r="AU127" s="201" t="s">
        <v>81</v>
      </c>
      <c r="AY127" s="3" t="s">
        <v>114</v>
      </c>
      <c r="BE127" s="202" t="n">
        <f aca="false">IF(N127="základní",J127,0)</f>
        <v>0</v>
      </c>
      <c r="BF127" s="202" t="n">
        <f aca="false">IF(N127="snížená",J127,0)</f>
        <v>0</v>
      </c>
      <c r="BG127" s="202" t="n">
        <f aca="false">IF(N127="zákl. přenesená",J127,0)</f>
        <v>0</v>
      </c>
      <c r="BH127" s="202" t="n">
        <f aca="false">IF(N127="sníž. přenesená",J127,0)</f>
        <v>0</v>
      </c>
      <c r="BI127" s="202" t="n">
        <f aca="false">IF(N127="nulová",J127,0)</f>
        <v>0</v>
      </c>
      <c r="BJ127" s="3" t="s">
        <v>79</v>
      </c>
      <c r="BK127" s="202" t="n">
        <f aca="false">ROUND(I127*H127,2)</f>
        <v>0</v>
      </c>
      <c r="BL127" s="3" t="s">
        <v>121</v>
      </c>
      <c r="BM127" s="201" t="s">
        <v>183</v>
      </c>
    </row>
    <row r="128" s="203" customFormat="true" ht="11.25" hidden="false" customHeight="false" outlineLevel="0" collapsed="false">
      <c r="B128" s="204"/>
      <c r="C128" s="205"/>
      <c r="D128" s="206" t="s">
        <v>123</v>
      </c>
      <c r="E128" s="207"/>
      <c r="F128" s="208" t="s">
        <v>184</v>
      </c>
      <c r="G128" s="205"/>
      <c r="H128" s="207"/>
      <c r="I128" s="209"/>
      <c r="J128" s="205"/>
      <c r="K128" s="205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123</v>
      </c>
      <c r="AU128" s="214" t="s">
        <v>81</v>
      </c>
      <c r="AV128" s="203" t="s">
        <v>79</v>
      </c>
      <c r="AW128" s="203" t="s">
        <v>35</v>
      </c>
      <c r="AX128" s="203" t="s">
        <v>74</v>
      </c>
      <c r="AY128" s="214" t="s">
        <v>114</v>
      </c>
    </row>
    <row r="129" s="215" customFormat="true" ht="11.25" hidden="false" customHeight="false" outlineLevel="0" collapsed="false">
      <c r="B129" s="216"/>
      <c r="C129" s="217"/>
      <c r="D129" s="206" t="s">
        <v>123</v>
      </c>
      <c r="E129" s="218"/>
      <c r="F129" s="219" t="s">
        <v>185</v>
      </c>
      <c r="G129" s="217"/>
      <c r="H129" s="220" t="n">
        <v>47</v>
      </c>
      <c r="I129" s="221"/>
      <c r="J129" s="217"/>
      <c r="K129" s="217"/>
      <c r="L129" s="222"/>
      <c r="M129" s="223"/>
      <c r="N129" s="224"/>
      <c r="O129" s="224"/>
      <c r="P129" s="224"/>
      <c r="Q129" s="224"/>
      <c r="R129" s="224"/>
      <c r="S129" s="224"/>
      <c r="T129" s="225"/>
      <c r="AT129" s="226" t="s">
        <v>123</v>
      </c>
      <c r="AU129" s="226" t="s">
        <v>81</v>
      </c>
      <c r="AV129" s="215" t="s">
        <v>81</v>
      </c>
      <c r="AW129" s="215" t="s">
        <v>35</v>
      </c>
      <c r="AX129" s="215" t="s">
        <v>74</v>
      </c>
      <c r="AY129" s="226" t="s">
        <v>114</v>
      </c>
    </row>
    <row r="130" s="227" customFormat="true" ht="11.25" hidden="false" customHeight="false" outlineLevel="0" collapsed="false">
      <c r="B130" s="228"/>
      <c r="C130" s="229"/>
      <c r="D130" s="206" t="s">
        <v>123</v>
      </c>
      <c r="E130" s="230"/>
      <c r="F130" s="231" t="s">
        <v>126</v>
      </c>
      <c r="G130" s="229"/>
      <c r="H130" s="232" t="n">
        <v>47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AT130" s="238" t="s">
        <v>123</v>
      </c>
      <c r="AU130" s="238" t="s">
        <v>81</v>
      </c>
      <c r="AV130" s="227" t="s">
        <v>121</v>
      </c>
      <c r="AW130" s="227" t="s">
        <v>35</v>
      </c>
      <c r="AX130" s="227" t="s">
        <v>79</v>
      </c>
      <c r="AY130" s="238" t="s">
        <v>114</v>
      </c>
    </row>
    <row r="131" s="31" customFormat="true" ht="37.9" hidden="false" customHeight="true" outlineLevel="0" collapsed="false">
      <c r="A131" s="24"/>
      <c r="B131" s="25"/>
      <c r="C131" s="190" t="s">
        <v>186</v>
      </c>
      <c r="D131" s="190" t="s">
        <v>116</v>
      </c>
      <c r="E131" s="191" t="s">
        <v>187</v>
      </c>
      <c r="F131" s="192" t="s">
        <v>188</v>
      </c>
      <c r="G131" s="193" t="s">
        <v>119</v>
      </c>
      <c r="H131" s="194" t="n">
        <v>766</v>
      </c>
      <c r="I131" s="195"/>
      <c r="J131" s="196" t="n">
        <f aca="false">ROUND(I131*H131,2)</f>
        <v>0</v>
      </c>
      <c r="K131" s="192" t="s">
        <v>120</v>
      </c>
      <c r="L131" s="30"/>
      <c r="M131" s="197"/>
      <c r="N131" s="198" t="s">
        <v>45</v>
      </c>
      <c r="O131" s="67"/>
      <c r="P131" s="199" t="n">
        <f aca="false">O131*H131</f>
        <v>0</v>
      </c>
      <c r="Q131" s="199" t="n">
        <v>0</v>
      </c>
      <c r="R131" s="199" t="n">
        <f aca="false">Q131*H131</f>
        <v>0</v>
      </c>
      <c r="S131" s="199" t="n">
        <v>0</v>
      </c>
      <c r="T131" s="200" t="n">
        <f aca="false">S131*H131</f>
        <v>0</v>
      </c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R131" s="201" t="s">
        <v>121</v>
      </c>
      <c r="AT131" s="201" t="s">
        <v>116</v>
      </c>
      <c r="AU131" s="201" t="s">
        <v>81</v>
      </c>
      <c r="AY131" s="3" t="s">
        <v>114</v>
      </c>
      <c r="BE131" s="202" t="n">
        <f aca="false">IF(N131="základní",J131,0)</f>
        <v>0</v>
      </c>
      <c r="BF131" s="202" t="n">
        <f aca="false">IF(N131="snížená",J131,0)</f>
        <v>0</v>
      </c>
      <c r="BG131" s="202" t="n">
        <f aca="false">IF(N131="zákl. přenesená",J131,0)</f>
        <v>0</v>
      </c>
      <c r="BH131" s="202" t="n">
        <f aca="false">IF(N131="sníž. přenesená",J131,0)</f>
        <v>0</v>
      </c>
      <c r="BI131" s="202" t="n">
        <f aca="false">IF(N131="nulová",J131,0)</f>
        <v>0</v>
      </c>
      <c r="BJ131" s="3" t="s">
        <v>79</v>
      </c>
      <c r="BK131" s="202" t="n">
        <f aca="false">ROUND(I131*H131,2)</f>
        <v>0</v>
      </c>
      <c r="BL131" s="3" t="s">
        <v>121</v>
      </c>
      <c r="BM131" s="201" t="s">
        <v>189</v>
      </c>
    </row>
    <row r="132" s="203" customFormat="true" ht="11.25" hidden="false" customHeight="false" outlineLevel="0" collapsed="false">
      <c r="B132" s="204"/>
      <c r="C132" s="205"/>
      <c r="D132" s="206" t="s">
        <v>123</v>
      </c>
      <c r="E132" s="207"/>
      <c r="F132" s="208" t="s">
        <v>190</v>
      </c>
      <c r="G132" s="205"/>
      <c r="H132" s="207"/>
      <c r="I132" s="209"/>
      <c r="J132" s="205"/>
      <c r="K132" s="205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123</v>
      </c>
      <c r="AU132" s="214" t="s">
        <v>81</v>
      </c>
      <c r="AV132" s="203" t="s">
        <v>79</v>
      </c>
      <c r="AW132" s="203" t="s">
        <v>35</v>
      </c>
      <c r="AX132" s="203" t="s">
        <v>74</v>
      </c>
      <c r="AY132" s="214" t="s">
        <v>114</v>
      </c>
    </row>
    <row r="133" s="215" customFormat="true" ht="11.25" hidden="false" customHeight="false" outlineLevel="0" collapsed="false">
      <c r="B133" s="216"/>
      <c r="C133" s="217"/>
      <c r="D133" s="206" t="s">
        <v>123</v>
      </c>
      <c r="E133" s="218"/>
      <c r="F133" s="219" t="s">
        <v>191</v>
      </c>
      <c r="G133" s="217"/>
      <c r="H133" s="220" t="n">
        <v>766</v>
      </c>
      <c r="I133" s="221"/>
      <c r="J133" s="217"/>
      <c r="K133" s="217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123</v>
      </c>
      <c r="AU133" s="226" t="s">
        <v>81</v>
      </c>
      <c r="AV133" s="215" t="s">
        <v>81</v>
      </c>
      <c r="AW133" s="215" t="s">
        <v>35</v>
      </c>
      <c r="AX133" s="215" t="s">
        <v>74</v>
      </c>
      <c r="AY133" s="226" t="s">
        <v>114</v>
      </c>
    </row>
    <row r="134" s="227" customFormat="true" ht="11.25" hidden="false" customHeight="false" outlineLevel="0" collapsed="false">
      <c r="B134" s="228"/>
      <c r="C134" s="229"/>
      <c r="D134" s="206" t="s">
        <v>123</v>
      </c>
      <c r="E134" s="230"/>
      <c r="F134" s="231" t="s">
        <v>126</v>
      </c>
      <c r="G134" s="229"/>
      <c r="H134" s="232" t="n">
        <v>766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AT134" s="238" t="s">
        <v>123</v>
      </c>
      <c r="AU134" s="238" t="s">
        <v>81</v>
      </c>
      <c r="AV134" s="227" t="s">
        <v>121</v>
      </c>
      <c r="AW134" s="227" t="s">
        <v>35</v>
      </c>
      <c r="AX134" s="227" t="s">
        <v>79</v>
      </c>
      <c r="AY134" s="238" t="s">
        <v>114</v>
      </c>
    </row>
    <row r="135" s="31" customFormat="true" ht="14.45" hidden="false" customHeight="true" outlineLevel="0" collapsed="false">
      <c r="A135" s="24"/>
      <c r="B135" s="25"/>
      <c r="C135" s="239" t="s">
        <v>192</v>
      </c>
      <c r="D135" s="239" t="s">
        <v>193</v>
      </c>
      <c r="E135" s="240" t="s">
        <v>194</v>
      </c>
      <c r="F135" s="241" t="s">
        <v>195</v>
      </c>
      <c r="G135" s="242" t="s">
        <v>196</v>
      </c>
      <c r="H135" s="243" t="n">
        <v>229.8</v>
      </c>
      <c r="I135" s="244"/>
      <c r="J135" s="245" t="n">
        <f aca="false">ROUND(I135*H135,2)</f>
        <v>0</v>
      </c>
      <c r="K135" s="241" t="s">
        <v>120</v>
      </c>
      <c r="L135" s="246"/>
      <c r="M135" s="247"/>
      <c r="N135" s="248" t="s">
        <v>45</v>
      </c>
      <c r="O135" s="67"/>
      <c r="P135" s="199" t="n">
        <f aca="false">O135*H135</f>
        <v>0</v>
      </c>
      <c r="Q135" s="199" t="n">
        <v>1</v>
      </c>
      <c r="R135" s="199" t="n">
        <f aca="false">Q135*H135</f>
        <v>229.8</v>
      </c>
      <c r="S135" s="199" t="n">
        <v>0</v>
      </c>
      <c r="T135" s="200" t="n">
        <f aca="false">S135*H135</f>
        <v>0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R135" s="201" t="s">
        <v>162</v>
      </c>
      <c r="AT135" s="201" t="s">
        <v>193</v>
      </c>
      <c r="AU135" s="201" t="s">
        <v>81</v>
      </c>
      <c r="AY135" s="3" t="s">
        <v>114</v>
      </c>
      <c r="BE135" s="202" t="n">
        <f aca="false">IF(N135="základní",J135,0)</f>
        <v>0</v>
      </c>
      <c r="BF135" s="202" t="n">
        <f aca="false">IF(N135="snížená",J135,0)</f>
        <v>0</v>
      </c>
      <c r="BG135" s="202" t="n">
        <f aca="false">IF(N135="zákl. přenesená",J135,0)</f>
        <v>0</v>
      </c>
      <c r="BH135" s="202" t="n">
        <f aca="false">IF(N135="sníž. přenesená",J135,0)</f>
        <v>0</v>
      </c>
      <c r="BI135" s="202" t="n">
        <f aca="false">IF(N135="nulová",J135,0)</f>
        <v>0</v>
      </c>
      <c r="BJ135" s="3" t="s">
        <v>79</v>
      </c>
      <c r="BK135" s="202" t="n">
        <f aca="false">ROUND(I135*H135,2)</f>
        <v>0</v>
      </c>
      <c r="BL135" s="3" t="s">
        <v>121</v>
      </c>
      <c r="BM135" s="201" t="s">
        <v>197</v>
      </c>
    </row>
    <row r="136" s="215" customFormat="true" ht="11.25" hidden="false" customHeight="false" outlineLevel="0" collapsed="false">
      <c r="B136" s="216"/>
      <c r="C136" s="217"/>
      <c r="D136" s="206" t="s">
        <v>123</v>
      </c>
      <c r="E136" s="217"/>
      <c r="F136" s="219" t="s">
        <v>198</v>
      </c>
      <c r="G136" s="217"/>
      <c r="H136" s="220" t="n">
        <v>229.8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123</v>
      </c>
      <c r="AU136" s="226" t="s">
        <v>81</v>
      </c>
      <c r="AV136" s="215" t="s">
        <v>81</v>
      </c>
      <c r="AW136" s="215" t="s">
        <v>4</v>
      </c>
      <c r="AX136" s="215" t="s">
        <v>79</v>
      </c>
      <c r="AY136" s="226" t="s">
        <v>114</v>
      </c>
    </row>
    <row r="137" s="31" customFormat="true" ht="37.9" hidden="false" customHeight="true" outlineLevel="0" collapsed="false">
      <c r="A137" s="24"/>
      <c r="B137" s="25"/>
      <c r="C137" s="190" t="s">
        <v>8</v>
      </c>
      <c r="D137" s="190" t="s">
        <v>116</v>
      </c>
      <c r="E137" s="191" t="s">
        <v>199</v>
      </c>
      <c r="F137" s="192" t="s">
        <v>200</v>
      </c>
      <c r="G137" s="193" t="s">
        <v>119</v>
      </c>
      <c r="H137" s="194" t="n">
        <v>766</v>
      </c>
      <c r="I137" s="195"/>
      <c r="J137" s="196" t="n">
        <f aca="false">ROUND(I137*H137,2)</f>
        <v>0</v>
      </c>
      <c r="K137" s="192" t="s">
        <v>120</v>
      </c>
      <c r="L137" s="30"/>
      <c r="M137" s="197"/>
      <c r="N137" s="198" t="s">
        <v>45</v>
      </c>
      <c r="O137" s="67"/>
      <c r="P137" s="199" t="n">
        <f aca="false">O137*H137</f>
        <v>0</v>
      </c>
      <c r="Q137" s="199" t="n">
        <v>0</v>
      </c>
      <c r="R137" s="199" t="n">
        <f aca="false">Q137*H137</f>
        <v>0</v>
      </c>
      <c r="S137" s="199" t="n">
        <v>0</v>
      </c>
      <c r="T137" s="200" t="n">
        <f aca="false">S137*H137</f>
        <v>0</v>
      </c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R137" s="201" t="s">
        <v>121</v>
      </c>
      <c r="AT137" s="201" t="s">
        <v>116</v>
      </c>
      <c r="AU137" s="201" t="s">
        <v>81</v>
      </c>
      <c r="AY137" s="3" t="s">
        <v>114</v>
      </c>
      <c r="BE137" s="202" t="n">
        <f aca="false">IF(N137="základní",J137,0)</f>
        <v>0</v>
      </c>
      <c r="BF137" s="202" t="n">
        <f aca="false">IF(N137="snížená",J137,0)</f>
        <v>0</v>
      </c>
      <c r="BG137" s="202" t="n">
        <f aca="false">IF(N137="zákl. přenesená",J137,0)</f>
        <v>0</v>
      </c>
      <c r="BH137" s="202" t="n">
        <f aca="false">IF(N137="sníž. přenesená",J137,0)</f>
        <v>0</v>
      </c>
      <c r="BI137" s="202" t="n">
        <f aca="false">IF(N137="nulová",J137,0)</f>
        <v>0</v>
      </c>
      <c r="BJ137" s="3" t="s">
        <v>79</v>
      </c>
      <c r="BK137" s="202" t="n">
        <f aca="false">ROUND(I137*H137,2)</f>
        <v>0</v>
      </c>
      <c r="BL137" s="3" t="s">
        <v>121</v>
      </c>
      <c r="BM137" s="201" t="s">
        <v>201</v>
      </c>
    </row>
    <row r="138" customFormat="false" ht="14.45" hidden="false" customHeight="true" outlineLevel="0" collapsed="false">
      <c r="A138" s="24"/>
      <c r="B138" s="25"/>
      <c r="C138" s="239" t="s">
        <v>202</v>
      </c>
      <c r="D138" s="239" t="s">
        <v>193</v>
      </c>
      <c r="E138" s="240" t="s">
        <v>203</v>
      </c>
      <c r="F138" s="241" t="s">
        <v>204</v>
      </c>
      <c r="G138" s="242" t="s">
        <v>205</v>
      </c>
      <c r="H138" s="243" t="n">
        <v>76.6</v>
      </c>
      <c r="I138" s="244"/>
      <c r="J138" s="245" t="n">
        <f aca="false">ROUND(I138*H138,2)</f>
        <v>0</v>
      </c>
      <c r="K138" s="241" t="s">
        <v>120</v>
      </c>
      <c r="L138" s="246"/>
      <c r="M138" s="247"/>
      <c r="N138" s="248" t="s">
        <v>45</v>
      </c>
      <c r="O138" s="67"/>
      <c r="P138" s="199" t="n">
        <f aca="false">O138*H138</f>
        <v>0</v>
      </c>
      <c r="Q138" s="199" t="n">
        <v>0.001</v>
      </c>
      <c r="R138" s="199" t="n">
        <f aca="false">Q138*H138</f>
        <v>0.0766</v>
      </c>
      <c r="S138" s="199" t="n">
        <v>0</v>
      </c>
      <c r="T138" s="200" t="n">
        <f aca="false">S138*H138</f>
        <v>0</v>
      </c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R138" s="201" t="s">
        <v>162</v>
      </c>
      <c r="AT138" s="201" t="s">
        <v>193</v>
      </c>
      <c r="AU138" s="201" t="s">
        <v>81</v>
      </c>
      <c r="AY138" s="3" t="s">
        <v>114</v>
      </c>
      <c r="BE138" s="202" t="n">
        <f aca="false">IF(N138="základní",J138,0)</f>
        <v>0</v>
      </c>
      <c r="BF138" s="202" t="n">
        <f aca="false">IF(N138="snížená",J138,0)</f>
        <v>0</v>
      </c>
      <c r="BG138" s="202" t="n">
        <f aca="false">IF(N138="zákl. přenesená",J138,0)</f>
        <v>0</v>
      </c>
      <c r="BH138" s="202" t="n">
        <f aca="false">IF(N138="sníž. přenesená",J138,0)</f>
        <v>0</v>
      </c>
      <c r="BI138" s="202" t="n">
        <f aca="false">IF(N138="nulová",J138,0)</f>
        <v>0</v>
      </c>
      <c r="BJ138" s="3" t="s">
        <v>79</v>
      </c>
      <c r="BK138" s="202" t="n">
        <f aca="false">ROUND(I138*H138,2)</f>
        <v>0</v>
      </c>
      <c r="BL138" s="3" t="s">
        <v>121</v>
      </c>
      <c r="BM138" s="201" t="s">
        <v>206</v>
      </c>
    </row>
    <row r="139" s="215" customFormat="true" ht="11.25" hidden="false" customHeight="false" outlineLevel="0" collapsed="false">
      <c r="B139" s="216"/>
      <c r="C139" s="217"/>
      <c r="D139" s="206" t="s">
        <v>123</v>
      </c>
      <c r="E139" s="217"/>
      <c r="F139" s="219" t="s">
        <v>207</v>
      </c>
      <c r="G139" s="217"/>
      <c r="H139" s="220" t="n">
        <v>76.6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123</v>
      </c>
      <c r="AU139" s="226" t="s">
        <v>81</v>
      </c>
      <c r="AV139" s="215" t="s">
        <v>81</v>
      </c>
      <c r="AW139" s="215" t="s">
        <v>4</v>
      </c>
      <c r="AX139" s="215" t="s">
        <v>79</v>
      </c>
      <c r="AY139" s="226" t="s">
        <v>114</v>
      </c>
    </row>
    <row r="140" s="173" customFormat="true" ht="22.9" hidden="false" customHeight="true" outlineLevel="0" collapsed="false">
      <c r="B140" s="174"/>
      <c r="C140" s="175"/>
      <c r="D140" s="176" t="s">
        <v>73</v>
      </c>
      <c r="E140" s="188" t="s">
        <v>81</v>
      </c>
      <c r="F140" s="188" t="s">
        <v>208</v>
      </c>
      <c r="G140" s="175"/>
      <c r="H140" s="175"/>
      <c r="I140" s="178"/>
      <c r="J140" s="189" t="n">
        <f aca="false">BK140</f>
        <v>0</v>
      </c>
      <c r="K140" s="175"/>
      <c r="L140" s="180"/>
      <c r="M140" s="181"/>
      <c r="N140" s="182"/>
      <c r="O140" s="182"/>
      <c r="P140" s="183" t="n">
        <f aca="false">SUM(P141:P152)</f>
        <v>0</v>
      </c>
      <c r="Q140" s="182"/>
      <c r="R140" s="183" t="n">
        <f aca="false">SUM(R141:R152)</f>
        <v>0.00378</v>
      </c>
      <c r="S140" s="182"/>
      <c r="T140" s="184" t="n">
        <f aca="false">SUM(T141:T152)</f>
        <v>0</v>
      </c>
      <c r="AR140" s="185" t="s">
        <v>79</v>
      </c>
      <c r="AT140" s="186" t="s">
        <v>73</v>
      </c>
      <c r="AU140" s="186" t="s">
        <v>79</v>
      </c>
      <c r="AY140" s="185" t="s">
        <v>114</v>
      </c>
      <c r="BK140" s="187" t="n">
        <f aca="false">SUM(BK141:BK152)</f>
        <v>0</v>
      </c>
    </row>
    <row r="141" s="31" customFormat="true" ht="49.15" hidden="false" customHeight="true" outlineLevel="0" collapsed="false">
      <c r="A141" s="24"/>
      <c r="B141" s="25"/>
      <c r="C141" s="190" t="s">
        <v>209</v>
      </c>
      <c r="D141" s="190" t="s">
        <v>116</v>
      </c>
      <c r="E141" s="191" t="s">
        <v>210</v>
      </c>
      <c r="F141" s="192" t="s">
        <v>211</v>
      </c>
      <c r="G141" s="193" t="s">
        <v>119</v>
      </c>
      <c r="H141" s="194" t="n">
        <v>6</v>
      </c>
      <c r="I141" s="195"/>
      <c r="J141" s="196" t="n">
        <f aca="false">ROUND(I141*H141,2)</f>
        <v>0</v>
      </c>
      <c r="K141" s="192" t="s">
        <v>120</v>
      </c>
      <c r="L141" s="30"/>
      <c r="M141" s="197"/>
      <c r="N141" s="198" t="s">
        <v>45</v>
      </c>
      <c r="O141" s="67"/>
      <c r="P141" s="199" t="n">
        <f aca="false">O141*H141</f>
        <v>0</v>
      </c>
      <c r="Q141" s="199" t="n">
        <v>0.00027</v>
      </c>
      <c r="R141" s="199" t="n">
        <f aca="false">Q141*H141</f>
        <v>0.00162</v>
      </c>
      <c r="S141" s="199" t="n">
        <v>0</v>
      </c>
      <c r="T141" s="200" t="n">
        <f aca="false">S141*H141</f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R141" s="201" t="s">
        <v>121</v>
      </c>
      <c r="AT141" s="201" t="s">
        <v>116</v>
      </c>
      <c r="AU141" s="201" t="s">
        <v>81</v>
      </c>
      <c r="AY141" s="3" t="s">
        <v>114</v>
      </c>
      <c r="BE141" s="202" t="n">
        <f aca="false">IF(N141="základní",J141,0)</f>
        <v>0</v>
      </c>
      <c r="BF141" s="202" t="n">
        <f aca="false">IF(N141="snížená",J141,0)</f>
        <v>0</v>
      </c>
      <c r="BG141" s="202" t="n">
        <f aca="false">IF(N141="zákl. přenesená",J141,0)</f>
        <v>0</v>
      </c>
      <c r="BH141" s="202" t="n">
        <f aca="false">IF(N141="sníž. přenesená",J141,0)</f>
        <v>0</v>
      </c>
      <c r="BI141" s="202" t="n">
        <f aca="false">IF(N141="nulová",J141,0)</f>
        <v>0</v>
      </c>
      <c r="BJ141" s="3" t="s">
        <v>79</v>
      </c>
      <c r="BK141" s="202" t="n">
        <f aca="false">ROUND(I141*H141,2)</f>
        <v>0</v>
      </c>
      <c r="BL141" s="3" t="s">
        <v>121</v>
      </c>
      <c r="BM141" s="201" t="s">
        <v>212</v>
      </c>
    </row>
    <row r="142" s="203" customFormat="true" ht="11.25" hidden="false" customHeight="false" outlineLevel="0" collapsed="false">
      <c r="B142" s="204"/>
      <c r="C142" s="205"/>
      <c r="D142" s="206" t="s">
        <v>123</v>
      </c>
      <c r="E142" s="207"/>
      <c r="F142" s="208" t="s">
        <v>213</v>
      </c>
      <c r="G142" s="205"/>
      <c r="H142" s="207"/>
      <c r="I142" s="209"/>
      <c r="J142" s="205"/>
      <c r="K142" s="205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123</v>
      </c>
      <c r="AU142" s="214" t="s">
        <v>81</v>
      </c>
      <c r="AV142" s="203" t="s">
        <v>79</v>
      </c>
      <c r="AW142" s="203" t="s">
        <v>35</v>
      </c>
      <c r="AX142" s="203" t="s">
        <v>74</v>
      </c>
      <c r="AY142" s="214" t="s">
        <v>114</v>
      </c>
    </row>
    <row r="143" s="215" customFormat="true" ht="11.25" hidden="false" customHeight="false" outlineLevel="0" collapsed="false">
      <c r="B143" s="216"/>
      <c r="C143" s="217"/>
      <c r="D143" s="206" t="s">
        <v>123</v>
      </c>
      <c r="E143" s="218"/>
      <c r="F143" s="219" t="s">
        <v>150</v>
      </c>
      <c r="G143" s="217"/>
      <c r="H143" s="220" t="n">
        <v>6</v>
      </c>
      <c r="I143" s="221"/>
      <c r="J143" s="217"/>
      <c r="K143" s="217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123</v>
      </c>
      <c r="AU143" s="226" t="s">
        <v>81</v>
      </c>
      <c r="AV143" s="215" t="s">
        <v>81</v>
      </c>
      <c r="AW143" s="215" t="s">
        <v>35</v>
      </c>
      <c r="AX143" s="215" t="s">
        <v>74</v>
      </c>
      <c r="AY143" s="226" t="s">
        <v>114</v>
      </c>
    </row>
    <row r="144" s="227" customFormat="true" ht="11.25" hidden="false" customHeight="false" outlineLevel="0" collapsed="false">
      <c r="B144" s="228"/>
      <c r="C144" s="229"/>
      <c r="D144" s="206" t="s">
        <v>123</v>
      </c>
      <c r="E144" s="230"/>
      <c r="F144" s="231" t="s">
        <v>126</v>
      </c>
      <c r="G144" s="229"/>
      <c r="H144" s="232" t="n">
        <v>6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AT144" s="238" t="s">
        <v>123</v>
      </c>
      <c r="AU144" s="238" t="s">
        <v>81</v>
      </c>
      <c r="AV144" s="227" t="s">
        <v>121</v>
      </c>
      <c r="AW144" s="227" t="s">
        <v>35</v>
      </c>
      <c r="AX144" s="227" t="s">
        <v>79</v>
      </c>
      <c r="AY144" s="238" t="s">
        <v>114</v>
      </c>
    </row>
    <row r="145" s="31" customFormat="true" ht="24.2" hidden="false" customHeight="true" outlineLevel="0" collapsed="false">
      <c r="A145" s="24"/>
      <c r="B145" s="25"/>
      <c r="C145" s="239" t="s">
        <v>214</v>
      </c>
      <c r="D145" s="239" t="s">
        <v>193</v>
      </c>
      <c r="E145" s="240" t="s">
        <v>215</v>
      </c>
      <c r="F145" s="241" t="s">
        <v>216</v>
      </c>
      <c r="G145" s="242" t="s">
        <v>119</v>
      </c>
      <c r="H145" s="243" t="n">
        <v>7.2</v>
      </c>
      <c r="I145" s="244"/>
      <c r="J145" s="245" t="n">
        <f aca="false">ROUND(I145*H145,2)</f>
        <v>0</v>
      </c>
      <c r="K145" s="241" t="s">
        <v>120</v>
      </c>
      <c r="L145" s="246"/>
      <c r="M145" s="247"/>
      <c r="N145" s="248" t="s">
        <v>45</v>
      </c>
      <c r="O145" s="67"/>
      <c r="P145" s="199" t="n">
        <f aca="false">O145*H145</f>
        <v>0</v>
      </c>
      <c r="Q145" s="199" t="n">
        <v>0.0003</v>
      </c>
      <c r="R145" s="199" t="n">
        <f aca="false">Q145*H145</f>
        <v>0.00216</v>
      </c>
      <c r="S145" s="199" t="n">
        <v>0</v>
      </c>
      <c r="T145" s="200" t="n">
        <f aca="false">S145*H145</f>
        <v>0</v>
      </c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R145" s="201" t="s">
        <v>162</v>
      </c>
      <c r="AT145" s="201" t="s">
        <v>193</v>
      </c>
      <c r="AU145" s="201" t="s">
        <v>81</v>
      </c>
      <c r="AY145" s="3" t="s">
        <v>114</v>
      </c>
      <c r="BE145" s="202" t="n">
        <f aca="false">IF(N145="základní",J145,0)</f>
        <v>0</v>
      </c>
      <c r="BF145" s="202" t="n">
        <f aca="false">IF(N145="snížená",J145,0)</f>
        <v>0</v>
      </c>
      <c r="BG145" s="202" t="n">
        <f aca="false">IF(N145="zákl. přenesená",J145,0)</f>
        <v>0</v>
      </c>
      <c r="BH145" s="202" t="n">
        <f aca="false">IF(N145="sníž. přenesená",J145,0)</f>
        <v>0</v>
      </c>
      <c r="BI145" s="202" t="n">
        <f aca="false">IF(N145="nulová",J145,0)</f>
        <v>0</v>
      </c>
      <c r="BJ145" s="3" t="s">
        <v>79</v>
      </c>
      <c r="BK145" s="202" t="n">
        <f aca="false">ROUND(I145*H145,2)</f>
        <v>0</v>
      </c>
      <c r="BL145" s="3" t="s">
        <v>121</v>
      </c>
      <c r="BM145" s="201" t="s">
        <v>217</v>
      </c>
    </row>
    <row r="146" s="215" customFormat="true" ht="11.25" hidden="false" customHeight="false" outlineLevel="0" collapsed="false">
      <c r="B146" s="216"/>
      <c r="C146" s="217"/>
      <c r="D146" s="206" t="s">
        <v>123</v>
      </c>
      <c r="E146" s="217"/>
      <c r="F146" s="219" t="s">
        <v>218</v>
      </c>
      <c r="G146" s="217"/>
      <c r="H146" s="220" t="n">
        <v>7.2</v>
      </c>
      <c r="I146" s="221"/>
      <c r="J146" s="217"/>
      <c r="K146" s="217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123</v>
      </c>
      <c r="AU146" s="226" t="s">
        <v>81</v>
      </c>
      <c r="AV146" s="215" t="s">
        <v>81</v>
      </c>
      <c r="AW146" s="215" t="s">
        <v>4</v>
      </c>
      <c r="AX146" s="215" t="s">
        <v>79</v>
      </c>
      <c r="AY146" s="226" t="s">
        <v>114</v>
      </c>
    </row>
    <row r="147" s="31" customFormat="true" ht="37.9" hidden="false" customHeight="true" outlineLevel="0" collapsed="false">
      <c r="A147" s="24"/>
      <c r="B147" s="25"/>
      <c r="C147" s="190" t="s">
        <v>219</v>
      </c>
      <c r="D147" s="190" t="s">
        <v>116</v>
      </c>
      <c r="E147" s="191" t="s">
        <v>220</v>
      </c>
      <c r="F147" s="192" t="s">
        <v>221</v>
      </c>
      <c r="G147" s="193" t="s">
        <v>135</v>
      </c>
      <c r="H147" s="194" t="n">
        <v>3</v>
      </c>
      <c r="I147" s="195"/>
      <c r="J147" s="196" t="n">
        <f aca="false">ROUND(I147*H147,2)</f>
        <v>0</v>
      </c>
      <c r="K147" s="192" t="s">
        <v>120</v>
      </c>
      <c r="L147" s="30"/>
      <c r="M147" s="197"/>
      <c r="N147" s="198" t="s">
        <v>45</v>
      </c>
      <c r="O147" s="67"/>
      <c r="P147" s="199" t="n">
        <f aca="false">O147*H147</f>
        <v>0</v>
      </c>
      <c r="Q147" s="199" t="n">
        <v>0</v>
      </c>
      <c r="R147" s="199" t="n">
        <f aca="false">Q147*H147</f>
        <v>0</v>
      </c>
      <c r="S147" s="199" t="n">
        <v>0</v>
      </c>
      <c r="T147" s="200" t="n">
        <f aca="false">S147*H147</f>
        <v>0</v>
      </c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R147" s="201" t="s">
        <v>121</v>
      </c>
      <c r="AT147" s="201" t="s">
        <v>116</v>
      </c>
      <c r="AU147" s="201" t="s">
        <v>81</v>
      </c>
      <c r="AY147" s="3" t="s">
        <v>114</v>
      </c>
      <c r="BE147" s="202" t="n">
        <f aca="false">IF(N147="základní",J147,0)</f>
        <v>0</v>
      </c>
      <c r="BF147" s="202" t="n">
        <f aca="false">IF(N147="snížená",J147,0)</f>
        <v>0</v>
      </c>
      <c r="BG147" s="202" t="n">
        <f aca="false">IF(N147="zákl. přenesená",J147,0)</f>
        <v>0</v>
      </c>
      <c r="BH147" s="202" t="n">
        <f aca="false">IF(N147="sníž. přenesená",J147,0)</f>
        <v>0</v>
      </c>
      <c r="BI147" s="202" t="n">
        <f aca="false">IF(N147="nulová",J147,0)</f>
        <v>0</v>
      </c>
      <c r="BJ147" s="3" t="s">
        <v>79</v>
      </c>
      <c r="BK147" s="202" t="n">
        <f aca="false">ROUND(I147*H147,2)</f>
        <v>0</v>
      </c>
      <c r="BL147" s="3" t="s">
        <v>121</v>
      </c>
      <c r="BM147" s="201" t="s">
        <v>222</v>
      </c>
    </row>
    <row r="148" s="203" customFormat="true" ht="11.25" hidden="false" customHeight="false" outlineLevel="0" collapsed="false">
      <c r="B148" s="204"/>
      <c r="C148" s="205"/>
      <c r="D148" s="206" t="s">
        <v>123</v>
      </c>
      <c r="E148" s="207"/>
      <c r="F148" s="208" t="s">
        <v>213</v>
      </c>
      <c r="G148" s="205"/>
      <c r="H148" s="207"/>
      <c r="I148" s="209"/>
      <c r="J148" s="205"/>
      <c r="K148" s="205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123</v>
      </c>
      <c r="AU148" s="214" t="s">
        <v>81</v>
      </c>
      <c r="AV148" s="203" t="s">
        <v>79</v>
      </c>
      <c r="AW148" s="203" t="s">
        <v>35</v>
      </c>
      <c r="AX148" s="203" t="s">
        <v>74</v>
      </c>
      <c r="AY148" s="214" t="s">
        <v>114</v>
      </c>
    </row>
    <row r="149" s="215" customFormat="true" ht="11.25" hidden="false" customHeight="false" outlineLevel="0" collapsed="false">
      <c r="B149" s="216"/>
      <c r="C149" s="217"/>
      <c r="D149" s="206" t="s">
        <v>123</v>
      </c>
      <c r="E149" s="218"/>
      <c r="F149" s="219" t="s">
        <v>132</v>
      </c>
      <c r="G149" s="217"/>
      <c r="H149" s="220" t="n">
        <v>3</v>
      </c>
      <c r="I149" s="221"/>
      <c r="J149" s="217"/>
      <c r="K149" s="217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123</v>
      </c>
      <c r="AU149" s="226" t="s">
        <v>81</v>
      </c>
      <c r="AV149" s="215" t="s">
        <v>81</v>
      </c>
      <c r="AW149" s="215" t="s">
        <v>35</v>
      </c>
      <c r="AX149" s="215" t="s">
        <v>74</v>
      </c>
      <c r="AY149" s="226" t="s">
        <v>114</v>
      </c>
    </row>
    <row r="150" s="227" customFormat="true" ht="11.25" hidden="false" customHeight="false" outlineLevel="0" collapsed="false">
      <c r="B150" s="228"/>
      <c r="C150" s="229"/>
      <c r="D150" s="206" t="s">
        <v>123</v>
      </c>
      <c r="E150" s="230"/>
      <c r="F150" s="231" t="s">
        <v>126</v>
      </c>
      <c r="G150" s="229"/>
      <c r="H150" s="232" t="n">
        <v>3</v>
      </c>
      <c r="I150" s="233"/>
      <c r="J150" s="229"/>
      <c r="K150" s="229"/>
      <c r="L150" s="234"/>
      <c r="M150" s="235"/>
      <c r="N150" s="236"/>
      <c r="O150" s="236"/>
      <c r="P150" s="236"/>
      <c r="Q150" s="236"/>
      <c r="R150" s="236"/>
      <c r="S150" s="236"/>
      <c r="T150" s="237"/>
      <c r="AT150" s="238" t="s">
        <v>123</v>
      </c>
      <c r="AU150" s="238" t="s">
        <v>81</v>
      </c>
      <c r="AV150" s="227" t="s">
        <v>121</v>
      </c>
      <c r="AW150" s="227" t="s">
        <v>35</v>
      </c>
      <c r="AX150" s="227" t="s">
        <v>79</v>
      </c>
      <c r="AY150" s="238" t="s">
        <v>114</v>
      </c>
    </row>
    <row r="151" s="31" customFormat="true" ht="14.45" hidden="false" customHeight="true" outlineLevel="0" collapsed="false">
      <c r="A151" s="24"/>
      <c r="B151" s="25"/>
      <c r="C151" s="239" t="s">
        <v>223</v>
      </c>
      <c r="D151" s="239" t="s">
        <v>193</v>
      </c>
      <c r="E151" s="240" t="s">
        <v>224</v>
      </c>
      <c r="F151" s="241" t="s">
        <v>225</v>
      </c>
      <c r="G151" s="242" t="s">
        <v>196</v>
      </c>
      <c r="H151" s="243" t="n">
        <v>6</v>
      </c>
      <c r="I151" s="244"/>
      <c r="J151" s="245" t="n">
        <f aca="false">ROUND(I151*H151,2)</f>
        <v>0</v>
      </c>
      <c r="K151" s="241" t="s">
        <v>120</v>
      </c>
      <c r="L151" s="246"/>
      <c r="M151" s="247"/>
      <c r="N151" s="248" t="s">
        <v>45</v>
      </c>
      <c r="O151" s="67"/>
      <c r="P151" s="199" t="n">
        <f aca="false">O151*H151</f>
        <v>0</v>
      </c>
      <c r="Q151" s="199" t="n">
        <v>0</v>
      </c>
      <c r="R151" s="199" t="n">
        <f aca="false">Q151*H151</f>
        <v>0</v>
      </c>
      <c r="S151" s="199" t="n">
        <v>0</v>
      </c>
      <c r="T151" s="200" t="n">
        <f aca="false">S151*H151</f>
        <v>0</v>
      </c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R151" s="201" t="s">
        <v>162</v>
      </c>
      <c r="AT151" s="201" t="s">
        <v>193</v>
      </c>
      <c r="AU151" s="201" t="s">
        <v>81</v>
      </c>
      <c r="AY151" s="3" t="s">
        <v>114</v>
      </c>
      <c r="BE151" s="202" t="n">
        <f aca="false">IF(N151="základní",J151,0)</f>
        <v>0</v>
      </c>
      <c r="BF151" s="202" t="n">
        <f aca="false">IF(N151="snížená",J151,0)</f>
        <v>0</v>
      </c>
      <c r="BG151" s="202" t="n">
        <f aca="false">IF(N151="zákl. přenesená",J151,0)</f>
        <v>0</v>
      </c>
      <c r="BH151" s="202" t="n">
        <f aca="false">IF(N151="sníž. přenesená",J151,0)</f>
        <v>0</v>
      </c>
      <c r="BI151" s="202" t="n">
        <f aca="false">IF(N151="nulová",J151,0)</f>
        <v>0</v>
      </c>
      <c r="BJ151" s="3" t="s">
        <v>79</v>
      </c>
      <c r="BK151" s="202" t="n">
        <f aca="false">ROUND(I151*H151,2)</f>
        <v>0</v>
      </c>
      <c r="BL151" s="3" t="s">
        <v>121</v>
      </c>
      <c r="BM151" s="201" t="s">
        <v>226</v>
      </c>
    </row>
    <row r="152" s="215" customFormat="true" ht="11.25" hidden="false" customHeight="false" outlineLevel="0" collapsed="false">
      <c r="B152" s="216"/>
      <c r="C152" s="217"/>
      <c r="D152" s="206" t="s">
        <v>123</v>
      </c>
      <c r="E152" s="217"/>
      <c r="F152" s="219" t="s">
        <v>227</v>
      </c>
      <c r="G152" s="217"/>
      <c r="H152" s="220" t="n">
        <v>6</v>
      </c>
      <c r="I152" s="221"/>
      <c r="J152" s="217"/>
      <c r="K152" s="217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123</v>
      </c>
      <c r="AU152" s="226" t="s">
        <v>81</v>
      </c>
      <c r="AV152" s="215" t="s">
        <v>81</v>
      </c>
      <c r="AW152" s="215" t="s">
        <v>4</v>
      </c>
      <c r="AX152" s="215" t="s">
        <v>79</v>
      </c>
      <c r="AY152" s="226" t="s">
        <v>114</v>
      </c>
    </row>
    <row r="153" s="173" customFormat="true" ht="22.9" hidden="false" customHeight="true" outlineLevel="0" collapsed="false">
      <c r="B153" s="174"/>
      <c r="C153" s="175"/>
      <c r="D153" s="176" t="s">
        <v>73</v>
      </c>
      <c r="E153" s="188" t="s">
        <v>145</v>
      </c>
      <c r="F153" s="188" t="s">
        <v>228</v>
      </c>
      <c r="G153" s="175"/>
      <c r="H153" s="175"/>
      <c r="I153" s="178"/>
      <c r="J153" s="189" t="n">
        <f aca="false">BK153</f>
        <v>0</v>
      </c>
      <c r="K153" s="175"/>
      <c r="L153" s="180"/>
      <c r="M153" s="181"/>
      <c r="N153" s="182"/>
      <c r="O153" s="182"/>
      <c r="P153" s="183" t="n">
        <f aca="false">SUM(P154:P203)</f>
        <v>0</v>
      </c>
      <c r="Q153" s="182"/>
      <c r="R153" s="183" t="n">
        <f aca="false">SUM(R154:R203)</f>
        <v>126.25003</v>
      </c>
      <c r="S153" s="182"/>
      <c r="T153" s="184" t="n">
        <f aca="false">SUM(T154:T203)</f>
        <v>0</v>
      </c>
      <c r="AR153" s="185" t="s">
        <v>79</v>
      </c>
      <c r="AT153" s="186" t="s">
        <v>73</v>
      </c>
      <c r="AU153" s="186" t="s">
        <v>79</v>
      </c>
      <c r="AY153" s="185" t="s">
        <v>114</v>
      </c>
      <c r="BK153" s="187" t="n">
        <f aca="false">SUM(BK154:BK203)</f>
        <v>0</v>
      </c>
    </row>
    <row r="154" s="31" customFormat="true" ht="24.2" hidden="false" customHeight="true" outlineLevel="0" collapsed="false">
      <c r="A154" s="24"/>
      <c r="B154" s="25"/>
      <c r="C154" s="190" t="s">
        <v>7</v>
      </c>
      <c r="D154" s="190" t="s">
        <v>116</v>
      </c>
      <c r="E154" s="191" t="s">
        <v>229</v>
      </c>
      <c r="F154" s="192" t="s">
        <v>230</v>
      </c>
      <c r="G154" s="193" t="s">
        <v>119</v>
      </c>
      <c r="H154" s="194" t="n">
        <v>539</v>
      </c>
      <c r="I154" s="195"/>
      <c r="J154" s="196" t="n">
        <f aca="false">ROUND(I154*H154,2)</f>
        <v>0</v>
      </c>
      <c r="K154" s="192" t="s">
        <v>120</v>
      </c>
      <c r="L154" s="30"/>
      <c r="M154" s="197"/>
      <c r="N154" s="198" t="s">
        <v>45</v>
      </c>
      <c r="O154" s="67"/>
      <c r="P154" s="199" t="n">
        <f aca="false">O154*H154</f>
        <v>0</v>
      </c>
      <c r="Q154" s="199" t="n">
        <v>0</v>
      </c>
      <c r="R154" s="199" t="n">
        <f aca="false">Q154*H154</f>
        <v>0</v>
      </c>
      <c r="S154" s="199" t="n">
        <v>0</v>
      </c>
      <c r="T154" s="200" t="n">
        <f aca="false">S154*H154</f>
        <v>0</v>
      </c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R154" s="201" t="s">
        <v>121</v>
      </c>
      <c r="AT154" s="201" t="s">
        <v>116</v>
      </c>
      <c r="AU154" s="201" t="s">
        <v>81</v>
      </c>
      <c r="AY154" s="3" t="s">
        <v>114</v>
      </c>
      <c r="BE154" s="202" t="n">
        <f aca="false">IF(N154="základní",J154,0)</f>
        <v>0</v>
      </c>
      <c r="BF154" s="202" t="n">
        <f aca="false">IF(N154="snížená",J154,0)</f>
        <v>0</v>
      </c>
      <c r="BG154" s="202" t="n">
        <f aca="false">IF(N154="zákl. přenesená",J154,0)</f>
        <v>0</v>
      </c>
      <c r="BH154" s="202" t="n">
        <f aca="false">IF(N154="sníž. přenesená",J154,0)</f>
        <v>0</v>
      </c>
      <c r="BI154" s="202" t="n">
        <f aca="false">IF(N154="nulová",J154,0)</f>
        <v>0</v>
      </c>
      <c r="BJ154" s="3" t="s">
        <v>79</v>
      </c>
      <c r="BK154" s="202" t="n">
        <f aca="false">ROUND(I154*H154,2)</f>
        <v>0</v>
      </c>
      <c r="BL154" s="3" t="s">
        <v>121</v>
      </c>
      <c r="BM154" s="201" t="s">
        <v>231</v>
      </c>
    </row>
    <row r="155" s="203" customFormat="true" ht="11.25" hidden="false" customHeight="false" outlineLevel="0" collapsed="false">
      <c r="B155" s="204"/>
      <c r="C155" s="205"/>
      <c r="D155" s="206" t="s">
        <v>123</v>
      </c>
      <c r="E155" s="207"/>
      <c r="F155" s="208" t="s">
        <v>232</v>
      </c>
      <c r="G155" s="205"/>
      <c r="H155" s="207"/>
      <c r="I155" s="209"/>
      <c r="J155" s="205"/>
      <c r="K155" s="205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123</v>
      </c>
      <c r="AU155" s="214" t="s">
        <v>81</v>
      </c>
      <c r="AV155" s="203" t="s">
        <v>79</v>
      </c>
      <c r="AW155" s="203" t="s">
        <v>35</v>
      </c>
      <c r="AX155" s="203" t="s">
        <v>74</v>
      </c>
      <c r="AY155" s="214" t="s">
        <v>114</v>
      </c>
    </row>
    <row r="156" s="215" customFormat="true" ht="11.25" hidden="false" customHeight="false" outlineLevel="0" collapsed="false">
      <c r="B156" s="216"/>
      <c r="C156" s="217"/>
      <c r="D156" s="206" t="s">
        <v>123</v>
      </c>
      <c r="E156" s="218"/>
      <c r="F156" s="219" t="s">
        <v>233</v>
      </c>
      <c r="G156" s="217"/>
      <c r="H156" s="220" t="n">
        <v>490</v>
      </c>
      <c r="I156" s="221"/>
      <c r="J156" s="217"/>
      <c r="K156" s="217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123</v>
      </c>
      <c r="AU156" s="226" t="s">
        <v>81</v>
      </c>
      <c r="AV156" s="215" t="s">
        <v>81</v>
      </c>
      <c r="AW156" s="215" t="s">
        <v>35</v>
      </c>
      <c r="AX156" s="215" t="s">
        <v>74</v>
      </c>
      <c r="AY156" s="226" t="s">
        <v>114</v>
      </c>
    </row>
    <row r="157" s="227" customFormat="true" ht="11.25" hidden="false" customHeight="false" outlineLevel="0" collapsed="false">
      <c r="B157" s="228"/>
      <c r="C157" s="229"/>
      <c r="D157" s="206" t="s">
        <v>123</v>
      </c>
      <c r="E157" s="230"/>
      <c r="F157" s="231" t="s">
        <v>126</v>
      </c>
      <c r="G157" s="229"/>
      <c r="H157" s="232" t="n">
        <v>490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AT157" s="238" t="s">
        <v>123</v>
      </c>
      <c r="AU157" s="238" t="s">
        <v>81</v>
      </c>
      <c r="AV157" s="227" t="s">
        <v>121</v>
      </c>
      <c r="AW157" s="227" t="s">
        <v>35</v>
      </c>
      <c r="AX157" s="227" t="s">
        <v>79</v>
      </c>
      <c r="AY157" s="238" t="s">
        <v>114</v>
      </c>
    </row>
    <row r="158" s="215" customFormat="true" ht="11.25" hidden="false" customHeight="false" outlineLevel="0" collapsed="false">
      <c r="B158" s="216"/>
      <c r="C158" s="217"/>
      <c r="D158" s="206" t="s">
        <v>123</v>
      </c>
      <c r="E158" s="217"/>
      <c r="F158" s="219" t="s">
        <v>234</v>
      </c>
      <c r="G158" s="217"/>
      <c r="H158" s="220" t="n">
        <v>539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123</v>
      </c>
      <c r="AU158" s="226" t="s">
        <v>81</v>
      </c>
      <c r="AV158" s="215" t="s">
        <v>81</v>
      </c>
      <c r="AW158" s="215" t="s">
        <v>4</v>
      </c>
      <c r="AX158" s="215" t="s">
        <v>79</v>
      </c>
      <c r="AY158" s="226" t="s">
        <v>114</v>
      </c>
    </row>
    <row r="159" s="31" customFormat="true" ht="24.2" hidden="false" customHeight="true" outlineLevel="0" collapsed="false">
      <c r="A159" s="24"/>
      <c r="B159" s="25"/>
      <c r="C159" s="190" t="s">
        <v>235</v>
      </c>
      <c r="D159" s="190" t="s">
        <v>116</v>
      </c>
      <c r="E159" s="191" t="s">
        <v>236</v>
      </c>
      <c r="F159" s="192" t="s">
        <v>237</v>
      </c>
      <c r="G159" s="193" t="s">
        <v>119</v>
      </c>
      <c r="H159" s="194" t="n">
        <v>539</v>
      </c>
      <c r="I159" s="195"/>
      <c r="J159" s="196" t="n">
        <f aca="false">ROUND(I159*H159,2)</f>
        <v>0</v>
      </c>
      <c r="K159" s="192" t="s">
        <v>120</v>
      </c>
      <c r="L159" s="30"/>
      <c r="M159" s="197"/>
      <c r="N159" s="198" t="s">
        <v>45</v>
      </c>
      <c r="O159" s="67"/>
      <c r="P159" s="199" t="n">
        <f aca="false">O159*H159</f>
        <v>0</v>
      </c>
      <c r="Q159" s="199" t="n">
        <v>0</v>
      </c>
      <c r="R159" s="199" t="n">
        <f aca="false">Q159*H159</f>
        <v>0</v>
      </c>
      <c r="S159" s="199" t="n">
        <v>0</v>
      </c>
      <c r="T159" s="200" t="n">
        <f aca="false">S159*H159</f>
        <v>0</v>
      </c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R159" s="201" t="s">
        <v>121</v>
      </c>
      <c r="AT159" s="201" t="s">
        <v>116</v>
      </c>
      <c r="AU159" s="201" t="s">
        <v>81</v>
      </c>
      <c r="AY159" s="3" t="s">
        <v>114</v>
      </c>
      <c r="BE159" s="202" t="n">
        <f aca="false">IF(N159="základní",J159,0)</f>
        <v>0</v>
      </c>
      <c r="BF159" s="202" t="n">
        <f aca="false">IF(N159="snížená",J159,0)</f>
        <v>0</v>
      </c>
      <c r="BG159" s="202" t="n">
        <f aca="false">IF(N159="zákl. přenesená",J159,0)</f>
        <v>0</v>
      </c>
      <c r="BH159" s="202" t="n">
        <f aca="false">IF(N159="sníž. přenesená",J159,0)</f>
        <v>0</v>
      </c>
      <c r="BI159" s="202" t="n">
        <f aca="false">IF(N159="nulová",J159,0)</f>
        <v>0</v>
      </c>
      <c r="BJ159" s="3" t="s">
        <v>79</v>
      </c>
      <c r="BK159" s="202" t="n">
        <f aca="false">ROUND(I159*H159,2)</f>
        <v>0</v>
      </c>
      <c r="BL159" s="3" t="s">
        <v>121</v>
      </c>
      <c r="BM159" s="201" t="s">
        <v>238</v>
      </c>
    </row>
    <row r="160" s="203" customFormat="true" ht="11.25" hidden="false" customHeight="false" outlineLevel="0" collapsed="false">
      <c r="B160" s="204"/>
      <c r="C160" s="205"/>
      <c r="D160" s="206" t="s">
        <v>123</v>
      </c>
      <c r="E160" s="207"/>
      <c r="F160" s="208" t="s">
        <v>239</v>
      </c>
      <c r="G160" s="205"/>
      <c r="H160" s="207"/>
      <c r="I160" s="209"/>
      <c r="J160" s="205"/>
      <c r="K160" s="205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123</v>
      </c>
      <c r="AU160" s="214" t="s">
        <v>81</v>
      </c>
      <c r="AV160" s="203" t="s">
        <v>79</v>
      </c>
      <c r="AW160" s="203" t="s">
        <v>35</v>
      </c>
      <c r="AX160" s="203" t="s">
        <v>74</v>
      </c>
      <c r="AY160" s="214" t="s">
        <v>114</v>
      </c>
    </row>
    <row r="161" s="215" customFormat="true" ht="11.25" hidden="false" customHeight="false" outlineLevel="0" collapsed="false">
      <c r="B161" s="216"/>
      <c r="C161" s="217"/>
      <c r="D161" s="206" t="s">
        <v>123</v>
      </c>
      <c r="E161" s="218"/>
      <c r="F161" s="219" t="s">
        <v>233</v>
      </c>
      <c r="G161" s="217"/>
      <c r="H161" s="220" t="n">
        <v>490</v>
      </c>
      <c r="I161" s="221"/>
      <c r="J161" s="217"/>
      <c r="K161" s="217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123</v>
      </c>
      <c r="AU161" s="226" t="s">
        <v>81</v>
      </c>
      <c r="AV161" s="215" t="s">
        <v>81</v>
      </c>
      <c r="AW161" s="215" t="s">
        <v>35</v>
      </c>
      <c r="AX161" s="215" t="s">
        <v>74</v>
      </c>
      <c r="AY161" s="226" t="s">
        <v>114</v>
      </c>
    </row>
    <row r="162" s="227" customFormat="true" ht="11.25" hidden="false" customHeight="false" outlineLevel="0" collapsed="false">
      <c r="B162" s="228"/>
      <c r="C162" s="229"/>
      <c r="D162" s="206" t="s">
        <v>123</v>
      </c>
      <c r="E162" s="230"/>
      <c r="F162" s="231" t="s">
        <v>126</v>
      </c>
      <c r="G162" s="229"/>
      <c r="H162" s="232" t="n">
        <v>490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AT162" s="238" t="s">
        <v>123</v>
      </c>
      <c r="AU162" s="238" t="s">
        <v>81</v>
      </c>
      <c r="AV162" s="227" t="s">
        <v>121</v>
      </c>
      <c r="AW162" s="227" t="s">
        <v>35</v>
      </c>
      <c r="AX162" s="227" t="s">
        <v>79</v>
      </c>
      <c r="AY162" s="238" t="s">
        <v>114</v>
      </c>
    </row>
    <row r="163" s="215" customFormat="true" ht="11.25" hidden="false" customHeight="false" outlineLevel="0" collapsed="false">
      <c r="B163" s="216"/>
      <c r="C163" s="217"/>
      <c r="D163" s="206" t="s">
        <v>123</v>
      </c>
      <c r="E163" s="217"/>
      <c r="F163" s="219" t="s">
        <v>234</v>
      </c>
      <c r="G163" s="217"/>
      <c r="H163" s="220" t="n">
        <v>539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123</v>
      </c>
      <c r="AU163" s="226" t="s">
        <v>81</v>
      </c>
      <c r="AV163" s="215" t="s">
        <v>81</v>
      </c>
      <c r="AW163" s="215" t="s">
        <v>4</v>
      </c>
      <c r="AX163" s="215" t="s">
        <v>79</v>
      </c>
      <c r="AY163" s="226" t="s">
        <v>114</v>
      </c>
    </row>
    <row r="164" s="31" customFormat="true" ht="24.2" hidden="false" customHeight="true" outlineLevel="0" collapsed="false">
      <c r="A164" s="24"/>
      <c r="B164" s="25"/>
      <c r="C164" s="190" t="s">
        <v>240</v>
      </c>
      <c r="D164" s="190" t="s">
        <v>116</v>
      </c>
      <c r="E164" s="191" t="s">
        <v>241</v>
      </c>
      <c r="F164" s="192" t="s">
        <v>242</v>
      </c>
      <c r="G164" s="193" t="s">
        <v>119</v>
      </c>
      <c r="H164" s="194" t="n">
        <v>2650.8</v>
      </c>
      <c r="I164" s="195"/>
      <c r="J164" s="196" t="n">
        <f aca="false">ROUND(I164*H164,2)</f>
        <v>0</v>
      </c>
      <c r="K164" s="192" t="s">
        <v>120</v>
      </c>
      <c r="L164" s="30"/>
      <c r="M164" s="197"/>
      <c r="N164" s="198" t="s">
        <v>45</v>
      </c>
      <c r="O164" s="67"/>
      <c r="P164" s="199" t="n">
        <f aca="false">O164*H164</f>
        <v>0</v>
      </c>
      <c r="Q164" s="199" t="n">
        <v>0</v>
      </c>
      <c r="R164" s="199" t="n">
        <f aca="false">Q164*H164</f>
        <v>0</v>
      </c>
      <c r="S164" s="199" t="n">
        <v>0</v>
      </c>
      <c r="T164" s="200" t="n">
        <f aca="false">S164*H164</f>
        <v>0</v>
      </c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R164" s="201" t="s">
        <v>121</v>
      </c>
      <c r="AT164" s="201" t="s">
        <v>116</v>
      </c>
      <c r="AU164" s="201" t="s">
        <v>81</v>
      </c>
      <c r="AY164" s="3" t="s">
        <v>114</v>
      </c>
      <c r="BE164" s="202" t="n">
        <f aca="false">IF(N164="základní",J164,0)</f>
        <v>0</v>
      </c>
      <c r="BF164" s="202" t="n">
        <f aca="false">IF(N164="snížená",J164,0)</f>
        <v>0</v>
      </c>
      <c r="BG164" s="202" t="n">
        <f aca="false">IF(N164="zákl. přenesená",J164,0)</f>
        <v>0</v>
      </c>
      <c r="BH164" s="202" t="n">
        <f aca="false">IF(N164="sníž. přenesená",J164,0)</f>
        <v>0</v>
      </c>
      <c r="BI164" s="202" t="n">
        <f aca="false">IF(N164="nulová",J164,0)</f>
        <v>0</v>
      </c>
      <c r="BJ164" s="3" t="s">
        <v>79</v>
      </c>
      <c r="BK164" s="202" t="n">
        <f aca="false">ROUND(I164*H164,2)</f>
        <v>0</v>
      </c>
      <c r="BL164" s="3" t="s">
        <v>121</v>
      </c>
      <c r="BM164" s="201" t="s">
        <v>243</v>
      </c>
    </row>
    <row r="165" s="215" customFormat="true" ht="11.25" hidden="false" customHeight="false" outlineLevel="0" collapsed="false">
      <c r="B165" s="216"/>
      <c r="C165" s="217"/>
      <c r="D165" s="206" t="s">
        <v>123</v>
      </c>
      <c r="E165" s="217"/>
      <c r="F165" s="219" t="s">
        <v>244</v>
      </c>
      <c r="G165" s="217"/>
      <c r="H165" s="220" t="n">
        <v>2650.8</v>
      </c>
      <c r="I165" s="221"/>
      <c r="J165" s="217"/>
      <c r="K165" s="217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123</v>
      </c>
      <c r="AU165" s="226" t="s">
        <v>81</v>
      </c>
      <c r="AV165" s="215" t="s">
        <v>81</v>
      </c>
      <c r="AW165" s="215" t="s">
        <v>4</v>
      </c>
      <c r="AX165" s="215" t="s">
        <v>79</v>
      </c>
      <c r="AY165" s="226" t="s">
        <v>114</v>
      </c>
    </row>
    <row r="166" s="31" customFormat="true" ht="24.2" hidden="false" customHeight="true" outlineLevel="0" collapsed="false">
      <c r="A166" s="24"/>
      <c r="B166" s="25"/>
      <c r="C166" s="190" t="s">
        <v>245</v>
      </c>
      <c r="D166" s="190" t="s">
        <v>116</v>
      </c>
      <c r="E166" s="191" t="s">
        <v>246</v>
      </c>
      <c r="F166" s="192" t="s">
        <v>247</v>
      </c>
      <c r="G166" s="193" t="s">
        <v>119</v>
      </c>
      <c r="H166" s="194" t="n">
        <v>2429.9</v>
      </c>
      <c r="I166" s="195"/>
      <c r="J166" s="196" t="n">
        <f aca="false">ROUND(I166*H166,2)</f>
        <v>0</v>
      </c>
      <c r="K166" s="192" t="s">
        <v>120</v>
      </c>
      <c r="L166" s="30"/>
      <c r="M166" s="197"/>
      <c r="N166" s="198" t="s">
        <v>45</v>
      </c>
      <c r="O166" s="67"/>
      <c r="P166" s="199" t="n">
        <f aca="false">O166*H166</f>
        <v>0</v>
      </c>
      <c r="Q166" s="199" t="n">
        <v>0</v>
      </c>
      <c r="R166" s="199" t="n">
        <f aca="false">Q166*H166</f>
        <v>0</v>
      </c>
      <c r="S166" s="199" t="n">
        <v>0</v>
      </c>
      <c r="T166" s="200" t="n">
        <f aca="false">S166*H166</f>
        <v>0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01" t="s">
        <v>121</v>
      </c>
      <c r="AT166" s="201" t="s">
        <v>116</v>
      </c>
      <c r="AU166" s="201" t="s">
        <v>81</v>
      </c>
      <c r="AY166" s="3" t="s">
        <v>114</v>
      </c>
      <c r="BE166" s="202" t="n">
        <f aca="false">IF(N166="základní",J166,0)</f>
        <v>0</v>
      </c>
      <c r="BF166" s="202" t="n">
        <f aca="false">IF(N166="snížená",J166,0)</f>
        <v>0</v>
      </c>
      <c r="BG166" s="202" t="n">
        <f aca="false">IF(N166="zákl. přenesená",J166,0)</f>
        <v>0</v>
      </c>
      <c r="BH166" s="202" t="n">
        <f aca="false">IF(N166="sníž. přenesená",J166,0)</f>
        <v>0</v>
      </c>
      <c r="BI166" s="202" t="n">
        <f aca="false">IF(N166="nulová",J166,0)</f>
        <v>0</v>
      </c>
      <c r="BJ166" s="3" t="s">
        <v>79</v>
      </c>
      <c r="BK166" s="202" t="n">
        <f aca="false">ROUND(I166*H166,2)</f>
        <v>0</v>
      </c>
      <c r="BL166" s="3" t="s">
        <v>121</v>
      </c>
      <c r="BM166" s="201" t="s">
        <v>248</v>
      </c>
    </row>
    <row r="167" s="215" customFormat="true" ht="11.25" hidden="false" customHeight="false" outlineLevel="0" collapsed="false">
      <c r="B167" s="216"/>
      <c r="C167" s="217"/>
      <c r="D167" s="206" t="s">
        <v>123</v>
      </c>
      <c r="E167" s="217"/>
      <c r="F167" s="219" t="s">
        <v>249</v>
      </c>
      <c r="G167" s="217"/>
      <c r="H167" s="220" t="n">
        <v>2429.9</v>
      </c>
      <c r="I167" s="221"/>
      <c r="J167" s="217"/>
      <c r="K167" s="217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123</v>
      </c>
      <c r="AU167" s="226" t="s">
        <v>81</v>
      </c>
      <c r="AV167" s="215" t="s">
        <v>81</v>
      </c>
      <c r="AW167" s="215" t="s">
        <v>4</v>
      </c>
      <c r="AX167" s="215" t="s">
        <v>79</v>
      </c>
      <c r="AY167" s="226" t="s">
        <v>114</v>
      </c>
    </row>
    <row r="168" s="31" customFormat="true" ht="24.2" hidden="false" customHeight="true" outlineLevel="0" collapsed="false">
      <c r="A168" s="24"/>
      <c r="B168" s="25"/>
      <c r="C168" s="190" t="s">
        <v>250</v>
      </c>
      <c r="D168" s="190" t="s">
        <v>116</v>
      </c>
      <c r="E168" s="191" t="s">
        <v>251</v>
      </c>
      <c r="F168" s="192" t="s">
        <v>252</v>
      </c>
      <c r="G168" s="193" t="s">
        <v>119</v>
      </c>
      <c r="H168" s="194" t="n">
        <v>2319.45</v>
      </c>
      <c r="I168" s="195"/>
      <c r="J168" s="196" t="n">
        <f aca="false">ROUND(I168*H168,2)</f>
        <v>0</v>
      </c>
      <c r="K168" s="192" t="s">
        <v>120</v>
      </c>
      <c r="L168" s="30"/>
      <c r="M168" s="197"/>
      <c r="N168" s="198" t="s">
        <v>45</v>
      </c>
      <c r="O168" s="67"/>
      <c r="P168" s="199" t="n">
        <f aca="false">O168*H168</f>
        <v>0</v>
      </c>
      <c r="Q168" s="199" t="n">
        <v>0</v>
      </c>
      <c r="R168" s="199" t="n">
        <f aca="false">Q168*H168</f>
        <v>0</v>
      </c>
      <c r="S168" s="199" t="n">
        <v>0</v>
      </c>
      <c r="T168" s="200" t="n">
        <f aca="false">S168*H168</f>
        <v>0</v>
      </c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R168" s="201" t="s">
        <v>121</v>
      </c>
      <c r="AT168" s="201" t="s">
        <v>116</v>
      </c>
      <c r="AU168" s="201" t="s">
        <v>81</v>
      </c>
      <c r="AY168" s="3" t="s">
        <v>114</v>
      </c>
      <c r="BE168" s="202" t="n">
        <f aca="false">IF(N168="základní",J168,0)</f>
        <v>0</v>
      </c>
      <c r="BF168" s="202" t="n">
        <f aca="false">IF(N168="snížená",J168,0)</f>
        <v>0</v>
      </c>
      <c r="BG168" s="202" t="n">
        <f aca="false">IF(N168="zákl. přenesená",J168,0)</f>
        <v>0</v>
      </c>
      <c r="BH168" s="202" t="n">
        <f aca="false">IF(N168="sníž. přenesená",J168,0)</f>
        <v>0</v>
      </c>
      <c r="BI168" s="202" t="n">
        <f aca="false">IF(N168="nulová",J168,0)</f>
        <v>0</v>
      </c>
      <c r="BJ168" s="3" t="s">
        <v>79</v>
      </c>
      <c r="BK168" s="202" t="n">
        <f aca="false">ROUND(I168*H168,2)</f>
        <v>0</v>
      </c>
      <c r="BL168" s="3" t="s">
        <v>121</v>
      </c>
      <c r="BM168" s="201" t="s">
        <v>253</v>
      </c>
    </row>
    <row r="169" s="215" customFormat="true" ht="11.25" hidden="false" customHeight="false" outlineLevel="0" collapsed="false">
      <c r="B169" s="216"/>
      <c r="C169" s="217"/>
      <c r="D169" s="206" t="s">
        <v>123</v>
      </c>
      <c r="E169" s="217"/>
      <c r="F169" s="219" t="s">
        <v>254</v>
      </c>
      <c r="G169" s="217"/>
      <c r="H169" s="220" t="n">
        <v>2319.45</v>
      </c>
      <c r="I169" s="221"/>
      <c r="J169" s="217"/>
      <c r="K169" s="217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123</v>
      </c>
      <c r="AU169" s="226" t="s">
        <v>81</v>
      </c>
      <c r="AV169" s="215" t="s">
        <v>81</v>
      </c>
      <c r="AW169" s="215" t="s">
        <v>4</v>
      </c>
      <c r="AX169" s="215" t="s">
        <v>79</v>
      </c>
      <c r="AY169" s="226" t="s">
        <v>114</v>
      </c>
    </row>
    <row r="170" s="31" customFormat="true" ht="37.9" hidden="false" customHeight="true" outlineLevel="0" collapsed="false">
      <c r="A170" s="24"/>
      <c r="B170" s="25"/>
      <c r="C170" s="190" t="s">
        <v>255</v>
      </c>
      <c r="D170" s="190" t="s">
        <v>116</v>
      </c>
      <c r="E170" s="191" t="s">
        <v>256</v>
      </c>
      <c r="F170" s="192" t="s">
        <v>257</v>
      </c>
      <c r="G170" s="193" t="s">
        <v>119</v>
      </c>
      <c r="H170" s="194" t="n">
        <v>2319.45</v>
      </c>
      <c r="I170" s="195"/>
      <c r="J170" s="196" t="n">
        <f aca="false">ROUND(I170*H170,2)</f>
        <v>0</v>
      </c>
      <c r="K170" s="192" t="s">
        <v>120</v>
      </c>
      <c r="L170" s="30"/>
      <c r="M170" s="197"/>
      <c r="N170" s="198" t="s">
        <v>45</v>
      </c>
      <c r="O170" s="67"/>
      <c r="P170" s="199" t="n">
        <f aca="false">O170*H170</f>
        <v>0</v>
      </c>
      <c r="Q170" s="199" t="n">
        <v>0</v>
      </c>
      <c r="R170" s="199" t="n">
        <f aca="false">Q170*H170</f>
        <v>0</v>
      </c>
      <c r="S170" s="199" t="n">
        <v>0</v>
      </c>
      <c r="T170" s="200" t="n">
        <f aca="false">S170*H170</f>
        <v>0</v>
      </c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R170" s="201" t="s">
        <v>121</v>
      </c>
      <c r="AT170" s="201" t="s">
        <v>116</v>
      </c>
      <c r="AU170" s="201" t="s">
        <v>81</v>
      </c>
      <c r="AY170" s="3" t="s">
        <v>114</v>
      </c>
      <c r="BE170" s="202" t="n">
        <f aca="false">IF(N170="základní",J170,0)</f>
        <v>0</v>
      </c>
      <c r="BF170" s="202" t="n">
        <f aca="false">IF(N170="snížená",J170,0)</f>
        <v>0</v>
      </c>
      <c r="BG170" s="202" t="n">
        <f aca="false">IF(N170="zákl. přenesená",J170,0)</f>
        <v>0</v>
      </c>
      <c r="BH170" s="202" t="n">
        <f aca="false">IF(N170="sníž. přenesená",J170,0)</f>
        <v>0</v>
      </c>
      <c r="BI170" s="202" t="n">
        <f aca="false">IF(N170="nulová",J170,0)</f>
        <v>0</v>
      </c>
      <c r="BJ170" s="3" t="s">
        <v>79</v>
      </c>
      <c r="BK170" s="202" t="n">
        <f aca="false">ROUND(I170*H170,2)</f>
        <v>0</v>
      </c>
      <c r="BL170" s="3" t="s">
        <v>121</v>
      </c>
      <c r="BM170" s="201" t="s">
        <v>258</v>
      </c>
    </row>
    <row r="171" s="215" customFormat="true" ht="11.25" hidden="false" customHeight="false" outlineLevel="0" collapsed="false">
      <c r="B171" s="216"/>
      <c r="C171" s="217"/>
      <c r="D171" s="206" t="s">
        <v>123</v>
      </c>
      <c r="E171" s="217"/>
      <c r="F171" s="219" t="s">
        <v>254</v>
      </c>
      <c r="G171" s="217"/>
      <c r="H171" s="220" t="n">
        <v>2319.45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123</v>
      </c>
      <c r="AU171" s="226" t="s">
        <v>81</v>
      </c>
      <c r="AV171" s="215" t="s">
        <v>81</v>
      </c>
      <c r="AW171" s="215" t="s">
        <v>4</v>
      </c>
      <c r="AX171" s="215" t="s">
        <v>79</v>
      </c>
      <c r="AY171" s="226" t="s">
        <v>114</v>
      </c>
    </row>
    <row r="172" s="31" customFormat="true" ht="49.15" hidden="false" customHeight="true" outlineLevel="0" collapsed="false">
      <c r="A172" s="24"/>
      <c r="B172" s="25"/>
      <c r="C172" s="190" t="s">
        <v>259</v>
      </c>
      <c r="D172" s="190" t="s">
        <v>116</v>
      </c>
      <c r="E172" s="191" t="s">
        <v>260</v>
      </c>
      <c r="F172" s="192" t="s">
        <v>261</v>
      </c>
      <c r="G172" s="193" t="s">
        <v>119</v>
      </c>
      <c r="H172" s="194" t="n">
        <v>2319.45</v>
      </c>
      <c r="I172" s="195"/>
      <c r="J172" s="196" t="n">
        <f aca="false">ROUND(I172*H172,2)</f>
        <v>0</v>
      </c>
      <c r="K172" s="192" t="s">
        <v>120</v>
      </c>
      <c r="L172" s="30"/>
      <c r="M172" s="197"/>
      <c r="N172" s="198" t="s">
        <v>45</v>
      </c>
      <c r="O172" s="67"/>
      <c r="P172" s="199" t="n">
        <f aca="false">O172*H172</f>
        <v>0</v>
      </c>
      <c r="Q172" s="199" t="n">
        <v>0</v>
      </c>
      <c r="R172" s="199" t="n">
        <f aca="false">Q172*H172</f>
        <v>0</v>
      </c>
      <c r="S172" s="199" t="n">
        <v>0</v>
      </c>
      <c r="T172" s="200" t="n">
        <f aca="false">S172*H172</f>
        <v>0</v>
      </c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R172" s="201" t="s">
        <v>121</v>
      </c>
      <c r="AT172" s="201" t="s">
        <v>116</v>
      </c>
      <c r="AU172" s="201" t="s">
        <v>81</v>
      </c>
      <c r="AY172" s="3" t="s">
        <v>114</v>
      </c>
      <c r="BE172" s="202" t="n">
        <f aca="false">IF(N172="základní",J172,0)</f>
        <v>0</v>
      </c>
      <c r="BF172" s="202" t="n">
        <f aca="false">IF(N172="snížená",J172,0)</f>
        <v>0</v>
      </c>
      <c r="BG172" s="202" t="n">
        <f aca="false">IF(N172="zákl. přenesená",J172,0)</f>
        <v>0</v>
      </c>
      <c r="BH172" s="202" t="n">
        <f aca="false">IF(N172="sníž. přenesená",J172,0)</f>
        <v>0</v>
      </c>
      <c r="BI172" s="202" t="n">
        <f aca="false">IF(N172="nulová",J172,0)</f>
        <v>0</v>
      </c>
      <c r="BJ172" s="3" t="s">
        <v>79</v>
      </c>
      <c r="BK172" s="202" t="n">
        <f aca="false">ROUND(I172*H172,2)</f>
        <v>0</v>
      </c>
      <c r="BL172" s="3" t="s">
        <v>121</v>
      </c>
      <c r="BM172" s="201" t="s">
        <v>262</v>
      </c>
    </row>
    <row r="173" s="215" customFormat="true" ht="11.25" hidden="false" customHeight="false" outlineLevel="0" collapsed="false">
      <c r="B173" s="216"/>
      <c r="C173" s="217"/>
      <c r="D173" s="206" t="s">
        <v>123</v>
      </c>
      <c r="E173" s="217"/>
      <c r="F173" s="219" t="s">
        <v>254</v>
      </c>
      <c r="G173" s="217"/>
      <c r="H173" s="220" t="n">
        <v>2319.45</v>
      </c>
      <c r="I173" s="221"/>
      <c r="J173" s="217"/>
      <c r="K173" s="217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123</v>
      </c>
      <c r="AU173" s="226" t="s">
        <v>81</v>
      </c>
      <c r="AV173" s="215" t="s">
        <v>81</v>
      </c>
      <c r="AW173" s="215" t="s">
        <v>4</v>
      </c>
      <c r="AX173" s="215" t="s">
        <v>79</v>
      </c>
      <c r="AY173" s="226" t="s">
        <v>114</v>
      </c>
    </row>
    <row r="174" s="31" customFormat="true" ht="24.2" hidden="false" customHeight="true" outlineLevel="0" collapsed="false">
      <c r="A174" s="24"/>
      <c r="B174" s="25"/>
      <c r="C174" s="190" t="s">
        <v>263</v>
      </c>
      <c r="D174" s="190" t="s">
        <v>116</v>
      </c>
      <c r="E174" s="191" t="s">
        <v>264</v>
      </c>
      <c r="F174" s="192" t="s">
        <v>265</v>
      </c>
      <c r="G174" s="193" t="s">
        <v>119</v>
      </c>
      <c r="H174" s="194" t="n">
        <v>2209</v>
      </c>
      <c r="I174" s="195"/>
      <c r="J174" s="196" t="n">
        <f aca="false">ROUND(I174*H174,2)</f>
        <v>0</v>
      </c>
      <c r="K174" s="192" t="s">
        <v>120</v>
      </c>
      <c r="L174" s="30"/>
      <c r="M174" s="197"/>
      <c r="N174" s="198" t="s">
        <v>45</v>
      </c>
      <c r="O174" s="67"/>
      <c r="P174" s="199" t="n">
        <f aca="false">O174*H174</f>
        <v>0</v>
      </c>
      <c r="Q174" s="199" t="n">
        <v>0</v>
      </c>
      <c r="R174" s="199" t="n">
        <f aca="false">Q174*H174</f>
        <v>0</v>
      </c>
      <c r="S174" s="199" t="n">
        <v>0</v>
      </c>
      <c r="T174" s="200" t="n">
        <f aca="false">S174*H174</f>
        <v>0</v>
      </c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R174" s="201" t="s">
        <v>121</v>
      </c>
      <c r="AT174" s="201" t="s">
        <v>116</v>
      </c>
      <c r="AU174" s="201" t="s">
        <v>81</v>
      </c>
      <c r="AY174" s="3" t="s">
        <v>114</v>
      </c>
      <c r="BE174" s="202" t="n">
        <f aca="false">IF(N174="základní",J174,0)</f>
        <v>0</v>
      </c>
      <c r="BF174" s="202" t="n">
        <f aca="false">IF(N174="snížená",J174,0)</f>
        <v>0</v>
      </c>
      <c r="BG174" s="202" t="n">
        <f aca="false">IF(N174="zákl. přenesená",J174,0)</f>
        <v>0</v>
      </c>
      <c r="BH174" s="202" t="n">
        <f aca="false">IF(N174="sníž. přenesená",J174,0)</f>
        <v>0</v>
      </c>
      <c r="BI174" s="202" t="n">
        <f aca="false">IF(N174="nulová",J174,0)</f>
        <v>0</v>
      </c>
      <c r="BJ174" s="3" t="s">
        <v>79</v>
      </c>
      <c r="BK174" s="202" t="n">
        <f aca="false">ROUND(I174*H174,2)</f>
        <v>0</v>
      </c>
      <c r="BL174" s="3" t="s">
        <v>121</v>
      </c>
      <c r="BM174" s="201" t="s">
        <v>266</v>
      </c>
    </row>
    <row r="175" s="31" customFormat="true" ht="49.15" hidden="false" customHeight="true" outlineLevel="0" collapsed="false">
      <c r="A175" s="24"/>
      <c r="B175" s="25"/>
      <c r="C175" s="190" t="s">
        <v>267</v>
      </c>
      <c r="D175" s="190" t="s">
        <v>116</v>
      </c>
      <c r="E175" s="191" t="s">
        <v>268</v>
      </c>
      <c r="F175" s="192" t="s">
        <v>269</v>
      </c>
      <c r="G175" s="193" t="s">
        <v>119</v>
      </c>
      <c r="H175" s="194" t="n">
        <v>2209</v>
      </c>
      <c r="I175" s="195"/>
      <c r="J175" s="196" t="n">
        <f aca="false">ROUND(I175*H175,2)</f>
        <v>0</v>
      </c>
      <c r="K175" s="192" t="s">
        <v>120</v>
      </c>
      <c r="L175" s="30"/>
      <c r="M175" s="197"/>
      <c r="N175" s="198" t="s">
        <v>45</v>
      </c>
      <c r="O175" s="67"/>
      <c r="P175" s="199" t="n">
        <f aca="false">O175*H175</f>
        <v>0</v>
      </c>
      <c r="Q175" s="199" t="n">
        <v>0</v>
      </c>
      <c r="R175" s="199" t="n">
        <f aca="false">Q175*H175</f>
        <v>0</v>
      </c>
      <c r="S175" s="199" t="n">
        <v>0</v>
      </c>
      <c r="T175" s="200" t="n">
        <f aca="false">S175*H175</f>
        <v>0</v>
      </c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R175" s="201" t="s">
        <v>121</v>
      </c>
      <c r="AT175" s="201" t="s">
        <v>116</v>
      </c>
      <c r="AU175" s="201" t="s">
        <v>81</v>
      </c>
      <c r="AY175" s="3" t="s">
        <v>114</v>
      </c>
      <c r="BE175" s="202" t="n">
        <f aca="false">IF(N175="základní",J175,0)</f>
        <v>0</v>
      </c>
      <c r="BF175" s="202" t="n">
        <f aca="false">IF(N175="snížená",J175,0)</f>
        <v>0</v>
      </c>
      <c r="BG175" s="202" t="n">
        <f aca="false">IF(N175="zákl. přenesená",J175,0)</f>
        <v>0</v>
      </c>
      <c r="BH175" s="202" t="n">
        <f aca="false">IF(N175="sníž. přenesená",J175,0)</f>
        <v>0</v>
      </c>
      <c r="BI175" s="202" t="n">
        <f aca="false">IF(N175="nulová",J175,0)</f>
        <v>0</v>
      </c>
      <c r="BJ175" s="3" t="s">
        <v>79</v>
      </c>
      <c r="BK175" s="202" t="n">
        <f aca="false">ROUND(I175*H175,2)</f>
        <v>0</v>
      </c>
      <c r="BL175" s="3" t="s">
        <v>121</v>
      </c>
      <c r="BM175" s="201" t="s">
        <v>270</v>
      </c>
    </row>
    <row r="176" s="203" customFormat="true" ht="11.25" hidden="false" customHeight="false" outlineLevel="0" collapsed="false">
      <c r="B176" s="204"/>
      <c r="C176" s="205"/>
      <c r="D176" s="206" t="s">
        <v>123</v>
      </c>
      <c r="E176" s="207"/>
      <c r="F176" s="208" t="s">
        <v>271</v>
      </c>
      <c r="G176" s="205"/>
      <c r="H176" s="207"/>
      <c r="I176" s="209"/>
      <c r="J176" s="205"/>
      <c r="K176" s="205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123</v>
      </c>
      <c r="AU176" s="214" t="s">
        <v>81</v>
      </c>
      <c r="AV176" s="203" t="s">
        <v>79</v>
      </c>
      <c r="AW176" s="203" t="s">
        <v>35</v>
      </c>
      <c r="AX176" s="203" t="s">
        <v>74</v>
      </c>
      <c r="AY176" s="214" t="s">
        <v>114</v>
      </c>
    </row>
    <row r="177" s="215" customFormat="true" ht="11.25" hidden="false" customHeight="false" outlineLevel="0" collapsed="false">
      <c r="B177" s="216"/>
      <c r="C177" s="217"/>
      <c r="D177" s="206" t="s">
        <v>123</v>
      </c>
      <c r="E177" s="218"/>
      <c r="F177" s="219" t="s">
        <v>272</v>
      </c>
      <c r="G177" s="217"/>
      <c r="H177" s="220" t="n">
        <v>2209</v>
      </c>
      <c r="I177" s="221"/>
      <c r="J177" s="217"/>
      <c r="K177" s="217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123</v>
      </c>
      <c r="AU177" s="226" t="s">
        <v>81</v>
      </c>
      <c r="AV177" s="215" t="s">
        <v>81</v>
      </c>
      <c r="AW177" s="215" t="s">
        <v>35</v>
      </c>
      <c r="AX177" s="215" t="s">
        <v>74</v>
      </c>
      <c r="AY177" s="226" t="s">
        <v>114</v>
      </c>
    </row>
    <row r="178" s="227" customFormat="true" ht="11.25" hidden="false" customHeight="false" outlineLevel="0" collapsed="false">
      <c r="B178" s="228"/>
      <c r="C178" s="229"/>
      <c r="D178" s="206" t="s">
        <v>123</v>
      </c>
      <c r="E178" s="230"/>
      <c r="F178" s="231" t="s">
        <v>126</v>
      </c>
      <c r="G178" s="229"/>
      <c r="H178" s="232" t="n">
        <v>2209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123</v>
      </c>
      <c r="AU178" s="238" t="s">
        <v>81</v>
      </c>
      <c r="AV178" s="227" t="s">
        <v>121</v>
      </c>
      <c r="AW178" s="227" t="s">
        <v>35</v>
      </c>
      <c r="AX178" s="227" t="s">
        <v>79</v>
      </c>
      <c r="AY178" s="238" t="s">
        <v>114</v>
      </c>
    </row>
    <row r="179" s="31" customFormat="true" ht="24.2" hidden="false" customHeight="true" outlineLevel="0" collapsed="false">
      <c r="A179" s="24"/>
      <c r="B179" s="25"/>
      <c r="C179" s="190" t="s">
        <v>273</v>
      </c>
      <c r="D179" s="190" t="s">
        <v>116</v>
      </c>
      <c r="E179" s="191" t="s">
        <v>241</v>
      </c>
      <c r="F179" s="192" t="s">
        <v>242</v>
      </c>
      <c r="G179" s="193" t="s">
        <v>119</v>
      </c>
      <c r="H179" s="194" t="n">
        <v>277.2</v>
      </c>
      <c r="I179" s="195"/>
      <c r="J179" s="196" t="n">
        <f aca="false">ROUND(I179*H179,2)</f>
        <v>0</v>
      </c>
      <c r="K179" s="192" t="s">
        <v>120</v>
      </c>
      <c r="L179" s="30"/>
      <c r="M179" s="197"/>
      <c r="N179" s="198" t="s">
        <v>45</v>
      </c>
      <c r="O179" s="67"/>
      <c r="P179" s="199" t="n">
        <f aca="false">O179*H179</f>
        <v>0</v>
      </c>
      <c r="Q179" s="199" t="n">
        <v>0</v>
      </c>
      <c r="R179" s="199" t="n">
        <f aca="false">Q179*H179</f>
        <v>0</v>
      </c>
      <c r="S179" s="199" t="n">
        <v>0</v>
      </c>
      <c r="T179" s="200" t="n">
        <f aca="false">S179*H179</f>
        <v>0</v>
      </c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R179" s="201" t="s">
        <v>121</v>
      </c>
      <c r="AT179" s="201" t="s">
        <v>116</v>
      </c>
      <c r="AU179" s="201" t="s">
        <v>81</v>
      </c>
      <c r="AY179" s="3" t="s">
        <v>114</v>
      </c>
      <c r="BE179" s="202" t="n">
        <f aca="false">IF(N179="základní",J179,0)</f>
        <v>0</v>
      </c>
      <c r="BF179" s="202" t="n">
        <f aca="false">IF(N179="snížená",J179,0)</f>
        <v>0</v>
      </c>
      <c r="BG179" s="202" t="n">
        <f aca="false">IF(N179="zákl. přenesená",J179,0)</f>
        <v>0</v>
      </c>
      <c r="BH179" s="202" t="n">
        <f aca="false">IF(N179="sníž. přenesená",J179,0)</f>
        <v>0</v>
      </c>
      <c r="BI179" s="202" t="n">
        <f aca="false">IF(N179="nulová",J179,0)</f>
        <v>0</v>
      </c>
      <c r="BJ179" s="3" t="s">
        <v>79</v>
      </c>
      <c r="BK179" s="202" t="n">
        <f aca="false">ROUND(I179*H179,2)</f>
        <v>0</v>
      </c>
      <c r="BL179" s="3" t="s">
        <v>121</v>
      </c>
      <c r="BM179" s="201" t="s">
        <v>274</v>
      </c>
    </row>
    <row r="180" s="215" customFormat="true" ht="11.25" hidden="false" customHeight="false" outlineLevel="0" collapsed="false">
      <c r="B180" s="216"/>
      <c r="C180" s="217"/>
      <c r="D180" s="206" t="s">
        <v>123</v>
      </c>
      <c r="E180" s="217"/>
      <c r="F180" s="219" t="s">
        <v>275</v>
      </c>
      <c r="G180" s="217"/>
      <c r="H180" s="220" t="n">
        <v>277.2</v>
      </c>
      <c r="I180" s="221"/>
      <c r="J180" s="217"/>
      <c r="K180" s="217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123</v>
      </c>
      <c r="AU180" s="226" t="s">
        <v>81</v>
      </c>
      <c r="AV180" s="215" t="s">
        <v>81</v>
      </c>
      <c r="AW180" s="215" t="s">
        <v>4</v>
      </c>
      <c r="AX180" s="215" t="s">
        <v>79</v>
      </c>
      <c r="AY180" s="226" t="s">
        <v>114</v>
      </c>
    </row>
    <row r="181" s="31" customFormat="true" ht="24.2" hidden="false" customHeight="true" outlineLevel="0" collapsed="false">
      <c r="A181" s="24"/>
      <c r="B181" s="25"/>
      <c r="C181" s="190" t="s">
        <v>276</v>
      </c>
      <c r="D181" s="190" t="s">
        <v>116</v>
      </c>
      <c r="E181" s="191" t="s">
        <v>236</v>
      </c>
      <c r="F181" s="192" t="s">
        <v>237</v>
      </c>
      <c r="G181" s="193" t="s">
        <v>119</v>
      </c>
      <c r="H181" s="194" t="n">
        <v>254.1</v>
      </c>
      <c r="I181" s="195"/>
      <c r="J181" s="196" t="n">
        <f aca="false">ROUND(I181*H181,2)</f>
        <v>0</v>
      </c>
      <c r="K181" s="192" t="s">
        <v>120</v>
      </c>
      <c r="L181" s="30"/>
      <c r="M181" s="197"/>
      <c r="N181" s="198" t="s">
        <v>45</v>
      </c>
      <c r="O181" s="67"/>
      <c r="P181" s="199" t="n">
        <f aca="false">O181*H181</f>
        <v>0</v>
      </c>
      <c r="Q181" s="199" t="n">
        <v>0</v>
      </c>
      <c r="R181" s="199" t="n">
        <f aca="false">Q181*H181</f>
        <v>0</v>
      </c>
      <c r="S181" s="199" t="n">
        <v>0</v>
      </c>
      <c r="T181" s="200" t="n">
        <f aca="false">S181*H181</f>
        <v>0</v>
      </c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R181" s="201" t="s">
        <v>121</v>
      </c>
      <c r="AT181" s="201" t="s">
        <v>116</v>
      </c>
      <c r="AU181" s="201" t="s">
        <v>81</v>
      </c>
      <c r="AY181" s="3" t="s">
        <v>114</v>
      </c>
      <c r="BE181" s="202" t="n">
        <f aca="false">IF(N181="základní",J181,0)</f>
        <v>0</v>
      </c>
      <c r="BF181" s="202" t="n">
        <f aca="false">IF(N181="snížená",J181,0)</f>
        <v>0</v>
      </c>
      <c r="BG181" s="202" t="n">
        <f aca="false">IF(N181="zákl. přenesená",J181,0)</f>
        <v>0</v>
      </c>
      <c r="BH181" s="202" t="n">
        <f aca="false">IF(N181="sníž. přenesená",J181,0)</f>
        <v>0</v>
      </c>
      <c r="BI181" s="202" t="n">
        <f aca="false">IF(N181="nulová",J181,0)</f>
        <v>0</v>
      </c>
      <c r="BJ181" s="3" t="s">
        <v>79</v>
      </c>
      <c r="BK181" s="202" t="n">
        <f aca="false">ROUND(I181*H181,2)</f>
        <v>0</v>
      </c>
      <c r="BL181" s="3" t="s">
        <v>121</v>
      </c>
      <c r="BM181" s="201" t="s">
        <v>277</v>
      </c>
    </row>
    <row r="182" s="215" customFormat="true" ht="11.25" hidden="false" customHeight="false" outlineLevel="0" collapsed="false">
      <c r="B182" s="216"/>
      <c r="C182" s="217"/>
      <c r="D182" s="206" t="s">
        <v>123</v>
      </c>
      <c r="E182" s="217"/>
      <c r="F182" s="219" t="s">
        <v>278</v>
      </c>
      <c r="G182" s="217"/>
      <c r="H182" s="220" t="n">
        <v>254.1</v>
      </c>
      <c r="I182" s="221"/>
      <c r="J182" s="217"/>
      <c r="K182" s="217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123</v>
      </c>
      <c r="AU182" s="226" t="s">
        <v>81</v>
      </c>
      <c r="AV182" s="215" t="s">
        <v>81</v>
      </c>
      <c r="AW182" s="215" t="s">
        <v>4</v>
      </c>
      <c r="AX182" s="215" t="s">
        <v>79</v>
      </c>
      <c r="AY182" s="226" t="s">
        <v>114</v>
      </c>
    </row>
    <row r="183" s="31" customFormat="true" ht="24.2" hidden="false" customHeight="true" outlineLevel="0" collapsed="false">
      <c r="A183" s="24"/>
      <c r="B183" s="25"/>
      <c r="C183" s="190" t="s">
        <v>279</v>
      </c>
      <c r="D183" s="190" t="s">
        <v>116</v>
      </c>
      <c r="E183" s="191" t="s">
        <v>236</v>
      </c>
      <c r="F183" s="192" t="s">
        <v>237</v>
      </c>
      <c r="G183" s="193" t="s">
        <v>119</v>
      </c>
      <c r="H183" s="194" t="n">
        <v>254.1</v>
      </c>
      <c r="I183" s="195"/>
      <c r="J183" s="196" t="n">
        <f aca="false">ROUND(I183*H183,2)</f>
        <v>0</v>
      </c>
      <c r="K183" s="192" t="s">
        <v>120</v>
      </c>
      <c r="L183" s="30"/>
      <c r="M183" s="197"/>
      <c r="N183" s="198" t="s">
        <v>45</v>
      </c>
      <c r="O183" s="67"/>
      <c r="P183" s="199" t="n">
        <f aca="false">O183*H183</f>
        <v>0</v>
      </c>
      <c r="Q183" s="199" t="n">
        <v>0</v>
      </c>
      <c r="R183" s="199" t="n">
        <f aca="false">Q183*H183</f>
        <v>0</v>
      </c>
      <c r="S183" s="199" t="n">
        <v>0</v>
      </c>
      <c r="T183" s="200" t="n">
        <f aca="false">S183*H183</f>
        <v>0</v>
      </c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R183" s="201" t="s">
        <v>121</v>
      </c>
      <c r="AT183" s="201" t="s">
        <v>116</v>
      </c>
      <c r="AU183" s="201" t="s">
        <v>81</v>
      </c>
      <c r="AY183" s="3" t="s">
        <v>114</v>
      </c>
      <c r="BE183" s="202" t="n">
        <f aca="false">IF(N183="základní",J183,0)</f>
        <v>0</v>
      </c>
      <c r="BF183" s="202" t="n">
        <f aca="false">IF(N183="snížená",J183,0)</f>
        <v>0</v>
      </c>
      <c r="BG183" s="202" t="n">
        <f aca="false">IF(N183="zákl. přenesená",J183,0)</f>
        <v>0</v>
      </c>
      <c r="BH183" s="202" t="n">
        <f aca="false">IF(N183="sníž. přenesená",J183,0)</f>
        <v>0</v>
      </c>
      <c r="BI183" s="202" t="n">
        <f aca="false">IF(N183="nulová",J183,0)</f>
        <v>0</v>
      </c>
      <c r="BJ183" s="3" t="s">
        <v>79</v>
      </c>
      <c r="BK183" s="202" t="n">
        <f aca="false">ROUND(I183*H183,2)</f>
        <v>0</v>
      </c>
      <c r="BL183" s="3" t="s">
        <v>121</v>
      </c>
      <c r="BM183" s="201" t="s">
        <v>280</v>
      </c>
    </row>
    <row r="184" s="215" customFormat="true" ht="11.25" hidden="false" customHeight="false" outlineLevel="0" collapsed="false">
      <c r="B184" s="216"/>
      <c r="C184" s="217"/>
      <c r="D184" s="206" t="s">
        <v>123</v>
      </c>
      <c r="E184" s="217"/>
      <c r="F184" s="219" t="s">
        <v>278</v>
      </c>
      <c r="G184" s="217"/>
      <c r="H184" s="220" t="n">
        <v>254.1</v>
      </c>
      <c r="I184" s="221"/>
      <c r="J184" s="217"/>
      <c r="K184" s="217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123</v>
      </c>
      <c r="AU184" s="226" t="s">
        <v>81</v>
      </c>
      <c r="AV184" s="215" t="s">
        <v>81</v>
      </c>
      <c r="AW184" s="215" t="s">
        <v>4</v>
      </c>
      <c r="AX184" s="215" t="s">
        <v>79</v>
      </c>
      <c r="AY184" s="226" t="s">
        <v>114</v>
      </c>
    </row>
    <row r="185" s="31" customFormat="true" ht="24.2" hidden="false" customHeight="true" outlineLevel="0" collapsed="false">
      <c r="A185" s="24"/>
      <c r="B185" s="25"/>
      <c r="C185" s="190" t="s">
        <v>281</v>
      </c>
      <c r="D185" s="190" t="s">
        <v>116</v>
      </c>
      <c r="E185" s="191" t="s">
        <v>251</v>
      </c>
      <c r="F185" s="192" t="s">
        <v>252</v>
      </c>
      <c r="G185" s="193" t="s">
        <v>119</v>
      </c>
      <c r="H185" s="194" t="n">
        <v>242.55</v>
      </c>
      <c r="I185" s="195"/>
      <c r="J185" s="196" t="n">
        <f aca="false">ROUND(I185*H185,2)</f>
        <v>0</v>
      </c>
      <c r="K185" s="192" t="s">
        <v>120</v>
      </c>
      <c r="L185" s="30"/>
      <c r="M185" s="197"/>
      <c r="N185" s="198" t="s">
        <v>45</v>
      </c>
      <c r="O185" s="67"/>
      <c r="P185" s="199" t="n">
        <f aca="false">O185*H185</f>
        <v>0</v>
      </c>
      <c r="Q185" s="199" t="n">
        <v>0</v>
      </c>
      <c r="R185" s="199" t="n">
        <f aca="false">Q185*H185</f>
        <v>0</v>
      </c>
      <c r="S185" s="199" t="n">
        <v>0</v>
      </c>
      <c r="T185" s="200" t="n">
        <f aca="false">S185*H185</f>
        <v>0</v>
      </c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R185" s="201" t="s">
        <v>121</v>
      </c>
      <c r="AT185" s="201" t="s">
        <v>116</v>
      </c>
      <c r="AU185" s="201" t="s">
        <v>81</v>
      </c>
      <c r="AY185" s="3" t="s">
        <v>114</v>
      </c>
      <c r="BE185" s="202" t="n">
        <f aca="false">IF(N185="základní",J185,0)</f>
        <v>0</v>
      </c>
      <c r="BF185" s="202" t="n">
        <f aca="false">IF(N185="snížená",J185,0)</f>
        <v>0</v>
      </c>
      <c r="BG185" s="202" t="n">
        <f aca="false">IF(N185="zákl. přenesená",J185,0)</f>
        <v>0</v>
      </c>
      <c r="BH185" s="202" t="n">
        <f aca="false">IF(N185="sníž. přenesená",J185,0)</f>
        <v>0</v>
      </c>
      <c r="BI185" s="202" t="n">
        <f aca="false">IF(N185="nulová",J185,0)</f>
        <v>0</v>
      </c>
      <c r="BJ185" s="3" t="s">
        <v>79</v>
      </c>
      <c r="BK185" s="202" t="n">
        <f aca="false">ROUND(I185*H185,2)</f>
        <v>0</v>
      </c>
      <c r="BL185" s="3" t="s">
        <v>121</v>
      </c>
      <c r="BM185" s="201" t="s">
        <v>282</v>
      </c>
    </row>
    <row r="186" s="215" customFormat="true" ht="11.25" hidden="false" customHeight="false" outlineLevel="0" collapsed="false">
      <c r="B186" s="216"/>
      <c r="C186" s="217"/>
      <c r="D186" s="206" t="s">
        <v>123</v>
      </c>
      <c r="E186" s="217"/>
      <c r="F186" s="219" t="s">
        <v>283</v>
      </c>
      <c r="G186" s="217"/>
      <c r="H186" s="220" t="n">
        <v>242.55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123</v>
      </c>
      <c r="AU186" s="226" t="s">
        <v>81</v>
      </c>
      <c r="AV186" s="215" t="s">
        <v>81</v>
      </c>
      <c r="AW186" s="215" t="s">
        <v>4</v>
      </c>
      <c r="AX186" s="215" t="s">
        <v>79</v>
      </c>
      <c r="AY186" s="226" t="s">
        <v>114</v>
      </c>
    </row>
    <row r="187" s="31" customFormat="true" ht="37.9" hidden="false" customHeight="true" outlineLevel="0" collapsed="false">
      <c r="A187" s="24"/>
      <c r="B187" s="25"/>
      <c r="C187" s="190" t="s">
        <v>284</v>
      </c>
      <c r="D187" s="190" t="s">
        <v>116</v>
      </c>
      <c r="E187" s="191" t="s">
        <v>256</v>
      </c>
      <c r="F187" s="192" t="s">
        <v>257</v>
      </c>
      <c r="G187" s="193" t="s">
        <v>119</v>
      </c>
      <c r="H187" s="194" t="n">
        <v>242.55</v>
      </c>
      <c r="I187" s="195"/>
      <c r="J187" s="196" t="n">
        <f aca="false">ROUND(I187*H187,2)</f>
        <v>0</v>
      </c>
      <c r="K187" s="192" t="s">
        <v>120</v>
      </c>
      <c r="L187" s="30"/>
      <c r="M187" s="197"/>
      <c r="N187" s="198" t="s">
        <v>45</v>
      </c>
      <c r="O187" s="67"/>
      <c r="P187" s="199" t="n">
        <f aca="false">O187*H187</f>
        <v>0</v>
      </c>
      <c r="Q187" s="199" t="n">
        <v>0</v>
      </c>
      <c r="R187" s="199" t="n">
        <f aca="false">Q187*H187</f>
        <v>0</v>
      </c>
      <c r="S187" s="199" t="n">
        <v>0</v>
      </c>
      <c r="T187" s="200" t="n">
        <f aca="false">S187*H187</f>
        <v>0</v>
      </c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R187" s="201" t="s">
        <v>121</v>
      </c>
      <c r="AT187" s="201" t="s">
        <v>116</v>
      </c>
      <c r="AU187" s="201" t="s">
        <v>81</v>
      </c>
      <c r="AY187" s="3" t="s">
        <v>114</v>
      </c>
      <c r="BE187" s="202" t="n">
        <f aca="false">IF(N187="základní",J187,0)</f>
        <v>0</v>
      </c>
      <c r="BF187" s="202" t="n">
        <f aca="false">IF(N187="snížená",J187,0)</f>
        <v>0</v>
      </c>
      <c r="BG187" s="202" t="n">
        <f aca="false">IF(N187="zákl. přenesená",J187,0)</f>
        <v>0</v>
      </c>
      <c r="BH187" s="202" t="n">
        <f aca="false">IF(N187="sníž. přenesená",J187,0)</f>
        <v>0</v>
      </c>
      <c r="BI187" s="202" t="n">
        <f aca="false">IF(N187="nulová",J187,0)</f>
        <v>0</v>
      </c>
      <c r="BJ187" s="3" t="s">
        <v>79</v>
      </c>
      <c r="BK187" s="202" t="n">
        <f aca="false">ROUND(I187*H187,2)</f>
        <v>0</v>
      </c>
      <c r="BL187" s="3" t="s">
        <v>121</v>
      </c>
      <c r="BM187" s="201" t="s">
        <v>285</v>
      </c>
    </row>
    <row r="188" s="215" customFormat="true" ht="11.25" hidden="false" customHeight="false" outlineLevel="0" collapsed="false">
      <c r="B188" s="216"/>
      <c r="C188" s="217"/>
      <c r="D188" s="206" t="s">
        <v>123</v>
      </c>
      <c r="E188" s="217"/>
      <c r="F188" s="219" t="s">
        <v>283</v>
      </c>
      <c r="G188" s="217"/>
      <c r="H188" s="220" t="n">
        <v>242.55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AT188" s="226" t="s">
        <v>123</v>
      </c>
      <c r="AU188" s="226" t="s">
        <v>81</v>
      </c>
      <c r="AV188" s="215" t="s">
        <v>81</v>
      </c>
      <c r="AW188" s="215" t="s">
        <v>4</v>
      </c>
      <c r="AX188" s="215" t="s">
        <v>79</v>
      </c>
      <c r="AY188" s="226" t="s">
        <v>114</v>
      </c>
    </row>
    <row r="189" s="31" customFormat="true" ht="49.15" hidden="false" customHeight="true" outlineLevel="0" collapsed="false">
      <c r="A189" s="24"/>
      <c r="B189" s="25"/>
      <c r="C189" s="190" t="s">
        <v>286</v>
      </c>
      <c r="D189" s="190" t="s">
        <v>116</v>
      </c>
      <c r="E189" s="191" t="s">
        <v>260</v>
      </c>
      <c r="F189" s="192" t="s">
        <v>261</v>
      </c>
      <c r="G189" s="193" t="s">
        <v>119</v>
      </c>
      <c r="H189" s="194" t="n">
        <v>242.55</v>
      </c>
      <c r="I189" s="195"/>
      <c r="J189" s="196" t="n">
        <f aca="false">ROUND(I189*H189,2)</f>
        <v>0</v>
      </c>
      <c r="K189" s="192" t="s">
        <v>120</v>
      </c>
      <c r="L189" s="30"/>
      <c r="M189" s="197"/>
      <c r="N189" s="198" t="s">
        <v>45</v>
      </c>
      <c r="O189" s="67"/>
      <c r="P189" s="199" t="n">
        <f aca="false">O189*H189</f>
        <v>0</v>
      </c>
      <c r="Q189" s="199" t="n">
        <v>0</v>
      </c>
      <c r="R189" s="199" t="n">
        <f aca="false">Q189*H189</f>
        <v>0</v>
      </c>
      <c r="S189" s="199" t="n">
        <v>0</v>
      </c>
      <c r="T189" s="200" t="n">
        <f aca="false">S189*H189</f>
        <v>0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R189" s="201" t="s">
        <v>121</v>
      </c>
      <c r="AT189" s="201" t="s">
        <v>116</v>
      </c>
      <c r="AU189" s="201" t="s">
        <v>81</v>
      </c>
      <c r="AY189" s="3" t="s">
        <v>114</v>
      </c>
      <c r="BE189" s="202" t="n">
        <f aca="false">IF(N189="základní",J189,0)</f>
        <v>0</v>
      </c>
      <c r="BF189" s="202" t="n">
        <f aca="false">IF(N189="snížená",J189,0)</f>
        <v>0</v>
      </c>
      <c r="BG189" s="202" t="n">
        <f aca="false">IF(N189="zákl. přenesená",J189,0)</f>
        <v>0</v>
      </c>
      <c r="BH189" s="202" t="n">
        <f aca="false">IF(N189="sníž. přenesená",J189,0)</f>
        <v>0</v>
      </c>
      <c r="BI189" s="202" t="n">
        <f aca="false">IF(N189="nulová",J189,0)</f>
        <v>0</v>
      </c>
      <c r="BJ189" s="3" t="s">
        <v>79</v>
      </c>
      <c r="BK189" s="202" t="n">
        <f aca="false">ROUND(I189*H189,2)</f>
        <v>0</v>
      </c>
      <c r="BL189" s="3" t="s">
        <v>121</v>
      </c>
      <c r="BM189" s="201" t="s">
        <v>287</v>
      </c>
    </row>
    <row r="190" s="215" customFormat="true" ht="11.25" hidden="false" customHeight="false" outlineLevel="0" collapsed="false">
      <c r="B190" s="216"/>
      <c r="C190" s="217"/>
      <c r="D190" s="206" t="s">
        <v>123</v>
      </c>
      <c r="E190" s="217"/>
      <c r="F190" s="219" t="s">
        <v>283</v>
      </c>
      <c r="G190" s="217"/>
      <c r="H190" s="220" t="n">
        <v>242.55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123</v>
      </c>
      <c r="AU190" s="226" t="s">
        <v>81</v>
      </c>
      <c r="AV190" s="215" t="s">
        <v>81</v>
      </c>
      <c r="AW190" s="215" t="s">
        <v>4</v>
      </c>
      <c r="AX190" s="215" t="s">
        <v>79</v>
      </c>
      <c r="AY190" s="226" t="s">
        <v>114</v>
      </c>
    </row>
    <row r="191" s="31" customFormat="true" ht="24.2" hidden="false" customHeight="true" outlineLevel="0" collapsed="false">
      <c r="A191" s="24"/>
      <c r="B191" s="25"/>
      <c r="C191" s="190" t="s">
        <v>288</v>
      </c>
      <c r="D191" s="190" t="s">
        <v>116</v>
      </c>
      <c r="E191" s="191" t="s">
        <v>264</v>
      </c>
      <c r="F191" s="192" t="s">
        <v>265</v>
      </c>
      <c r="G191" s="193" t="s">
        <v>119</v>
      </c>
      <c r="H191" s="194" t="n">
        <v>231</v>
      </c>
      <c r="I191" s="195"/>
      <c r="J191" s="196" t="n">
        <f aca="false">ROUND(I191*H191,2)</f>
        <v>0</v>
      </c>
      <c r="K191" s="192" t="s">
        <v>120</v>
      </c>
      <c r="L191" s="30"/>
      <c r="M191" s="197"/>
      <c r="N191" s="198" t="s">
        <v>45</v>
      </c>
      <c r="O191" s="67"/>
      <c r="P191" s="199" t="n">
        <f aca="false">O191*H191</f>
        <v>0</v>
      </c>
      <c r="Q191" s="199" t="n">
        <v>0</v>
      </c>
      <c r="R191" s="199" t="n">
        <f aca="false">Q191*H191</f>
        <v>0</v>
      </c>
      <c r="S191" s="199" t="n">
        <v>0</v>
      </c>
      <c r="T191" s="200" t="n">
        <f aca="false">S191*H191</f>
        <v>0</v>
      </c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R191" s="201" t="s">
        <v>121</v>
      </c>
      <c r="AT191" s="201" t="s">
        <v>116</v>
      </c>
      <c r="AU191" s="201" t="s">
        <v>81</v>
      </c>
      <c r="AY191" s="3" t="s">
        <v>114</v>
      </c>
      <c r="BE191" s="202" t="n">
        <f aca="false">IF(N191="základní",J191,0)</f>
        <v>0</v>
      </c>
      <c r="BF191" s="202" t="n">
        <f aca="false">IF(N191="snížená",J191,0)</f>
        <v>0</v>
      </c>
      <c r="BG191" s="202" t="n">
        <f aca="false">IF(N191="zákl. přenesená",J191,0)</f>
        <v>0</v>
      </c>
      <c r="BH191" s="202" t="n">
        <f aca="false">IF(N191="sníž. přenesená",J191,0)</f>
        <v>0</v>
      </c>
      <c r="BI191" s="202" t="n">
        <f aca="false">IF(N191="nulová",J191,0)</f>
        <v>0</v>
      </c>
      <c r="BJ191" s="3" t="s">
        <v>79</v>
      </c>
      <c r="BK191" s="202" t="n">
        <f aca="false">ROUND(I191*H191,2)</f>
        <v>0</v>
      </c>
      <c r="BL191" s="3" t="s">
        <v>121</v>
      </c>
      <c r="BM191" s="201" t="s">
        <v>289</v>
      </c>
    </row>
    <row r="192" s="31" customFormat="true" ht="49.15" hidden="false" customHeight="true" outlineLevel="0" collapsed="false">
      <c r="A192" s="24"/>
      <c r="B192" s="25"/>
      <c r="C192" s="190" t="s">
        <v>290</v>
      </c>
      <c r="D192" s="190" t="s">
        <v>116</v>
      </c>
      <c r="E192" s="191" t="s">
        <v>268</v>
      </c>
      <c r="F192" s="192" t="s">
        <v>269</v>
      </c>
      <c r="G192" s="193" t="s">
        <v>119</v>
      </c>
      <c r="H192" s="194" t="n">
        <v>231</v>
      </c>
      <c r="I192" s="195"/>
      <c r="J192" s="196" t="n">
        <f aca="false">ROUND(I192*H192,2)</f>
        <v>0</v>
      </c>
      <c r="K192" s="192" t="s">
        <v>120</v>
      </c>
      <c r="L192" s="30"/>
      <c r="M192" s="197"/>
      <c r="N192" s="198" t="s">
        <v>45</v>
      </c>
      <c r="O192" s="67"/>
      <c r="P192" s="199" t="n">
        <f aca="false">O192*H192</f>
        <v>0</v>
      </c>
      <c r="Q192" s="199" t="n">
        <v>0</v>
      </c>
      <c r="R192" s="199" t="n">
        <f aca="false">Q192*H192</f>
        <v>0</v>
      </c>
      <c r="S192" s="199" t="n">
        <v>0</v>
      </c>
      <c r="T192" s="200" t="n">
        <f aca="false">S192*H192</f>
        <v>0</v>
      </c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R192" s="201" t="s">
        <v>121</v>
      </c>
      <c r="AT192" s="201" t="s">
        <v>116</v>
      </c>
      <c r="AU192" s="201" t="s">
        <v>81</v>
      </c>
      <c r="AY192" s="3" t="s">
        <v>114</v>
      </c>
      <c r="BE192" s="202" t="n">
        <f aca="false">IF(N192="základní",J192,0)</f>
        <v>0</v>
      </c>
      <c r="BF192" s="202" t="n">
        <f aca="false">IF(N192="snížená",J192,0)</f>
        <v>0</v>
      </c>
      <c r="BG192" s="202" t="n">
        <f aca="false">IF(N192="zákl. přenesená",J192,0)</f>
        <v>0</v>
      </c>
      <c r="BH192" s="202" t="n">
        <f aca="false">IF(N192="sníž. přenesená",J192,0)</f>
        <v>0</v>
      </c>
      <c r="BI192" s="202" t="n">
        <f aca="false">IF(N192="nulová",J192,0)</f>
        <v>0</v>
      </c>
      <c r="BJ192" s="3" t="s">
        <v>79</v>
      </c>
      <c r="BK192" s="202" t="n">
        <f aca="false">ROUND(I192*H192,2)</f>
        <v>0</v>
      </c>
      <c r="BL192" s="3" t="s">
        <v>121</v>
      </c>
      <c r="BM192" s="201" t="s">
        <v>291</v>
      </c>
    </row>
    <row r="193" s="203" customFormat="true" ht="11.25" hidden="false" customHeight="false" outlineLevel="0" collapsed="false">
      <c r="B193" s="204"/>
      <c r="C193" s="205"/>
      <c r="D193" s="206" t="s">
        <v>123</v>
      </c>
      <c r="E193" s="207"/>
      <c r="F193" s="208" t="s">
        <v>292</v>
      </c>
      <c r="G193" s="205"/>
      <c r="H193" s="207"/>
      <c r="I193" s="209"/>
      <c r="J193" s="205"/>
      <c r="K193" s="205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123</v>
      </c>
      <c r="AU193" s="214" t="s">
        <v>81</v>
      </c>
      <c r="AV193" s="203" t="s">
        <v>79</v>
      </c>
      <c r="AW193" s="203" t="s">
        <v>35</v>
      </c>
      <c r="AX193" s="203" t="s">
        <v>74</v>
      </c>
      <c r="AY193" s="214" t="s">
        <v>114</v>
      </c>
    </row>
    <row r="194" s="215" customFormat="true" ht="11.25" hidden="false" customHeight="false" outlineLevel="0" collapsed="false">
      <c r="B194" s="216"/>
      <c r="C194" s="217"/>
      <c r="D194" s="206" t="s">
        <v>123</v>
      </c>
      <c r="E194" s="218"/>
      <c r="F194" s="219" t="s">
        <v>293</v>
      </c>
      <c r="G194" s="217"/>
      <c r="H194" s="220" t="n">
        <v>231</v>
      </c>
      <c r="I194" s="221"/>
      <c r="J194" s="217"/>
      <c r="K194" s="217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123</v>
      </c>
      <c r="AU194" s="226" t="s">
        <v>81</v>
      </c>
      <c r="AV194" s="215" t="s">
        <v>81</v>
      </c>
      <c r="AW194" s="215" t="s">
        <v>35</v>
      </c>
      <c r="AX194" s="215" t="s">
        <v>74</v>
      </c>
      <c r="AY194" s="226" t="s">
        <v>114</v>
      </c>
    </row>
    <row r="195" s="227" customFormat="true" ht="11.25" hidden="false" customHeight="false" outlineLevel="0" collapsed="false">
      <c r="B195" s="228"/>
      <c r="C195" s="229"/>
      <c r="D195" s="206" t="s">
        <v>123</v>
      </c>
      <c r="E195" s="230"/>
      <c r="F195" s="231" t="s">
        <v>126</v>
      </c>
      <c r="G195" s="229"/>
      <c r="H195" s="232" t="n">
        <v>231</v>
      </c>
      <c r="I195" s="233"/>
      <c r="J195" s="229"/>
      <c r="K195" s="229"/>
      <c r="L195" s="234"/>
      <c r="M195" s="235"/>
      <c r="N195" s="236"/>
      <c r="O195" s="236"/>
      <c r="P195" s="236"/>
      <c r="Q195" s="236"/>
      <c r="R195" s="236"/>
      <c r="S195" s="236"/>
      <c r="T195" s="237"/>
      <c r="AT195" s="238" t="s">
        <v>123</v>
      </c>
      <c r="AU195" s="238" t="s">
        <v>81</v>
      </c>
      <c r="AV195" s="227" t="s">
        <v>121</v>
      </c>
      <c r="AW195" s="227" t="s">
        <v>35</v>
      </c>
      <c r="AX195" s="227" t="s">
        <v>79</v>
      </c>
      <c r="AY195" s="238" t="s">
        <v>114</v>
      </c>
    </row>
    <row r="196" s="31" customFormat="true" ht="37.9" hidden="false" customHeight="true" outlineLevel="0" collapsed="false">
      <c r="A196" s="24"/>
      <c r="B196" s="25"/>
      <c r="C196" s="190" t="s">
        <v>294</v>
      </c>
      <c r="D196" s="190" t="s">
        <v>116</v>
      </c>
      <c r="E196" s="191" t="s">
        <v>295</v>
      </c>
      <c r="F196" s="192" t="s">
        <v>296</v>
      </c>
      <c r="G196" s="193" t="s">
        <v>119</v>
      </c>
      <c r="H196" s="194" t="n">
        <v>464</v>
      </c>
      <c r="I196" s="195"/>
      <c r="J196" s="196" t="n">
        <f aca="false">ROUND(I196*H196,2)</f>
        <v>0</v>
      </c>
      <c r="K196" s="192" t="s">
        <v>120</v>
      </c>
      <c r="L196" s="30"/>
      <c r="M196" s="197"/>
      <c r="N196" s="198" t="s">
        <v>45</v>
      </c>
      <c r="O196" s="67"/>
      <c r="P196" s="199" t="n">
        <f aca="false">O196*H196</f>
        <v>0</v>
      </c>
      <c r="Q196" s="199" t="n">
        <v>0.23</v>
      </c>
      <c r="R196" s="199" t="n">
        <f aca="false">Q196*H196</f>
        <v>106.72</v>
      </c>
      <c r="S196" s="199" t="n">
        <v>0</v>
      </c>
      <c r="T196" s="200" t="n">
        <f aca="false">S196*H196</f>
        <v>0</v>
      </c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R196" s="201" t="s">
        <v>121</v>
      </c>
      <c r="AT196" s="201" t="s">
        <v>116</v>
      </c>
      <c r="AU196" s="201" t="s">
        <v>81</v>
      </c>
      <c r="AY196" s="3" t="s">
        <v>114</v>
      </c>
      <c r="BE196" s="202" t="n">
        <f aca="false">IF(N196="základní",J196,0)</f>
        <v>0</v>
      </c>
      <c r="BF196" s="202" t="n">
        <f aca="false">IF(N196="snížená",J196,0)</f>
        <v>0</v>
      </c>
      <c r="BG196" s="202" t="n">
        <f aca="false">IF(N196="zákl. přenesená",J196,0)</f>
        <v>0</v>
      </c>
      <c r="BH196" s="202" t="n">
        <f aca="false">IF(N196="sníž. přenesená",J196,0)</f>
        <v>0</v>
      </c>
      <c r="BI196" s="202" t="n">
        <f aca="false">IF(N196="nulová",J196,0)</f>
        <v>0</v>
      </c>
      <c r="BJ196" s="3" t="s">
        <v>79</v>
      </c>
      <c r="BK196" s="202" t="n">
        <f aca="false">ROUND(I196*H196,2)</f>
        <v>0</v>
      </c>
      <c r="BL196" s="3" t="s">
        <v>121</v>
      </c>
      <c r="BM196" s="201" t="s">
        <v>297</v>
      </c>
    </row>
    <row r="197" s="203" customFormat="true" ht="11.25" hidden="false" customHeight="false" outlineLevel="0" collapsed="false">
      <c r="B197" s="204"/>
      <c r="C197" s="205"/>
      <c r="D197" s="206" t="s">
        <v>123</v>
      </c>
      <c r="E197" s="207"/>
      <c r="F197" s="208" t="s">
        <v>298</v>
      </c>
      <c r="G197" s="205"/>
      <c r="H197" s="207"/>
      <c r="I197" s="209"/>
      <c r="J197" s="205"/>
      <c r="K197" s="205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123</v>
      </c>
      <c r="AU197" s="214" t="s">
        <v>81</v>
      </c>
      <c r="AV197" s="203" t="s">
        <v>79</v>
      </c>
      <c r="AW197" s="203" t="s">
        <v>35</v>
      </c>
      <c r="AX197" s="203" t="s">
        <v>74</v>
      </c>
      <c r="AY197" s="214" t="s">
        <v>114</v>
      </c>
    </row>
    <row r="198" s="215" customFormat="true" ht="11.25" hidden="false" customHeight="false" outlineLevel="0" collapsed="false">
      <c r="B198" s="216"/>
      <c r="C198" s="217"/>
      <c r="D198" s="206" t="s">
        <v>123</v>
      </c>
      <c r="E198" s="218"/>
      <c r="F198" s="219" t="s">
        <v>299</v>
      </c>
      <c r="G198" s="217"/>
      <c r="H198" s="220" t="n">
        <v>464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123</v>
      </c>
      <c r="AU198" s="226" t="s">
        <v>81</v>
      </c>
      <c r="AV198" s="215" t="s">
        <v>81</v>
      </c>
      <c r="AW198" s="215" t="s">
        <v>35</v>
      </c>
      <c r="AX198" s="215" t="s">
        <v>74</v>
      </c>
      <c r="AY198" s="226" t="s">
        <v>114</v>
      </c>
    </row>
    <row r="199" s="227" customFormat="true" ht="11.25" hidden="false" customHeight="false" outlineLevel="0" collapsed="false">
      <c r="B199" s="228"/>
      <c r="C199" s="229"/>
      <c r="D199" s="206" t="s">
        <v>123</v>
      </c>
      <c r="E199" s="230"/>
      <c r="F199" s="231" t="s">
        <v>126</v>
      </c>
      <c r="G199" s="229"/>
      <c r="H199" s="232" t="n">
        <v>464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AT199" s="238" t="s">
        <v>123</v>
      </c>
      <c r="AU199" s="238" t="s">
        <v>81</v>
      </c>
      <c r="AV199" s="227" t="s">
        <v>121</v>
      </c>
      <c r="AW199" s="227" t="s">
        <v>35</v>
      </c>
      <c r="AX199" s="227" t="s">
        <v>79</v>
      </c>
      <c r="AY199" s="238" t="s">
        <v>114</v>
      </c>
    </row>
    <row r="200" s="31" customFormat="true" ht="37.9" hidden="false" customHeight="true" outlineLevel="0" collapsed="false">
      <c r="A200" s="24"/>
      <c r="B200" s="25"/>
      <c r="C200" s="190" t="s">
        <v>300</v>
      </c>
      <c r="D200" s="190" t="s">
        <v>116</v>
      </c>
      <c r="E200" s="191" t="s">
        <v>301</v>
      </c>
      <c r="F200" s="192" t="s">
        <v>302</v>
      </c>
      <c r="G200" s="193" t="s">
        <v>119</v>
      </c>
      <c r="H200" s="194" t="n">
        <v>39</v>
      </c>
      <c r="I200" s="195"/>
      <c r="J200" s="196" t="n">
        <f aca="false">ROUND(I200*H200,2)</f>
        <v>0</v>
      </c>
      <c r="K200" s="192" t="s">
        <v>120</v>
      </c>
      <c r="L200" s="30"/>
      <c r="M200" s="197"/>
      <c r="N200" s="198" t="s">
        <v>45</v>
      </c>
      <c r="O200" s="67"/>
      <c r="P200" s="199" t="n">
        <f aca="false">O200*H200</f>
        <v>0</v>
      </c>
      <c r="Q200" s="199" t="n">
        <v>0.50077</v>
      </c>
      <c r="R200" s="199" t="n">
        <f aca="false">Q200*H200</f>
        <v>19.53003</v>
      </c>
      <c r="S200" s="199" t="n">
        <v>0</v>
      </c>
      <c r="T200" s="200" t="n">
        <f aca="false">S200*H200</f>
        <v>0</v>
      </c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R200" s="201" t="s">
        <v>121</v>
      </c>
      <c r="AT200" s="201" t="s">
        <v>116</v>
      </c>
      <c r="AU200" s="201" t="s">
        <v>81</v>
      </c>
      <c r="AY200" s="3" t="s">
        <v>114</v>
      </c>
      <c r="BE200" s="202" t="n">
        <f aca="false">IF(N200="základní",J200,0)</f>
        <v>0</v>
      </c>
      <c r="BF200" s="202" t="n">
        <f aca="false">IF(N200="snížená",J200,0)</f>
        <v>0</v>
      </c>
      <c r="BG200" s="202" t="n">
        <f aca="false">IF(N200="zákl. přenesená",J200,0)</f>
        <v>0</v>
      </c>
      <c r="BH200" s="202" t="n">
        <f aca="false">IF(N200="sníž. přenesená",J200,0)</f>
        <v>0</v>
      </c>
      <c r="BI200" s="202" t="n">
        <f aca="false">IF(N200="nulová",J200,0)</f>
        <v>0</v>
      </c>
      <c r="BJ200" s="3" t="s">
        <v>79</v>
      </c>
      <c r="BK200" s="202" t="n">
        <f aca="false">ROUND(I200*H200,2)</f>
        <v>0</v>
      </c>
      <c r="BL200" s="3" t="s">
        <v>121</v>
      </c>
      <c r="BM200" s="201" t="s">
        <v>303</v>
      </c>
    </row>
    <row r="201" s="203" customFormat="true" ht="11.25" hidden="false" customHeight="false" outlineLevel="0" collapsed="false">
      <c r="B201" s="204"/>
      <c r="C201" s="205"/>
      <c r="D201" s="206" t="s">
        <v>123</v>
      </c>
      <c r="E201" s="207"/>
      <c r="F201" s="208" t="s">
        <v>304</v>
      </c>
      <c r="G201" s="205"/>
      <c r="H201" s="207"/>
      <c r="I201" s="209"/>
      <c r="J201" s="205"/>
      <c r="K201" s="205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123</v>
      </c>
      <c r="AU201" s="214" t="s">
        <v>81</v>
      </c>
      <c r="AV201" s="203" t="s">
        <v>79</v>
      </c>
      <c r="AW201" s="203" t="s">
        <v>35</v>
      </c>
      <c r="AX201" s="203" t="s">
        <v>74</v>
      </c>
      <c r="AY201" s="214" t="s">
        <v>114</v>
      </c>
    </row>
    <row r="202" s="215" customFormat="true" ht="11.25" hidden="false" customHeight="false" outlineLevel="0" collapsed="false">
      <c r="B202" s="216"/>
      <c r="C202" s="217"/>
      <c r="D202" s="206" t="s">
        <v>123</v>
      </c>
      <c r="E202" s="218"/>
      <c r="F202" s="219" t="s">
        <v>300</v>
      </c>
      <c r="G202" s="217"/>
      <c r="H202" s="220" t="n">
        <v>39</v>
      </c>
      <c r="I202" s="221"/>
      <c r="J202" s="217"/>
      <c r="K202" s="217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123</v>
      </c>
      <c r="AU202" s="226" t="s">
        <v>81</v>
      </c>
      <c r="AV202" s="215" t="s">
        <v>81</v>
      </c>
      <c r="AW202" s="215" t="s">
        <v>35</v>
      </c>
      <c r="AX202" s="215" t="s">
        <v>74</v>
      </c>
      <c r="AY202" s="226" t="s">
        <v>114</v>
      </c>
    </row>
    <row r="203" s="227" customFormat="true" ht="11.25" hidden="false" customHeight="false" outlineLevel="0" collapsed="false">
      <c r="B203" s="228"/>
      <c r="C203" s="229"/>
      <c r="D203" s="206" t="s">
        <v>123</v>
      </c>
      <c r="E203" s="230"/>
      <c r="F203" s="231" t="s">
        <v>126</v>
      </c>
      <c r="G203" s="229"/>
      <c r="H203" s="232" t="n">
        <v>39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AT203" s="238" t="s">
        <v>123</v>
      </c>
      <c r="AU203" s="238" t="s">
        <v>81</v>
      </c>
      <c r="AV203" s="227" t="s">
        <v>121</v>
      </c>
      <c r="AW203" s="227" t="s">
        <v>35</v>
      </c>
      <c r="AX203" s="227" t="s">
        <v>79</v>
      </c>
      <c r="AY203" s="238" t="s">
        <v>114</v>
      </c>
    </row>
    <row r="204" s="173" customFormat="true" ht="22.9" hidden="false" customHeight="true" outlineLevel="0" collapsed="false">
      <c r="B204" s="174"/>
      <c r="C204" s="175"/>
      <c r="D204" s="176" t="s">
        <v>73</v>
      </c>
      <c r="E204" s="188" t="s">
        <v>162</v>
      </c>
      <c r="F204" s="188" t="s">
        <v>305</v>
      </c>
      <c r="G204" s="175"/>
      <c r="H204" s="175"/>
      <c r="I204" s="178"/>
      <c r="J204" s="189" t="n">
        <f aca="false">BK204</f>
        <v>0</v>
      </c>
      <c r="K204" s="175"/>
      <c r="L204" s="180"/>
      <c r="M204" s="181"/>
      <c r="N204" s="182"/>
      <c r="O204" s="182"/>
      <c r="P204" s="183" t="n">
        <f aca="false">SUM(P205:P215)</f>
        <v>0</v>
      </c>
      <c r="Q204" s="182"/>
      <c r="R204" s="183" t="n">
        <f aca="false">SUM(R205:R215)</f>
        <v>2.59836</v>
      </c>
      <c r="S204" s="182"/>
      <c r="T204" s="184" t="n">
        <f aca="false">SUM(T205:T215)</f>
        <v>0</v>
      </c>
      <c r="AR204" s="185" t="s">
        <v>79</v>
      </c>
      <c r="AT204" s="186" t="s">
        <v>73</v>
      </c>
      <c r="AU204" s="186" t="s">
        <v>79</v>
      </c>
      <c r="AY204" s="185" t="s">
        <v>114</v>
      </c>
      <c r="BK204" s="187" t="n">
        <f aca="false">SUM(BK205:BK215)</f>
        <v>0</v>
      </c>
    </row>
    <row r="205" s="31" customFormat="true" ht="24.2" hidden="false" customHeight="true" outlineLevel="0" collapsed="false">
      <c r="A205" s="24"/>
      <c r="B205" s="25"/>
      <c r="C205" s="190" t="s">
        <v>306</v>
      </c>
      <c r="D205" s="190" t="s">
        <v>116</v>
      </c>
      <c r="E205" s="191" t="s">
        <v>307</v>
      </c>
      <c r="F205" s="192" t="s">
        <v>308</v>
      </c>
      <c r="G205" s="193" t="s">
        <v>309</v>
      </c>
      <c r="H205" s="194" t="n">
        <v>1</v>
      </c>
      <c r="I205" s="195"/>
      <c r="J205" s="196" t="n">
        <f aca="false">ROUND(I205*H205,2)</f>
        <v>0</v>
      </c>
      <c r="K205" s="192" t="s">
        <v>120</v>
      </c>
      <c r="L205" s="30"/>
      <c r="M205" s="197"/>
      <c r="N205" s="198" t="s">
        <v>45</v>
      </c>
      <c r="O205" s="67"/>
      <c r="P205" s="199" t="n">
        <f aca="false">O205*H205</f>
        <v>0</v>
      </c>
      <c r="Q205" s="199" t="n">
        <v>0.4208</v>
      </c>
      <c r="R205" s="199" t="n">
        <f aca="false">Q205*H205</f>
        <v>0.4208</v>
      </c>
      <c r="S205" s="199" t="n">
        <v>0</v>
      </c>
      <c r="T205" s="200" t="n">
        <f aca="false">S205*H205</f>
        <v>0</v>
      </c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R205" s="201" t="s">
        <v>121</v>
      </c>
      <c r="AT205" s="201" t="s">
        <v>116</v>
      </c>
      <c r="AU205" s="201" t="s">
        <v>81</v>
      </c>
      <c r="AY205" s="3" t="s">
        <v>114</v>
      </c>
      <c r="BE205" s="202" t="n">
        <f aca="false">IF(N205="základní",J205,0)</f>
        <v>0</v>
      </c>
      <c r="BF205" s="202" t="n">
        <f aca="false">IF(N205="snížená",J205,0)</f>
        <v>0</v>
      </c>
      <c r="BG205" s="202" t="n">
        <f aca="false">IF(N205="zákl. přenesená",J205,0)</f>
        <v>0</v>
      </c>
      <c r="BH205" s="202" t="n">
        <f aca="false">IF(N205="sníž. přenesená",J205,0)</f>
        <v>0</v>
      </c>
      <c r="BI205" s="202" t="n">
        <f aca="false">IF(N205="nulová",J205,0)</f>
        <v>0</v>
      </c>
      <c r="BJ205" s="3" t="s">
        <v>79</v>
      </c>
      <c r="BK205" s="202" t="n">
        <f aca="false">ROUND(I205*H205,2)</f>
        <v>0</v>
      </c>
      <c r="BL205" s="3" t="s">
        <v>121</v>
      </c>
      <c r="BM205" s="201" t="s">
        <v>310</v>
      </c>
    </row>
    <row r="206" s="203" customFormat="true" ht="11.25" hidden="false" customHeight="false" outlineLevel="0" collapsed="false">
      <c r="B206" s="204"/>
      <c r="C206" s="205"/>
      <c r="D206" s="206" t="s">
        <v>123</v>
      </c>
      <c r="E206" s="207"/>
      <c r="F206" s="208" t="s">
        <v>311</v>
      </c>
      <c r="G206" s="205"/>
      <c r="H206" s="207"/>
      <c r="I206" s="209"/>
      <c r="J206" s="205"/>
      <c r="K206" s="205"/>
      <c r="L206" s="210"/>
      <c r="M206" s="211"/>
      <c r="N206" s="212"/>
      <c r="O206" s="212"/>
      <c r="P206" s="212"/>
      <c r="Q206" s="212"/>
      <c r="R206" s="212"/>
      <c r="S206" s="212"/>
      <c r="T206" s="213"/>
      <c r="AT206" s="214" t="s">
        <v>123</v>
      </c>
      <c r="AU206" s="214" t="s">
        <v>81</v>
      </c>
      <c r="AV206" s="203" t="s">
        <v>79</v>
      </c>
      <c r="AW206" s="203" t="s">
        <v>35</v>
      </c>
      <c r="AX206" s="203" t="s">
        <v>74</v>
      </c>
      <c r="AY206" s="214" t="s">
        <v>114</v>
      </c>
    </row>
    <row r="207" s="215" customFormat="true" ht="11.25" hidden="false" customHeight="false" outlineLevel="0" collapsed="false">
      <c r="B207" s="216"/>
      <c r="C207" s="217"/>
      <c r="D207" s="206" t="s">
        <v>123</v>
      </c>
      <c r="E207" s="218"/>
      <c r="F207" s="219" t="s">
        <v>79</v>
      </c>
      <c r="G207" s="217"/>
      <c r="H207" s="220" t="n">
        <v>1</v>
      </c>
      <c r="I207" s="221"/>
      <c r="J207" s="217"/>
      <c r="K207" s="217"/>
      <c r="L207" s="222"/>
      <c r="M207" s="223"/>
      <c r="N207" s="224"/>
      <c r="O207" s="224"/>
      <c r="P207" s="224"/>
      <c r="Q207" s="224"/>
      <c r="R207" s="224"/>
      <c r="S207" s="224"/>
      <c r="T207" s="225"/>
      <c r="AT207" s="226" t="s">
        <v>123</v>
      </c>
      <c r="AU207" s="226" t="s">
        <v>81</v>
      </c>
      <c r="AV207" s="215" t="s">
        <v>81</v>
      </c>
      <c r="AW207" s="215" t="s">
        <v>35</v>
      </c>
      <c r="AX207" s="215" t="s">
        <v>74</v>
      </c>
      <c r="AY207" s="226" t="s">
        <v>114</v>
      </c>
    </row>
    <row r="208" s="227" customFormat="true" ht="11.25" hidden="false" customHeight="false" outlineLevel="0" collapsed="false">
      <c r="B208" s="228"/>
      <c r="C208" s="229"/>
      <c r="D208" s="206" t="s">
        <v>123</v>
      </c>
      <c r="E208" s="230"/>
      <c r="F208" s="231" t="s">
        <v>126</v>
      </c>
      <c r="G208" s="229"/>
      <c r="H208" s="232" t="n">
        <v>1</v>
      </c>
      <c r="I208" s="233"/>
      <c r="J208" s="229"/>
      <c r="K208" s="229"/>
      <c r="L208" s="234"/>
      <c r="M208" s="235"/>
      <c r="N208" s="236"/>
      <c r="O208" s="236"/>
      <c r="P208" s="236"/>
      <c r="Q208" s="236"/>
      <c r="R208" s="236"/>
      <c r="S208" s="236"/>
      <c r="T208" s="237"/>
      <c r="AT208" s="238" t="s">
        <v>123</v>
      </c>
      <c r="AU208" s="238" t="s">
        <v>81</v>
      </c>
      <c r="AV208" s="227" t="s">
        <v>121</v>
      </c>
      <c r="AW208" s="227" t="s">
        <v>35</v>
      </c>
      <c r="AX208" s="227" t="s">
        <v>79</v>
      </c>
      <c r="AY208" s="238" t="s">
        <v>114</v>
      </c>
    </row>
    <row r="209" s="31" customFormat="true" ht="37.9" hidden="false" customHeight="true" outlineLevel="0" collapsed="false">
      <c r="A209" s="24"/>
      <c r="B209" s="25"/>
      <c r="C209" s="190" t="s">
        <v>312</v>
      </c>
      <c r="D209" s="190" t="s">
        <v>116</v>
      </c>
      <c r="E209" s="191" t="s">
        <v>313</v>
      </c>
      <c r="F209" s="192" t="s">
        <v>314</v>
      </c>
      <c r="G209" s="193" t="s">
        <v>309</v>
      </c>
      <c r="H209" s="194" t="n">
        <v>7</v>
      </c>
      <c r="I209" s="195"/>
      <c r="J209" s="196" t="n">
        <f aca="false">ROUND(I209*H209,2)</f>
        <v>0</v>
      </c>
      <c r="K209" s="192" t="s">
        <v>120</v>
      </c>
      <c r="L209" s="30"/>
      <c r="M209" s="197"/>
      <c r="N209" s="198" t="s">
        <v>45</v>
      </c>
      <c r="O209" s="67"/>
      <c r="P209" s="199" t="n">
        <f aca="false">O209*H209</f>
        <v>0</v>
      </c>
      <c r="Q209" s="199" t="n">
        <v>0.31108</v>
      </c>
      <c r="R209" s="199" t="n">
        <f aca="false">Q209*H209</f>
        <v>2.17756</v>
      </c>
      <c r="S209" s="199" t="n">
        <v>0</v>
      </c>
      <c r="T209" s="200" t="n">
        <f aca="false">S209*H209</f>
        <v>0</v>
      </c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R209" s="201" t="s">
        <v>121</v>
      </c>
      <c r="AT209" s="201" t="s">
        <v>116</v>
      </c>
      <c r="AU209" s="201" t="s">
        <v>81</v>
      </c>
      <c r="AY209" s="3" t="s">
        <v>114</v>
      </c>
      <c r="BE209" s="202" t="n">
        <f aca="false">IF(N209="základní",J209,0)</f>
        <v>0</v>
      </c>
      <c r="BF209" s="202" t="n">
        <f aca="false">IF(N209="snížená",J209,0)</f>
        <v>0</v>
      </c>
      <c r="BG209" s="202" t="n">
        <f aca="false">IF(N209="zákl. přenesená",J209,0)</f>
        <v>0</v>
      </c>
      <c r="BH209" s="202" t="n">
        <f aca="false">IF(N209="sníž. přenesená",J209,0)</f>
        <v>0</v>
      </c>
      <c r="BI209" s="202" t="n">
        <f aca="false">IF(N209="nulová",J209,0)</f>
        <v>0</v>
      </c>
      <c r="BJ209" s="3" t="s">
        <v>79</v>
      </c>
      <c r="BK209" s="202" t="n">
        <f aca="false">ROUND(I209*H209,2)</f>
        <v>0</v>
      </c>
      <c r="BL209" s="3" t="s">
        <v>121</v>
      </c>
      <c r="BM209" s="201" t="s">
        <v>315</v>
      </c>
    </row>
    <row r="210" s="203" customFormat="true" ht="11.25" hidden="false" customHeight="false" outlineLevel="0" collapsed="false">
      <c r="B210" s="204"/>
      <c r="C210" s="205"/>
      <c r="D210" s="206" t="s">
        <v>123</v>
      </c>
      <c r="E210" s="207"/>
      <c r="F210" s="208" t="s">
        <v>316</v>
      </c>
      <c r="G210" s="205"/>
      <c r="H210" s="207"/>
      <c r="I210" s="209"/>
      <c r="J210" s="205"/>
      <c r="K210" s="205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123</v>
      </c>
      <c r="AU210" s="214" t="s">
        <v>81</v>
      </c>
      <c r="AV210" s="203" t="s">
        <v>79</v>
      </c>
      <c r="AW210" s="203" t="s">
        <v>35</v>
      </c>
      <c r="AX210" s="203" t="s">
        <v>74</v>
      </c>
      <c r="AY210" s="214" t="s">
        <v>114</v>
      </c>
    </row>
    <row r="211" s="215" customFormat="true" ht="11.25" hidden="false" customHeight="false" outlineLevel="0" collapsed="false">
      <c r="B211" s="216"/>
      <c r="C211" s="217"/>
      <c r="D211" s="206" t="s">
        <v>123</v>
      </c>
      <c r="E211" s="218"/>
      <c r="F211" s="219" t="s">
        <v>81</v>
      </c>
      <c r="G211" s="217"/>
      <c r="H211" s="220" t="n">
        <v>2</v>
      </c>
      <c r="I211" s="221"/>
      <c r="J211" s="217"/>
      <c r="K211" s="217"/>
      <c r="L211" s="222"/>
      <c r="M211" s="223"/>
      <c r="N211" s="224"/>
      <c r="O211" s="224"/>
      <c r="P211" s="224"/>
      <c r="Q211" s="224"/>
      <c r="R211" s="224"/>
      <c r="S211" s="224"/>
      <c r="T211" s="225"/>
      <c r="AT211" s="226" t="s">
        <v>123</v>
      </c>
      <c r="AU211" s="226" t="s">
        <v>81</v>
      </c>
      <c r="AV211" s="215" t="s">
        <v>81</v>
      </c>
      <c r="AW211" s="215" t="s">
        <v>35</v>
      </c>
      <c r="AX211" s="215" t="s">
        <v>74</v>
      </c>
      <c r="AY211" s="226" t="s">
        <v>114</v>
      </c>
    </row>
    <row r="212" s="203" customFormat="true" ht="11.25" hidden="false" customHeight="false" outlineLevel="0" collapsed="false">
      <c r="B212" s="204"/>
      <c r="C212" s="205"/>
      <c r="D212" s="206" t="s">
        <v>123</v>
      </c>
      <c r="E212" s="207"/>
      <c r="F212" s="208" t="s">
        <v>317</v>
      </c>
      <c r="G212" s="205"/>
      <c r="H212" s="207"/>
      <c r="I212" s="209"/>
      <c r="J212" s="205"/>
      <c r="K212" s="205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123</v>
      </c>
      <c r="AU212" s="214" t="s">
        <v>81</v>
      </c>
      <c r="AV212" s="203" t="s">
        <v>79</v>
      </c>
      <c r="AW212" s="203" t="s">
        <v>35</v>
      </c>
      <c r="AX212" s="203" t="s">
        <v>74</v>
      </c>
      <c r="AY212" s="214" t="s">
        <v>114</v>
      </c>
    </row>
    <row r="213" s="215" customFormat="true" ht="11.25" hidden="false" customHeight="false" outlineLevel="0" collapsed="false">
      <c r="B213" s="216"/>
      <c r="C213" s="217"/>
      <c r="D213" s="206" t="s">
        <v>123</v>
      </c>
      <c r="E213" s="218"/>
      <c r="F213" s="219" t="s">
        <v>145</v>
      </c>
      <c r="G213" s="217"/>
      <c r="H213" s="220" t="n">
        <v>5</v>
      </c>
      <c r="I213" s="221"/>
      <c r="J213" s="217"/>
      <c r="K213" s="217"/>
      <c r="L213" s="222"/>
      <c r="M213" s="223"/>
      <c r="N213" s="224"/>
      <c r="O213" s="224"/>
      <c r="P213" s="224"/>
      <c r="Q213" s="224"/>
      <c r="R213" s="224"/>
      <c r="S213" s="224"/>
      <c r="T213" s="225"/>
      <c r="AT213" s="226" t="s">
        <v>123</v>
      </c>
      <c r="AU213" s="226" t="s">
        <v>81</v>
      </c>
      <c r="AV213" s="215" t="s">
        <v>81</v>
      </c>
      <c r="AW213" s="215" t="s">
        <v>35</v>
      </c>
      <c r="AX213" s="215" t="s">
        <v>74</v>
      </c>
      <c r="AY213" s="226" t="s">
        <v>114</v>
      </c>
    </row>
    <row r="214" s="227" customFormat="true" ht="11.25" hidden="false" customHeight="false" outlineLevel="0" collapsed="false">
      <c r="B214" s="228"/>
      <c r="C214" s="229"/>
      <c r="D214" s="206" t="s">
        <v>123</v>
      </c>
      <c r="E214" s="230"/>
      <c r="F214" s="231" t="s">
        <v>126</v>
      </c>
      <c r="G214" s="229"/>
      <c r="H214" s="232" t="n">
        <v>7</v>
      </c>
      <c r="I214" s="233"/>
      <c r="J214" s="229"/>
      <c r="K214" s="229"/>
      <c r="L214" s="234"/>
      <c r="M214" s="235"/>
      <c r="N214" s="236"/>
      <c r="O214" s="236"/>
      <c r="P214" s="236"/>
      <c r="Q214" s="236"/>
      <c r="R214" s="236"/>
      <c r="S214" s="236"/>
      <c r="T214" s="237"/>
      <c r="AT214" s="238" t="s">
        <v>123</v>
      </c>
      <c r="AU214" s="238" t="s">
        <v>81</v>
      </c>
      <c r="AV214" s="227" t="s">
        <v>121</v>
      </c>
      <c r="AW214" s="227" t="s">
        <v>35</v>
      </c>
      <c r="AX214" s="227" t="s">
        <v>79</v>
      </c>
      <c r="AY214" s="238" t="s">
        <v>114</v>
      </c>
    </row>
    <row r="215" s="31" customFormat="true" ht="14.45" hidden="false" customHeight="true" outlineLevel="0" collapsed="false">
      <c r="A215" s="24"/>
      <c r="B215" s="25"/>
      <c r="C215" s="190" t="s">
        <v>318</v>
      </c>
      <c r="D215" s="190" t="s">
        <v>116</v>
      </c>
      <c r="E215" s="191" t="s">
        <v>319</v>
      </c>
      <c r="F215" s="192" t="s">
        <v>320</v>
      </c>
      <c r="G215" s="193" t="s">
        <v>309</v>
      </c>
      <c r="H215" s="194" t="n">
        <v>2</v>
      </c>
      <c r="I215" s="195"/>
      <c r="J215" s="196" t="n">
        <f aca="false">ROUND(I215*H215,2)</f>
        <v>0</v>
      </c>
      <c r="K215" s="192"/>
      <c r="L215" s="30"/>
      <c r="M215" s="197"/>
      <c r="N215" s="198" t="s">
        <v>45</v>
      </c>
      <c r="O215" s="67"/>
      <c r="P215" s="199" t="n">
        <f aca="false">O215*H215</f>
        <v>0</v>
      </c>
      <c r="Q215" s="199" t="n">
        <v>0</v>
      </c>
      <c r="R215" s="199" t="n">
        <f aca="false">Q215*H215</f>
        <v>0</v>
      </c>
      <c r="S215" s="199" t="n">
        <v>0</v>
      </c>
      <c r="T215" s="200" t="n">
        <f aca="false">S215*H215</f>
        <v>0</v>
      </c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R215" s="201" t="s">
        <v>121</v>
      </c>
      <c r="AT215" s="201" t="s">
        <v>116</v>
      </c>
      <c r="AU215" s="201" t="s">
        <v>81</v>
      </c>
      <c r="AY215" s="3" t="s">
        <v>114</v>
      </c>
      <c r="BE215" s="202" t="n">
        <f aca="false">IF(N215="základní",J215,0)</f>
        <v>0</v>
      </c>
      <c r="BF215" s="202" t="n">
        <f aca="false">IF(N215="snížená",J215,0)</f>
        <v>0</v>
      </c>
      <c r="BG215" s="202" t="n">
        <f aca="false">IF(N215="zákl. přenesená",J215,0)</f>
        <v>0</v>
      </c>
      <c r="BH215" s="202" t="n">
        <f aca="false">IF(N215="sníž. přenesená",J215,0)</f>
        <v>0</v>
      </c>
      <c r="BI215" s="202" t="n">
        <f aca="false">IF(N215="nulová",J215,0)</f>
        <v>0</v>
      </c>
      <c r="BJ215" s="3" t="s">
        <v>79</v>
      </c>
      <c r="BK215" s="202" t="n">
        <f aca="false">ROUND(I215*H215,2)</f>
        <v>0</v>
      </c>
      <c r="BL215" s="3" t="s">
        <v>121</v>
      </c>
      <c r="BM215" s="201" t="s">
        <v>321</v>
      </c>
    </row>
    <row r="216" s="173" customFormat="true" ht="22.9" hidden="false" customHeight="true" outlineLevel="0" collapsed="false">
      <c r="B216" s="174"/>
      <c r="C216" s="175"/>
      <c r="D216" s="176" t="s">
        <v>73</v>
      </c>
      <c r="E216" s="188" t="s">
        <v>168</v>
      </c>
      <c r="F216" s="188" t="s">
        <v>322</v>
      </c>
      <c r="G216" s="175"/>
      <c r="H216" s="175"/>
      <c r="I216" s="178"/>
      <c r="J216" s="189" t="n">
        <f aca="false">BK216</f>
        <v>0</v>
      </c>
      <c r="K216" s="175"/>
      <c r="L216" s="180"/>
      <c r="M216" s="181"/>
      <c r="N216" s="182"/>
      <c r="O216" s="182"/>
      <c r="P216" s="183" t="n">
        <f aca="false">SUM(P217:P257)</f>
        <v>0</v>
      </c>
      <c r="Q216" s="182"/>
      <c r="R216" s="183" t="n">
        <f aca="false">SUM(R217:R257)</f>
        <v>93.412999</v>
      </c>
      <c r="S216" s="182"/>
      <c r="T216" s="184" t="n">
        <f aca="false">SUM(T217:T257)</f>
        <v>38.0105</v>
      </c>
      <c r="AR216" s="185" t="s">
        <v>79</v>
      </c>
      <c r="AT216" s="186" t="s">
        <v>73</v>
      </c>
      <c r="AU216" s="186" t="s">
        <v>79</v>
      </c>
      <c r="AY216" s="185" t="s">
        <v>114</v>
      </c>
      <c r="BK216" s="187" t="n">
        <f aca="false">SUM(BK217:BK257)</f>
        <v>0</v>
      </c>
    </row>
    <row r="217" s="31" customFormat="true" ht="24.2" hidden="false" customHeight="true" outlineLevel="0" collapsed="false">
      <c r="A217" s="24"/>
      <c r="B217" s="25"/>
      <c r="C217" s="190" t="s">
        <v>323</v>
      </c>
      <c r="D217" s="190" t="s">
        <v>116</v>
      </c>
      <c r="E217" s="191" t="s">
        <v>324</v>
      </c>
      <c r="F217" s="192" t="s">
        <v>325</v>
      </c>
      <c r="G217" s="193" t="s">
        <v>309</v>
      </c>
      <c r="H217" s="194" t="n">
        <v>5</v>
      </c>
      <c r="I217" s="195"/>
      <c r="J217" s="196" t="n">
        <f aca="false">ROUND(I217*H217,2)</f>
        <v>0</v>
      </c>
      <c r="K217" s="192" t="s">
        <v>120</v>
      </c>
      <c r="L217" s="30"/>
      <c r="M217" s="197"/>
      <c r="N217" s="198" t="s">
        <v>45</v>
      </c>
      <c r="O217" s="67"/>
      <c r="P217" s="199" t="n">
        <f aca="false">O217*H217</f>
        <v>0</v>
      </c>
      <c r="Q217" s="199" t="n">
        <v>0</v>
      </c>
      <c r="R217" s="199" t="n">
        <f aca="false">Q217*H217</f>
        <v>0</v>
      </c>
      <c r="S217" s="199" t="n">
        <v>0</v>
      </c>
      <c r="T217" s="200" t="n">
        <f aca="false">S217*H217</f>
        <v>0</v>
      </c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R217" s="201" t="s">
        <v>121</v>
      </c>
      <c r="AT217" s="201" t="s">
        <v>116</v>
      </c>
      <c r="AU217" s="201" t="s">
        <v>81</v>
      </c>
      <c r="AY217" s="3" t="s">
        <v>114</v>
      </c>
      <c r="BE217" s="202" t="n">
        <f aca="false">IF(N217="základní",J217,0)</f>
        <v>0</v>
      </c>
      <c r="BF217" s="202" t="n">
        <f aca="false">IF(N217="snížená",J217,0)</f>
        <v>0</v>
      </c>
      <c r="BG217" s="202" t="n">
        <f aca="false">IF(N217="zákl. přenesená",J217,0)</f>
        <v>0</v>
      </c>
      <c r="BH217" s="202" t="n">
        <f aca="false">IF(N217="sníž. přenesená",J217,0)</f>
        <v>0</v>
      </c>
      <c r="BI217" s="202" t="n">
        <f aca="false">IF(N217="nulová",J217,0)</f>
        <v>0</v>
      </c>
      <c r="BJ217" s="3" t="s">
        <v>79</v>
      </c>
      <c r="BK217" s="202" t="n">
        <f aca="false">ROUND(I217*H217,2)</f>
        <v>0</v>
      </c>
      <c r="BL217" s="3" t="s">
        <v>121</v>
      </c>
      <c r="BM217" s="201" t="s">
        <v>326</v>
      </c>
    </row>
    <row r="218" customFormat="false" ht="14.45" hidden="false" customHeight="true" outlineLevel="0" collapsed="false">
      <c r="A218" s="24"/>
      <c r="B218" s="25"/>
      <c r="C218" s="239" t="s">
        <v>327</v>
      </c>
      <c r="D218" s="239" t="s">
        <v>193</v>
      </c>
      <c r="E218" s="240" t="s">
        <v>328</v>
      </c>
      <c r="F218" s="241" t="s">
        <v>329</v>
      </c>
      <c r="G218" s="242" t="s">
        <v>309</v>
      </c>
      <c r="H218" s="243" t="n">
        <v>5</v>
      </c>
      <c r="I218" s="244"/>
      <c r="J218" s="245" t="n">
        <f aca="false">ROUND(I218*H218,2)</f>
        <v>0</v>
      </c>
      <c r="K218" s="241" t="s">
        <v>120</v>
      </c>
      <c r="L218" s="246"/>
      <c r="M218" s="247"/>
      <c r="N218" s="248" t="s">
        <v>45</v>
      </c>
      <c r="O218" s="67"/>
      <c r="P218" s="199" t="n">
        <f aca="false">O218*H218</f>
        <v>0</v>
      </c>
      <c r="Q218" s="199" t="n">
        <v>0.0021</v>
      </c>
      <c r="R218" s="199" t="n">
        <f aca="false">Q218*H218</f>
        <v>0.0105</v>
      </c>
      <c r="S218" s="199" t="n">
        <v>0</v>
      </c>
      <c r="T218" s="200" t="n">
        <f aca="false">S218*H218</f>
        <v>0</v>
      </c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R218" s="201" t="s">
        <v>162</v>
      </c>
      <c r="AT218" s="201" t="s">
        <v>193</v>
      </c>
      <c r="AU218" s="201" t="s">
        <v>81</v>
      </c>
      <c r="AY218" s="3" t="s">
        <v>114</v>
      </c>
      <c r="BE218" s="202" t="n">
        <f aca="false">IF(N218="základní",J218,0)</f>
        <v>0</v>
      </c>
      <c r="BF218" s="202" t="n">
        <f aca="false">IF(N218="snížená",J218,0)</f>
        <v>0</v>
      </c>
      <c r="BG218" s="202" t="n">
        <f aca="false">IF(N218="zákl. přenesená",J218,0)</f>
        <v>0</v>
      </c>
      <c r="BH218" s="202" t="n">
        <f aca="false">IF(N218="sníž. přenesená",J218,0)</f>
        <v>0</v>
      </c>
      <c r="BI218" s="202" t="n">
        <f aca="false">IF(N218="nulová",J218,0)</f>
        <v>0</v>
      </c>
      <c r="BJ218" s="3" t="s">
        <v>79</v>
      </c>
      <c r="BK218" s="202" t="n">
        <f aca="false">ROUND(I218*H218,2)</f>
        <v>0</v>
      </c>
      <c r="BL218" s="3" t="s">
        <v>121</v>
      </c>
      <c r="BM218" s="201" t="s">
        <v>330</v>
      </c>
    </row>
    <row r="219" customFormat="false" ht="62.65" hidden="false" customHeight="true" outlineLevel="0" collapsed="false">
      <c r="A219" s="24"/>
      <c r="B219" s="25"/>
      <c r="C219" s="190" t="s">
        <v>331</v>
      </c>
      <c r="D219" s="190" t="s">
        <v>116</v>
      </c>
      <c r="E219" s="191" t="s">
        <v>332</v>
      </c>
      <c r="F219" s="192" t="s">
        <v>333</v>
      </c>
      <c r="G219" s="193" t="s">
        <v>334</v>
      </c>
      <c r="H219" s="194" t="n">
        <v>164</v>
      </c>
      <c r="I219" s="195"/>
      <c r="J219" s="196" t="n">
        <f aca="false">ROUND(I219*H219,2)</f>
        <v>0</v>
      </c>
      <c r="K219" s="192" t="s">
        <v>120</v>
      </c>
      <c r="L219" s="30"/>
      <c r="M219" s="197"/>
      <c r="N219" s="198" t="s">
        <v>45</v>
      </c>
      <c r="O219" s="67"/>
      <c r="P219" s="199" t="n">
        <f aca="false">O219*H219</f>
        <v>0</v>
      </c>
      <c r="Q219" s="199" t="n">
        <v>0.14215</v>
      </c>
      <c r="R219" s="199" t="n">
        <f aca="false">Q219*H219</f>
        <v>23.3126</v>
      </c>
      <c r="S219" s="199" t="n">
        <v>0</v>
      </c>
      <c r="T219" s="200" t="n">
        <f aca="false">S219*H219</f>
        <v>0</v>
      </c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R219" s="201" t="s">
        <v>121</v>
      </c>
      <c r="AT219" s="201" t="s">
        <v>116</v>
      </c>
      <c r="AU219" s="201" t="s">
        <v>81</v>
      </c>
      <c r="AY219" s="3" t="s">
        <v>114</v>
      </c>
      <c r="BE219" s="202" t="n">
        <f aca="false">IF(N219="základní",J219,0)</f>
        <v>0</v>
      </c>
      <c r="BF219" s="202" t="n">
        <f aca="false">IF(N219="snížená",J219,0)</f>
        <v>0</v>
      </c>
      <c r="BG219" s="202" t="n">
        <f aca="false">IF(N219="zákl. přenesená",J219,0)</f>
        <v>0</v>
      </c>
      <c r="BH219" s="202" t="n">
        <f aca="false">IF(N219="sníž. přenesená",J219,0)</f>
        <v>0</v>
      </c>
      <c r="BI219" s="202" t="n">
        <f aca="false">IF(N219="nulová",J219,0)</f>
        <v>0</v>
      </c>
      <c r="BJ219" s="3" t="s">
        <v>79</v>
      </c>
      <c r="BK219" s="202" t="n">
        <f aca="false">ROUND(I219*H219,2)</f>
        <v>0</v>
      </c>
      <c r="BL219" s="3" t="s">
        <v>121</v>
      </c>
      <c r="BM219" s="201" t="s">
        <v>335</v>
      </c>
    </row>
    <row r="220" s="203" customFormat="true" ht="11.25" hidden="false" customHeight="false" outlineLevel="0" collapsed="false">
      <c r="B220" s="204"/>
      <c r="C220" s="205"/>
      <c r="D220" s="206" t="s">
        <v>123</v>
      </c>
      <c r="E220" s="207"/>
      <c r="F220" s="208" t="s">
        <v>336</v>
      </c>
      <c r="G220" s="205"/>
      <c r="H220" s="207"/>
      <c r="I220" s="209"/>
      <c r="J220" s="205"/>
      <c r="K220" s="205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123</v>
      </c>
      <c r="AU220" s="214" t="s">
        <v>81</v>
      </c>
      <c r="AV220" s="203" t="s">
        <v>79</v>
      </c>
      <c r="AW220" s="203" t="s">
        <v>35</v>
      </c>
      <c r="AX220" s="203" t="s">
        <v>74</v>
      </c>
      <c r="AY220" s="214" t="s">
        <v>114</v>
      </c>
    </row>
    <row r="221" s="215" customFormat="true" ht="11.25" hidden="false" customHeight="false" outlineLevel="0" collapsed="false">
      <c r="B221" s="216"/>
      <c r="C221" s="217"/>
      <c r="D221" s="206" t="s">
        <v>123</v>
      </c>
      <c r="E221" s="218"/>
      <c r="F221" s="219" t="s">
        <v>337</v>
      </c>
      <c r="G221" s="217"/>
      <c r="H221" s="220" t="n">
        <v>164</v>
      </c>
      <c r="I221" s="221"/>
      <c r="J221" s="217"/>
      <c r="K221" s="217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123</v>
      </c>
      <c r="AU221" s="226" t="s">
        <v>81</v>
      </c>
      <c r="AV221" s="215" t="s">
        <v>81</v>
      </c>
      <c r="AW221" s="215" t="s">
        <v>35</v>
      </c>
      <c r="AX221" s="215" t="s">
        <v>74</v>
      </c>
      <c r="AY221" s="226" t="s">
        <v>114</v>
      </c>
    </row>
    <row r="222" s="227" customFormat="true" ht="11.25" hidden="false" customHeight="false" outlineLevel="0" collapsed="false">
      <c r="B222" s="228"/>
      <c r="C222" s="229"/>
      <c r="D222" s="206" t="s">
        <v>123</v>
      </c>
      <c r="E222" s="230"/>
      <c r="F222" s="231" t="s">
        <v>126</v>
      </c>
      <c r="G222" s="229"/>
      <c r="H222" s="232" t="n">
        <v>164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AT222" s="238" t="s">
        <v>123</v>
      </c>
      <c r="AU222" s="238" t="s">
        <v>81</v>
      </c>
      <c r="AV222" s="227" t="s">
        <v>121</v>
      </c>
      <c r="AW222" s="227" t="s">
        <v>35</v>
      </c>
      <c r="AX222" s="227" t="s">
        <v>79</v>
      </c>
      <c r="AY222" s="238" t="s">
        <v>114</v>
      </c>
    </row>
    <row r="223" s="31" customFormat="true" ht="14.45" hidden="false" customHeight="true" outlineLevel="0" collapsed="false">
      <c r="A223" s="24"/>
      <c r="B223" s="25"/>
      <c r="C223" s="239" t="s">
        <v>167</v>
      </c>
      <c r="D223" s="239" t="s">
        <v>193</v>
      </c>
      <c r="E223" s="240" t="s">
        <v>338</v>
      </c>
      <c r="F223" s="241" t="s">
        <v>339</v>
      </c>
      <c r="G223" s="242" t="s">
        <v>309</v>
      </c>
      <c r="H223" s="243" t="n">
        <v>669.12</v>
      </c>
      <c r="I223" s="244"/>
      <c r="J223" s="245" t="n">
        <f aca="false">ROUND(I223*H223,2)</f>
        <v>0</v>
      </c>
      <c r="K223" s="241"/>
      <c r="L223" s="246"/>
      <c r="M223" s="247"/>
      <c r="N223" s="248" t="s">
        <v>45</v>
      </c>
      <c r="O223" s="67"/>
      <c r="P223" s="199" t="n">
        <f aca="false">O223*H223</f>
        <v>0</v>
      </c>
      <c r="Q223" s="199" t="n">
        <v>0.023</v>
      </c>
      <c r="R223" s="199" t="n">
        <f aca="false">Q223*H223</f>
        <v>15.38976</v>
      </c>
      <c r="S223" s="199" t="n">
        <v>0</v>
      </c>
      <c r="T223" s="200" t="n">
        <f aca="false">S223*H223</f>
        <v>0</v>
      </c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R223" s="201" t="s">
        <v>162</v>
      </c>
      <c r="AT223" s="201" t="s">
        <v>193</v>
      </c>
      <c r="AU223" s="201" t="s">
        <v>81</v>
      </c>
      <c r="AY223" s="3" t="s">
        <v>114</v>
      </c>
      <c r="BE223" s="202" t="n">
        <f aca="false">IF(N223="základní",J223,0)</f>
        <v>0</v>
      </c>
      <c r="BF223" s="202" t="n">
        <f aca="false">IF(N223="snížená",J223,0)</f>
        <v>0</v>
      </c>
      <c r="BG223" s="202" t="n">
        <f aca="false">IF(N223="zákl. přenesená",J223,0)</f>
        <v>0</v>
      </c>
      <c r="BH223" s="202" t="n">
        <f aca="false">IF(N223="sníž. přenesená",J223,0)</f>
        <v>0</v>
      </c>
      <c r="BI223" s="202" t="n">
        <f aca="false">IF(N223="nulová",J223,0)</f>
        <v>0</v>
      </c>
      <c r="BJ223" s="3" t="s">
        <v>79</v>
      </c>
      <c r="BK223" s="202" t="n">
        <f aca="false">ROUND(I223*H223,2)</f>
        <v>0</v>
      </c>
      <c r="BL223" s="3" t="s">
        <v>121</v>
      </c>
      <c r="BM223" s="201" t="s">
        <v>340</v>
      </c>
    </row>
    <row r="224" s="215" customFormat="true" ht="11.25" hidden="false" customHeight="false" outlineLevel="0" collapsed="false">
      <c r="B224" s="216"/>
      <c r="C224" s="217"/>
      <c r="D224" s="206" t="s">
        <v>123</v>
      </c>
      <c r="E224" s="217"/>
      <c r="F224" s="219" t="s">
        <v>341</v>
      </c>
      <c r="G224" s="217"/>
      <c r="H224" s="220" t="n">
        <v>669.12</v>
      </c>
      <c r="I224" s="221"/>
      <c r="J224" s="217"/>
      <c r="K224" s="217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123</v>
      </c>
      <c r="AU224" s="226" t="s">
        <v>81</v>
      </c>
      <c r="AV224" s="215" t="s">
        <v>81</v>
      </c>
      <c r="AW224" s="215" t="s">
        <v>4</v>
      </c>
      <c r="AX224" s="215" t="s">
        <v>79</v>
      </c>
      <c r="AY224" s="226" t="s">
        <v>114</v>
      </c>
    </row>
    <row r="225" s="31" customFormat="true" ht="49.15" hidden="false" customHeight="true" outlineLevel="0" collapsed="false">
      <c r="A225" s="24"/>
      <c r="B225" s="25"/>
      <c r="C225" s="190" t="s">
        <v>185</v>
      </c>
      <c r="D225" s="190" t="s">
        <v>116</v>
      </c>
      <c r="E225" s="191" t="s">
        <v>342</v>
      </c>
      <c r="F225" s="192" t="s">
        <v>343</v>
      </c>
      <c r="G225" s="193" t="s">
        <v>334</v>
      </c>
      <c r="H225" s="194" t="n">
        <v>134</v>
      </c>
      <c r="I225" s="195"/>
      <c r="J225" s="196" t="n">
        <f aca="false">ROUND(I225*H225,2)</f>
        <v>0</v>
      </c>
      <c r="K225" s="192" t="s">
        <v>120</v>
      </c>
      <c r="L225" s="30"/>
      <c r="M225" s="197"/>
      <c r="N225" s="198" t="s">
        <v>45</v>
      </c>
      <c r="O225" s="67"/>
      <c r="P225" s="199" t="n">
        <f aca="false">O225*H225</f>
        <v>0</v>
      </c>
      <c r="Q225" s="199" t="n">
        <v>0.1554</v>
      </c>
      <c r="R225" s="199" t="n">
        <f aca="false">Q225*H225</f>
        <v>20.8236</v>
      </c>
      <c r="S225" s="199" t="n">
        <v>0</v>
      </c>
      <c r="T225" s="200" t="n">
        <f aca="false">S225*H225</f>
        <v>0</v>
      </c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R225" s="201" t="s">
        <v>121</v>
      </c>
      <c r="AT225" s="201" t="s">
        <v>116</v>
      </c>
      <c r="AU225" s="201" t="s">
        <v>81</v>
      </c>
      <c r="AY225" s="3" t="s">
        <v>114</v>
      </c>
      <c r="BE225" s="202" t="n">
        <f aca="false">IF(N225="základní",J225,0)</f>
        <v>0</v>
      </c>
      <c r="BF225" s="202" t="n">
        <f aca="false">IF(N225="snížená",J225,0)</f>
        <v>0</v>
      </c>
      <c r="BG225" s="202" t="n">
        <f aca="false">IF(N225="zákl. přenesená",J225,0)</f>
        <v>0</v>
      </c>
      <c r="BH225" s="202" t="n">
        <f aca="false">IF(N225="sníž. přenesená",J225,0)</f>
        <v>0</v>
      </c>
      <c r="BI225" s="202" t="n">
        <f aca="false">IF(N225="nulová",J225,0)</f>
        <v>0</v>
      </c>
      <c r="BJ225" s="3" t="s">
        <v>79</v>
      </c>
      <c r="BK225" s="202" t="n">
        <f aca="false">ROUND(I225*H225,2)</f>
        <v>0</v>
      </c>
      <c r="BL225" s="3" t="s">
        <v>121</v>
      </c>
      <c r="BM225" s="201" t="s">
        <v>344</v>
      </c>
    </row>
    <row r="226" customFormat="false" ht="14.45" hidden="false" customHeight="true" outlineLevel="0" collapsed="false">
      <c r="A226" s="24"/>
      <c r="B226" s="25"/>
      <c r="C226" s="239" t="s">
        <v>345</v>
      </c>
      <c r="D226" s="239" t="s">
        <v>193</v>
      </c>
      <c r="E226" s="240" t="s">
        <v>346</v>
      </c>
      <c r="F226" s="241" t="s">
        <v>347</v>
      </c>
      <c r="G226" s="242" t="s">
        <v>334</v>
      </c>
      <c r="H226" s="243" t="n">
        <v>85.68</v>
      </c>
      <c r="I226" s="244"/>
      <c r="J226" s="245" t="n">
        <f aca="false">ROUND(I226*H226,2)</f>
        <v>0</v>
      </c>
      <c r="K226" s="241" t="s">
        <v>120</v>
      </c>
      <c r="L226" s="246"/>
      <c r="M226" s="247"/>
      <c r="N226" s="248" t="s">
        <v>45</v>
      </c>
      <c r="O226" s="67"/>
      <c r="P226" s="199" t="n">
        <f aca="false">O226*H226</f>
        <v>0</v>
      </c>
      <c r="Q226" s="199" t="n">
        <v>0.102</v>
      </c>
      <c r="R226" s="199" t="n">
        <f aca="false">Q226*H226</f>
        <v>8.73936</v>
      </c>
      <c r="S226" s="199" t="n">
        <v>0</v>
      </c>
      <c r="T226" s="200" t="n">
        <f aca="false">S226*H226</f>
        <v>0</v>
      </c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R226" s="201" t="s">
        <v>162</v>
      </c>
      <c r="AT226" s="201" t="s">
        <v>193</v>
      </c>
      <c r="AU226" s="201" t="s">
        <v>81</v>
      </c>
      <c r="AY226" s="3" t="s">
        <v>114</v>
      </c>
      <c r="BE226" s="202" t="n">
        <f aca="false">IF(N226="základní",J226,0)</f>
        <v>0</v>
      </c>
      <c r="BF226" s="202" t="n">
        <f aca="false">IF(N226="snížená",J226,0)</f>
        <v>0</v>
      </c>
      <c r="BG226" s="202" t="n">
        <f aca="false">IF(N226="zákl. přenesená",J226,0)</f>
        <v>0</v>
      </c>
      <c r="BH226" s="202" t="n">
        <f aca="false">IF(N226="sníž. přenesená",J226,0)</f>
        <v>0</v>
      </c>
      <c r="BI226" s="202" t="n">
        <f aca="false">IF(N226="nulová",J226,0)</f>
        <v>0</v>
      </c>
      <c r="BJ226" s="3" t="s">
        <v>79</v>
      </c>
      <c r="BK226" s="202" t="n">
        <f aca="false">ROUND(I226*H226,2)</f>
        <v>0</v>
      </c>
      <c r="BL226" s="3" t="s">
        <v>121</v>
      </c>
      <c r="BM226" s="201" t="s">
        <v>348</v>
      </c>
    </row>
    <row r="227" s="203" customFormat="true" ht="11.25" hidden="false" customHeight="false" outlineLevel="0" collapsed="false">
      <c r="B227" s="204"/>
      <c r="C227" s="205"/>
      <c r="D227" s="206" t="s">
        <v>123</v>
      </c>
      <c r="E227" s="207"/>
      <c r="F227" s="208" t="s">
        <v>349</v>
      </c>
      <c r="G227" s="205"/>
      <c r="H227" s="207"/>
      <c r="I227" s="209"/>
      <c r="J227" s="205"/>
      <c r="K227" s="205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123</v>
      </c>
      <c r="AU227" s="214" t="s">
        <v>81</v>
      </c>
      <c r="AV227" s="203" t="s">
        <v>79</v>
      </c>
      <c r="AW227" s="203" t="s">
        <v>35</v>
      </c>
      <c r="AX227" s="203" t="s">
        <v>74</v>
      </c>
      <c r="AY227" s="214" t="s">
        <v>114</v>
      </c>
    </row>
    <row r="228" s="215" customFormat="true" ht="11.25" hidden="false" customHeight="false" outlineLevel="0" collapsed="false">
      <c r="B228" s="216"/>
      <c r="C228" s="217"/>
      <c r="D228" s="206" t="s">
        <v>123</v>
      </c>
      <c r="E228" s="218"/>
      <c r="F228" s="219" t="s">
        <v>350</v>
      </c>
      <c r="G228" s="217"/>
      <c r="H228" s="220" t="n">
        <v>84</v>
      </c>
      <c r="I228" s="221"/>
      <c r="J228" s="217"/>
      <c r="K228" s="217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123</v>
      </c>
      <c r="AU228" s="226" t="s">
        <v>81</v>
      </c>
      <c r="AV228" s="215" t="s">
        <v>81</v>
      </c>
      <c r="AW228" s="215" t="s">
        <v>35</v>
      </c>
      <c r="AX228" s="215" t="s">
        <v>74</v>
      </c>
      <c r="AY228" s="226" t="s">
        <v>114</v>
      </c>
    </row>
    <row r="229" s="227" customFormat="true" ht="11.25" hidden="false" customHeight="false" outlineLevel="0" collapsed="false">
      <c r="B229" s="228"/>
      <c r="C229" s="229"/>
      <c r="D229" s="206" t="s">
        <v>123</v>
      </c>
      <c r="E229" s="230"/>
      <c r="F229" s="231" t="s">
        <v>126</v>
      </c>
      <c r="G229" s="229"/>
      <c r="H229" s="232" t="n">
        <v>84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AT229" s="238" t="s">
        <v>123</v>
      </c>
      <c r="AU229" s="238" t="s">
        <v>81</v>
      </c>
      <c r="AV229" s="227" t="s">
        <v>121</v>
      </c>
      <c r="AW229" s="227" t="s">
        <v>35</v>
      </c>
      <c r="AX229" s="227" t="s">
        <v>79</v>
      </c>
      <c r="AY229" s="238" t="s">
        <v>114</v>
      </c>
    </row>
    <row r="230" s="215" customFormat="true" ht="11.25" hidden="false" customHeight="false" outlineLevel="0" collapsed="false">
      <c r="B230" s="216"/>
      <c r="C230" s="217"/>
      <c r="D230" s="206" t="s">
        <v>123</v>
      </c>
      <c r="E230" s="217"/>
      <c r="F230" s="219" t="s">
        <v>351</v>
      </c>
      <c r="G230" s="217"/>
      <c r="H230" s="220" t="n">
        <v>85.68</v>
      </c>
      <c r="I230" s="221"/>
      <c r="J230" s="217"/>
      <c r="K230" s="217"/>
      <c r="L230" s="222"/>
      <c r="M230" s="223"/>
      <c r="N230" s="224"/>
      <c r="O230" s="224"/>
      <c r="P230" s="224"/>
      <c r="Q230" s="224"/>
      <c r="R230" s="224"/>
      <c r="S230" s="224"/>
      <c r="T230" s="225"/>
      <c r="AT230" s="226" t="s">
        <v>123</v>
      </c>
      <c r="AU230" s="226" t="s">
        <v>81</v>
      </c>
      <c r="AV230" s="215" t="s">
        <v>81</v>
      </c>
      <c r="AW230" s="215" t="s">
        <v>4</v>
      </c>
      <c r="AX230" s="215" t="s">
        <v>79</v>
      </c>
      <c r="AY230" s="226" t="s">
        <v>114</v>
      </c>
    </row>
    <row r="231" s="31" customFormat="true" ht="24.2" hidden="false" customHeight="true" outlineLevel="0" collapsed="false">
      <c r="A231" s="24"/>
      <c r="B231" s="25"/>
      <c r="C231" s="239" t="s">
        <v>352</v>
      </c>
      <c r="D231" s="239" t="s">
        <v>193</v>
      </c>
      <c r="E231" s="240" t="s">
        <v>353</v>
      </c>
      <c r="F231" s="241" t="s">
        <v>354</v>
      </c>
      <c r="G231" s="242" t="s">
        <v>334</v>
      </c>
      <c r="H231" s="243" t="n">
        <v>47.94</v>
      </c>
      <c r="I231" s="244"/>
      <c r="J231" s="245" t="n">
        <f aca="false">ROUND(I231*H231,2)</f>
        <v>0</v>
      </c>
      <c r="K231" s="241" t="s">
        <v>120</v>
      </c>
      <c r="L231" s="246"/>
      <c r="M231" s="247"/>
      <c r="N231" s="248" t="s">
        <v>45</v>
      </c>
      <c r="O231" s="67"/>
      <c r="P231" s="199" t="n">
        <f aca="false">O231*H231</f>
        <v>0</v>
      </c>
      <c r="Q231" s="199" t="n">
        <v>0.0483</v>
      </c>
      <c r="R231" s="199" t="n">
        <f aca="false">Q231*H231</f>
        <v>2.315502</v>
      </c>
      <c r="S231" s="199" t="n">
        <v>0</v>
      </c>
      <c r="T231" s="200" t="n">
        <f aca="false">S231*H231</f>
        <v>0</v>
      </c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R231" s="201" t="s">
        <v>162</v>
      </c>
      <c r="AT231" s="201" t="s">
        <v>193</v>
      </c>
      <c r="AU231" s="201" t="s">
        <v>81</v>
      </c>
      <c r="AY231" s="3" t="s">
        <v>114</v>
      </c>
      <c r="BE231" s="202" t="n">
        <f aca="false">IF(N231="základní",J231,0)</f>
        <v>0</v>
      </c>
      <c r="BF231" s="202" t="n">
        <f aca="false">IF(N231="snížená",J231,0)</f>
        <v>0</v>
      </c>
      <c r="BG231" s="202" t="n">
        <f aca="false">IF(N231="zákl. přenesená",J231,0)</f>
        <v>0</v>
      </c>
      <c r="BH231" s="202" t="n">
        <f aca="false">IF(N231="sníž. přenesená",J231,0)</f>
        <v>0</v>
      </c>
      <c r="BI231" s="202" t="n">
        <f aca="false">IF(N231="nulová",J231,0)</f>
        <v>0</v>
      </c>
      <c r="BJ231" s="3" t="s">
        <v>79</v>
      </c>
      <c r="BK231" s="202" t="n">
        <f aca="false">ROUND(I231*H231,2)</f>
        <v>0</v>
      </c>
      <c r="BL231" s="3" t="s">
        <v>121</v>
      </c>
      <c r="BM231" s="201" t="s">
        <v>355</v>
      </c>
    </row>
    <row r="232" s="203" customFormat="true" ht="11.25" hidden="false" customHeight="false" outlineLevel="0" collapsed="false">
      <c r="B232" s="204"/>
      <c r="C232" s="205"/>
      <c r="D232" s="206" t="s">
        <v>123</v>
      </c>
      <c r="E232" s="207"/>
      <c r="F232" s="208" t="s">
        <v>356</v>
      </c>
      <c r="G232" s="205"/>
      <c r="H232" s="207"/>
      <c r="I232" s="209"/>
      <c r="J232" s="205"/>
      <c r="K232" s="205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123</v>
      </c>
      <c r="AU232" s="214" t="s">
        <v>81</v>
      </c>
      <c r="AV232" s="203" t="s">
        <v>79</v>
      </c>
      <c r="AW232" s="203" t="s">
        <v>35</v>
      </c>
      <c r="AX232" s="203" t="s">
        <v>74</v>
      </c>
      <c r="AY232" s="214" t="s">
        <v>114</v>
      </c>
    </row>
    <row r="233" s="215" customFormat="true" ht="11.25" hidden="false" customHeight="false" outlineLevel="0" collapsed="false">
      <c r="B233" s="216"/>
      <c r="C233" s="217"/>
      <c r="D233" s="206" t="s">
        <v>123</v>
      </c>
      <c r="E233" s="218"/>
      <c r="F233" s="219" t="s">
        <v>185</v>
      </c>
      <c r="G233" s="217"/>
      <c r="H233" s="220" t="n">
        <v>47</v>
      </c>
      <c r="I233" s="221"/>
      <c r="J233" s="217"/>
      <c r="K233" s="217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123</v>
      </c>
      <c r="AU233" s="226" t="s">
        <v>81</v>
      </c>
      <c r="AV233" s="215" t="s">
        <v>81</v>
      </c>
      <c r="AW233" s="215" t="s">
        <v>35</v>
      </c>
      <c r="AX233" s="215" t="s">
        <v>74</v>
      </c>
      <c r="AY233" s="226" t="s">
        <v>114</v>
      </c>
    </row>
    <row r="234" s="227" customFormat="true" ht="11.25" hidden="false" customHeight="false" outlineLevel="0" collapsed="false">
      <c r="B234" s="228"/>
      <c r="C234" s="229"/>
      <c r="D234" s="206" t="s">
        <v>123</v>
      </c>
      <c r="E234" s="230"/>
      <c r="F234" s="231" t="s">
        <v>126</v>
      </c>
      <c r="G234" s="229"/>
      <c r="H234" s="232" t="n">
        <v>47</v>
      </c>
      <c r="I234" s="233"/>
      <c r="J234" s="229"/>
      <c r="K234" s="229"/>
      <c r="L234" s="234"/>
      <c r="M234" s="235"/>
      <c r="N234" s="236"/>
      <c r="O234" s="236"/>
      <c r="P234" s="236"/>
      <c r="Q234" s="236"/>
      <c r="R234" s="236"/>
      <c r="S234" s="236"/>
      <c r="T234" s="237"/>
      <c r="AT234" s="238" t="s">
        <v>123</v>
      </c>
      <c r="AU234" s="238" t="s">
        <v>81</v>
      </c>
      <c r="AV234" s="227" t="s">
        <v>121</v>
      </c>
      <c r="AW234" s="227" t="s">
        <v>35</v>
      </c>
      <c r="AX234" s="227" t="s">
        <v>79</v>
      </c>
      <c r="AY234" s="238" t="s">
        <v>114</v>
      </c>
    </row>
    <row r="235" s="215" customFormat="true" ht="11.25" hidden="false" customHeight="false" outlineLevel="0" collapsed="false">
      <c r="B235" s="216"/>
      <c r="C235" s="217"/>
      <c r="D235" s="206" t="s">
        <v>123</v>
      </c>
      <c r="E235" s="217"/>
      <c r="F235" s="219" t="s">
        <v>357</v>
      </c>
      <c r="G235" s="217"/>
      <c r="H235" s="220" t="n">
        <v>47.94</v>
      </c>
      <c r="I235" s="221"/>
      <c r="J235" s="217"/>
      <c r="K235" s="217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123</v>
      </c>
      <c r="AU235" s="226" t="s">
        <v>81</v>
      </c>
      <c r="AV235" s="215" t="s">
        <v>81</v>
      </c>
      <c r="AW235" s="215" t="s">
        <v>4</v>
      </c>
      <c r="AX235" s="215" t="s">
        <v>79</v>
      </c>
      <c r="AY235" s="226" t="s">
        <v>114</v>
      </c>
    </row>
    <row r="236" s="31" customFormat="true" ht="24.2" hidden="false" customHeight="true" outlineLevel="0" collapsed="false">
      <c r="A236" s="24"/>
      <c r="B236" s="25"/>
      <c r="C236" s="239" t="s">
        <v>358</v>
      </c>
      <c r="D236" s="239" t="s">
        <v>193</v>
      </c>
      <c r="E236" s="240" t="s">
        <v>359</v>
      </c>
      <c r="F236" s="241" t="s">
        <v>360</v>
      </c>
      <c r="G236" s="242" t="s">
        <v>334</v>
      </c>
      <c r="H236" s="243" t="n">
        <v>3.06</v>
      </c>
      <c r="I236" s="244"/>
      <c r="J236" s="245" t="n">
        <f aca="false">ROUND(I236*H236,2)</f>
        <v>0</v>
      </c>
      <c r="K236" s="241" t="s">
        <v>120</v>
      </c>
      <c r="L236" s="246"/>
      <c r="M236" s="247"/>
      <c r="N236" s="248" t="s">
        <v>45</v>
      </c>
      <c r="O236" s="67"/>
      <c r="P236" s="199" t="n">
        <f aca="false">O236*H236</f>
        <v>0</v>
      </c>
      <c r="Q236" s="199" t="n">
        <v>0.06567</v>
      </c>
      <c r="R236" s="199" t="n">
        <f aca="false">Q236*H236</f>
        <v>0.2009502</v>
      </c>
      <c r="S236" s="199" t="n">
        <v>0</v>
      </c>
      <c r="T236" s="200" t="n">
        <f aca="false">S236*H236</f>
        <v>0</v>
      </c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R236" s="201" t="s">
        <v>162</v>
      </c>
      <c r="AT236" s="201" t="s">
        <v>193</v>
      </c>
      <c r="AU236" s="201" t="s">
        <v>81</v>
      </c>
      <c r="AY236" s="3" t="s">
        <v>114</v>
      </c>
      <c r="BE236" s="202" t="n">
        <f aca="false">IF(N236="základní",J236,0)</f>
        <v>0</v>
      </c>
      <c r="BF236" s="202" t="n">
        <f aca="false">IF(N236="snížená",J236,0)</f>
        <v>0</v>
      </c>
      <c r="BG236" s="202" t="n">
        <f aca="false">IF(N236="zákl. přenesená",J236,0)</f>
        <v>0</v>
      </c>
      <c r="BH236" s="202" t="n">
        <f aca="false">IF(N236="sníž. přenesená",J236,0)</f>
        <v>0</v>
      </c>
      <c r="BI236" s="202" t="n">
        <f aca="false">IF(N236="nulová",J236,0)</f>
        <v>0</v>
      </c>
      <c r="BJ236" s="3" t="s">
        <v>79</v>
      </c>
      <c r="BK236" s="202" t="n">
        <f aca="false">ROUND(I236*H236,2)</f>
        <v>0</v>
      </c>
      <c r="BL236" s="3" t="s">
        <v>121</v>
      </c>
      <c r="BM236" s="201" t="s">
        <v>361</v>
      </c>
    </row>
    <row r="237" s="203" customFormat="true" ht="11.25" hidden="false" customHeight="false" outlineLevel="0" collapsed="false">
      <c r="B237" s="204"/>
      <c r="C237" s="205"/>
      <c r="D237" s="206" t="s">
        <v>123</v>
      </c>
      <c r="E237" s="207"/>
      <c r="F237" s="208" t="s">
        <v>362</v>
      </c>
      <c r="G237" s="205"/>
      <c r="H237" s="207"/>
      <c r="I237" s="209"/>
      <c r="J237" s="205"/>
      <c r="K237" s="205"/>
      <c r="L237" s="210"/>
      <c r="M237" s="211"/>
      <c r="N237" s="212"/>
      <c r="O237" s="212"/>
      <c r="P237" s="212"/>
      <c r="Q237" s="212"/>
      <c r="R237" s="212"/>
      <c r="S237" s="212"/>
      <c r="T237" s="213"/>
      <c r="AT237" s="214" t="s">
        <v>123</v>
      </c>
      <c r="AU237" s="214" t="s">
        <v>81</v>
      </c>
      <c r="AV237" s="203" t="s">
        <v>79</v>
      </c>
      <c r="AW237" s="203" t="s">
        <v>35</v>
      </c>
      <c r="AX237" s="203" t="s">
        <v>74</v>
      </c>
      <c r="AY237" s="214" t="s">
        <v>114</v>
      </c>
    </row>
    <row r="238" s="215" customFormat="true" ht="11.25" hidden="false" customHeight="false" outlineLevel="0" collapsed="false">
      <c r="B238" s="216"/>
      <c r="C238" s="217"/>
      <c r="D238" s="206" t="s">
        <v>123</v>
      </c>
      <c r="E238" s="218"/>
      <c r="F238" s="219" t="s">
        <v>132</v>
      </c>
      <c r="G238" s="217"/>
      <c r="H238" s="220" t="n">
        <v>3</v>
      </c>
      <c r="I238" s="221"/>
      <c r="J238" s="217"/>
      <c r="K238" s="217"/>
      <c r="L238" s="222"/>
      <c r="M238" s="223"/>
      <c r="N238" s="224"/>
      <c r="O238" s="224"/>
      <c r="P238" s="224"/>
      <c r="Q238" s="224"/>
      <c r="R238" s="224"/>
      <c r="S238" s="224"/>
      <c r="T238" s="225"/>
      <c r="AT238" s="226" t="s">
        <v>123</v>
      </c>
      <c r="AU238" s="226" t="s">
        <v>81</v>
      </c>
      <c r="AV238" s="215" t="s">
        <v>81</v>
      </c>
      <c r="AW238" s="215" t="s">
        <v>35</v>
      </c>
      <c r="AX238" s="215" t="s">
        <v>74</v>
      </c>
      <c r="AY238" s="226" t="s">
        <v>114</v>
      </c>
    </row>
    <row r="239" s="227" customFormat="true" ht="11.25" hidden="false" customHeight="false" outlineLevel="0" collapsed="false">
      <c r="B239" s="228"/>
      <c r="C239" s="229"/>
      <c r="D239" s="206" t="s">
        <v>123</v>
      </c>
      <c r="E239" s="230"/>
      <c r="F239" s="231" t="s">
        <v>126</v>
      </c>
      <c r="G239" s="229"/>
      <c r="H239" s="232" t="n">
        <v>3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AT239" s="238" t="s">
        <v>123</v>
      </c>
      <c r="AU239" s="238" t="s">
        <v>81</v>
      </c>
      <c r="AV239" s="227" t="s">
        <v>121</v>
      </c>
      <c r="AW239" s="227" t="s">
        <v>35</v>
      </c>
      <c r="AX239" s="227" t="s">
        <v>79</v>
      </c>
      <c r="AY239" s="238" t="s">
        <v>114</v>
      </c>
    </row>
    <row r="240" s="215" customFormat="true" ht="11.25" hidden="false" customHeight="false" outlineLevel="0" collapsed="false">
      <c r="B240" s="216"/>
      <c r="C240" s="217"/>
      <c r="D240" s="206" t="s">
        <v>123</v>
      </c>
      <c r="E240" s="217"/>
      <c r="F240" s="219" t="s">
        <v>363</v>
      </c>
      <c r="G240" s="217"/>
      <c r="H240" s="220" t="n">
        <v>3.06</v>
      </c>
      <c r="I240" s="221"/>
      <c r="J240" s="217"/>
      <c r="K240" s="217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123</v>
      </c>
      <c r="AU240" s="226" t="s">
        <v>81</v>
      </c>
      <c r="AV240" s="215" t="s">
        <v>81</v>
      </c>
      <c r="AW240" s="215" t="s">
        <v>4</v>
      </c>
      <c r="AX240" s="215" t="s">
        <v>79</v>
      </c>
      <c r="AY240" s="226" t="s">
        <v>114</v>
      </c>
    </row>
    <row r="241" s="31" customFormat="true" ht="24.2" hidden="false" customHeight="true" outlineLevel="0" collapsed="false">
      <c r="A241" s="24"/>
      <c r="B241" s="25"/>
      <c r="C241" s="190" t="s">
        <v>364</v>
      </c>
      <c r="D241" s="190" t="s">
        <v>116</v>
      </c>
      <c r="E241" s="191" t="s">
        <v>365</v>
      </c>
      <c r="F241" s="192" t="s">
        <v>366</v>
      </c>
      <c r="G241" s="193" t="s">
        <v>135</v>
      </c>
      <c r="H241" s="194" t="n">
        <v>10.02</v>
      </c>
      <c r="I241" s="195"/>
      <c r="J241" s="196" t="n">
        <f aca="false">ROUND(I241*H241,2)</f>
        <v>0</v>
      </c>
      <c r="K241" s="192" t="s">
        <v>120</v>
      </c>
      <c r="L241" s="30"/>
      <c r="M241" s="197"/>
      <c r="N241" s="198" t="s">
        <v>45</v>
      </c>
      <c r="O241" s="67"/>
      <c r="P241" s="199" t="n">
        <f aca="false">O241*H241</f>
        <v>0</v>
      </c>
      <c r="Q241" s="199" t="n">
        <v>2.25634</v>
      </c>
      <c r="R241" s="199" t="n">
        <f aca="false">Q241*H241</f>
        <v>22.6085268</v>
      </c>
      <c r="S241" s="199" t="n">
        <v>0</v>
      </c>
      <c r="T241" s="200" t="n">
        <f aca="false">S241*H241</f>
        <v>0</v>
      </c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R241" s="201" t="s">
        <v>121</v>
      </c>
      <c r="AT241" s="201" t="s">
        <v>116</v>
      </c>
      <c r="AU241" s="201" t="s">
        <v>81</v>
      </c>
      <c r="AY241" s="3" t="s">
        <v>114</v>
      </c>
      <c r="BE241" s="202" t="n">
        <f aca="false">IF(N241="základní",J241,0)</f>
        <v>0</v>
      </c>
      <c r="BF241" s="202" t="n">
        <f aca="false">IF(N241="snížená",J241,0)</f>
        <v>0</v>
      </c>
      <c r="BG241" s="202" t="n">
        <f aca="false">IF(N241="zákl. přenesená",J241,0)</f>
        <v>0</v>
      </c>
      <c r="BH241" s="202" t="n">
        <f aca="false">IF(N241="sníž. přenesená",J241,0)</f>
        <v>0</v>
      </c>
      <c r="BI241" s="202" t="n">
        <f aca="false">IF(N241="nulová",J241,0)</f>
        <v>0</v>
      </c>
      <c r="BJ241" s="3" t="s">
        <v>79</v>
      </c>
      <c r="BK241" s="202" t="n">
        <f aca="false">ROUND(I241*H241,2)</f>
        <v>0</v>
      </c>
      <c r="BL241" s="3" t="s">
        <v>121</v>
      </c>
      <c r="BM241" s="201" t="s">
        <v>367</v>
      </c>
    </row>
    <row r="242" s="203" customFormat="true" ht="11.25" hidden="false" customHeight="false" outlineLevel="0" collapsed="false">
      <c r="B242" s="204"/>
      <c r="C242" s="205"/>
      <c r="D242" s="206" t="s">
        <v>123</v>
      </c>
      <c r="E242" s="207"/>
      <c r="F242" s="208" t="s">
        <v>368</v>
      </c>
      <c r="G242" s="205"/>
      <c r="H242" s="207"/>
      <c r="I242" s="209"/>
      <c r="J242" s="205"/>
      <c r="K242" s="205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123</v>
      </c>
      <c r="AU242" s="214" t="s">
        <v>81</v>
      </c>
      <c r="AV242" s="203" t="s">
        <v>79</v>
      </c>
      <c r="AW242" s="203" t="s">
        <v>35</v>
      </c>
      <c r="AX242" s="203" t="s">
        <v>74</v>
      </c>
      <c r="AY242" s="214" t="s">
        <v>114</v>
      </c>
    </row>
    <row r="243" s="215" customFormat="true" ht="11.25" hidden="false" customHeight="false" outlineLevel="0" collapsed="false">
      <c r="B243" s="216"/>
      <c r="C243" s="217"/>
      <c r="D243" s="206" t="s">
        <v>123</v>
      </c>
      <c r="E243" s="218"/>
      <c r="F243" s="219" t="s">
        <v>369</v>
      </c>
      <c r="G243" s="217"/>
      <c r="H243" s="220" t="n">
        <v>4.02</v>
      </c>
      <c r="I243" s="221"/>
      <c r="J243" s="217"/>
      <c r="K243" s="217"/>
      <c r="L243" s="222"/>
      <c r="M243" s="223"/>
      <c r="N243" s="224"/>
      <c r="O243" s="224"/>
      <c r="P243" s="224"/>
      <c r="Q243" s="224"/>
      <c r="R243" s="224"/>
      <c r="S243" s="224"/>
      <c r="T243" s="225"/>
      <c r="AT243" s="226" t="s">
        <v>123</v>
      </c>
      <c r="AU243" s="226" t="s">
        <v>81</v>
      </c>
      <c r="AV243" s="215" t="s">
        <v>81</v>
      </c>
      <c r="AW243" s="215" t="s">
        <v>35</v>
      </c>
      <c r="AX243" s="215" t="s">
        <v>74</v>
      </c>
      <c r="AY243" s="226" t="s">
        <v>114</v>
      </c>
    </row>
    <row r="244" s="203" customFormat="true" ht="11.25" hidden="false" customHeight="false" outlineLevel="0" collapsed="false">
      <c r="B244" s="204"/>
      <c r="C244" s="205"/>
      <c r="D244" s="206" t="s">
        <v>123</v>
      </c>
      <c r="E244" s="207"/>
      <c r="F244" s="208" t="s">
        <v>336</v>
      </c>
      <c r="G244" s="205"/>
      <c r="H244" s="207"/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123</v>
      </c>
      <c r="AU244" s="214" t="s">
        <v>81</v>
      </c>
      <c r="AV244" s="203" t="s">
        <v>79</v>
      </c>
      <c r="AW244" s="203" t="s">
        <v>35</v>
      </c>
      <c r="AX244" s="203" t="s">
        <v>74</v>
      </c>
      <c r="AY244" s="214" t="s">
        <v>114</v>
      </c>
    </row>
    <row r="245" s="215" customFormat="true" ht="11.25" hidden="false" customHeight="false" outlineLevel="0" collapsed="false">
      <c r="B245" s="216"/>
      <c r="C245" s="217"/>
      <c r="D245" s="206" t="s">
        <v>123</v>
      </c>
      <c r="E245" s="218"/>
      <c r="F245" s="219" t="s">
        <v>370</v>
      </c>
      <c r="G245" s="217"/>
      <c r="H245" s="220" t="n">
        <v>6</v>
      </c>
      <c r="I245" s="221"/>
      <c r="J245" s="217"/>
      <c r="K245" s="217"/>
      <c r="L245" s="222"/>
      <c r="M245" s="223"/>
      <c r="N245" s="224"/>
      <c r="O245" s="224"/>
      <c r="P245" s="224"/>
      <c r="Q245" s="224"/>
      <c r="R245" s="224"/>
      <c r="S245" s="224"/>
      <c r="T245" s="225"/>
      <c r="AT245" s="226" t="s">
        <v>123</v>
      </c>
      <c r="AU245" s="226" t="s">
        <v>81</v>
      </c>
      <c r="AV245" s="215" t="s">
        <v>81</v>
      </c>
      <c r="AW245" s="215" t="s">
        <v>35</v>
      </c>
      <c r="AX245" s="215" t="s">
        <v>74</v>
      </c>
      <c r="AY245" s="226" t="s">
        <v>114</v>
      </c>
    </row>
    <row r="246" s="227" customFormat="true" ht="11.25" hidden="false" customHeight="false" outlineLevel="0" collapsed="false">
      <c r="B246" s="228"/>
      <c r="C246" s="229"/>
      <c r="D246" s="206" t="s">
        <v>123</v>
      </c>
      <c r="E246" s="230"/>
      <c r="F246" s="231" t="s">
        <v>126</v>
      </c>
      <c r="G246" s="229"/>
      <c r="H246" s="232" t="n">
        <v>10.02</v>
      </c>
      <c r="I246" s="233"/>
      <c r="J246" s="229"/>
      <c r="K246" s="229"/>
      <c r="L246" s="234"/>
      <c r="M246" s="235"/>
      <c r="N246" s="236"/>
      <c r="O246" s="236"/>
      <c r="P246" s="236"/>
      <c r="Q246" s="236"/>
      <c r="R246" s="236"/>
      <c r="S246" s="236"/>
      <c r="T246" s="237"/>
      <c r="AT246" s="238" t="s">
        <v>123</v>
      </c>
      <c r="AU246" s="238" t="s">
        <v>81</v>
      </c>
      <c r="AV246" s="227" t="s">
        <v>121</v>
      </c>
      <c r="AW246" s="227" t="s">
        <v>35</v>
      </c>
      <c r="AX246" s="227" t="s">
        <v>79</v>
      </c>
      <c r="AY246" s="238" t="s">
        <v>114</v>
      </c>
    </row>
    <row r="247" s="31" customFormat="true" ht="24.2" hidden="false" customHeight="true" outlineLevel="0" collapsed="false">
      <c r="A247" s="24"/>
      <c r="B247" s="25"/>
      <c r="C247" s="190" t="s">
        <v>371</v>
      </c>
      <c r="D247" s="190" t="s">
        <v>116</v>
      </c>
      <c r="E247" s="191" t="s">
        <v>372</v>
      </c>
      <c r="F247" s="192" t="s">
        <v>373</v>
      </c>
      <c r="G247" s="193" t="s">
        <v>334</v>
      </c>
      <c r="H247" s="194" t="n">
        <v>20</v>
      </c>
      <c r="I247" s="195"/>
      <c r="J247" s="196" t="n">
        <f aca="false">ROUND(I247*H247,2)</f>
        <v>0</v>
      </c>
      <c r="K247" s="192" t="s">
        <v>120</v>
      </c>
      <c r="L247" s="30"/>
      <c r="M247" s="197"/>
      <c r="N247" s="198" t="s">
        <v>45</v>
      </c>
      <c r="O247" s="67"/>
      <c r="P247" s="199" t="n">
        <f aca="false">O247*H247</f>
        <v>0</v>
      </c>
      <c r="Q247" s="199" t="n">
        <v>0</v>
      </c>
      <c r="R247" s="199" t="n">
        <f aca="false">Q247*H247</f>
        <v>0</v>
      </c>
      <c r="S247" s="199" t="n">
        <v>0</v>
      </c>
      <c r="T247" s="200" t="n">
        <f aca="false">S247*H247</f>
        <v>0</v>
      </c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R247" s="201" t="s">
        <v>121</v>
      </c>
      <c r="AT247" s="201" t="s">
        <v>116</v>
      </c>
      <c r="AU247" s="201" t="s">
        <v>81</v>
      </c>
      <c r="AY247" s="3" t="s">
        <v>114</v>
      </c>
      <c r="BE247" s="202" t="n">
        <f aca="false">IF(N247="základní",J247,0)</f>
        <v>0</v>
      </c>
      <c r="BF247" s="202" t="n">
        <f aca="false">IF(N247="snížená",J247,0)</f>
        <v>0</v>
      </c>
      <c r="BG247" s="202" t="n">
        <f aca="false">IF(N247="zákl. přenesená",J247,0)</f>
        <v>0</v>
      </c>
      <c r="BH247" s="202" t="n">
        <f aca="false">IF(N247="sníž. přenesená",J247,0)</f>
        <v>0</v>
      </c>
      <c r="BI247" s="202" t="n">
        <f aca="false">IF(N247="nulová",J247,0)</f>
        <v>0</v>
      </c>
      <c r="BJ247" s="3" t="s">
        <v>79</v>
      </c>
      <c r="BK247" s="202" t="n">
        <f aca="false">ROUND(I247*H247,2)</f>
        <v>0</v>
      </c>
      <c r="BL247" s="3" t="s">
        <v>121</v>
      </c>
      <c r="BM247" s="201" t="s">
        <v>374</v>
      </c>
    </row>
    <row r="248" s="31" customFormat="true" ht="37.9" hidden="false" customHeight="true" outlineLevel="0" collapsed="false">
      <c r="A248" s="24"/>
      <c r="B248" s="25"/>
      <c r="C248" s="190" t="s">
        <v>375</v>
      </c>
      <c r="D248" s="190" t="s">
        <v>116</v>
      </c>
      <c r="E248" s="191" t="s">
        <v>376</v>
      </c>
      <c r="F248" s="192" t="s">
        <v>377</v>
      </c>
      <c r="G248" s="193" t="s">
        <v>334</v>
      </c>
      <c r="H248" s="194" t="n">
        <v>20</v>
      </c>
      <c r="I248" s="195"/>
      <c r="J248" s="196" t="n">
        <f aca="false">ROUND(I248*H248,2)</f>
        <v>0</v>
      </c>
      <c r="K248" s="192" t="s">
        <v>120</v>
      </c>
      <c r="L248" s="30"/>
      <c r="M248" s="197"/>
      <c r="N248" s="198" t="s">
        <v>45</v>
      </c>
      <c r="O248" s="67"/>
      <c r="P248" s="199" t="n">
        <f aca="false">O248*H248</f>
        <v>0</v>
      </c>
      <c r="Q248" s="199" t="n">
        <v>0</v>
      </c>
      <c r="R248" s="199" t="n">
        <f aca="false">Q248*H248</f>
        <v>0</v>
      </c>
      <c r="S248" s="199" t="n">
        <v>0</v>
      </c>
      <c r="T248" s="200" t="n">
        <f aca="false">S248*H248</f>
        <v>0</v>
      </c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R248" s="201" t="s">
        <v>121</v>
      </c>
      <c r="AT248" s="201" t="s">
        <v>116</v>
      </c>
      <c r="AU248" s="201" t="s">
        <v>81</v>
      </c>
      <c r="AY248" s="3" t="s">
        <v>114</v>
      </c>
      <c r="BE248" s="202" t="n">
        <f aca="false">IF(N248="základní",J248,0)</f>
        <v>0</v>
      </c>
      <c r="BF248" s="202" t="n">
        <f aca="false">IF(N248="snížená",J248,0)</f>
        <v>0</v>
      </c>
      <c r="BG248" s="202" t="n">
        <f aca="false">IF(N248="zákl. přenesená",J248,0)</f>
        <v>0</v>
      </c>
      <c r="BH248" s="202" t="n">
        <f aca="false">IF(N248="sníž. přenesená",J248,0)</f>
        <v>0</v>
      </c>
      <c r="BI248" s="202" t="n">
        <f aca="false">IF(N248="nulová",J248,0)</f>
        <v>0</v>
      </c>
      <c r="BJ248" s="3" t="s">
        <v>79</v>
      </c>
      <c r="BK248" s="202" t="n">
        <f aca="false">ROUND(I248*H248,2)</f>
        <v>0</v>
      </c>
      <c r="BL248" s="3" t="s">
        <v>121</v>
      </c>
      <c r="BM248" s="201" t="s">
        <v>378</v>
      </c>
    </row>
    <row r="249" s="31" customFormat="true" ht="62.65" hidden="false" customHeight="true" outlineLevel="0" collapsed="false">
      <c r="A249" s="24"/>
      <c r="B249" s="25"/>
      <c r="C249" s="190" t="s">
        <v>379</v>
      </c>
      <c r="D249" s="190" t="s">
        <v>116</v>
      </c>
      <c r="E249" s="191" t="s">
        <v>380</v>
      </c>
      <c r="F249" s="192" t="s">
        <v>381</v>
      </c>
      <c r="G249" s="193" t="s">
        <v>334</v>
      </c>
      <c r="H249" s="194" t="n">
        <v>20</v>
      </c>
      <c r="I249" s="195"/>
      <c r="J249" s="196" t="n">
        <f aca="false">ROUND(I249*H249,2)</f>
        <v>0</v>
      </c>
      <c r="K249" s="192" t="s">
        <v>120</v>
      </c>
      <c r="L249" s="30"/>
      <c r="M249" s="197"/>
      <c r="N249" s="198" t="s">
        <v>45</v>
      </c>
      <c r="O249" s="67"/>
      <c r="P249" s="199" t="n">
        <f aca="false">O249*H249</f>
        <v>0</v>
      </c>
      <c r="Q249" s="199" t="n">
        <v>0.00061</v>
      </c>
      <c r="R249" s="199" t="n">
        <f aca="false">Q249*H249</f>
        <v>0.0122</v>
      </c>
      <c r="S249" s="199" t="n">
        <v>0</v>
      </c>
      <c r="T249" s="200" t="n">
        <f aca="false">S249*H249</f>
        <v>0</v>
      </c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R249" s="201" t="s">
        <v>121</v>
      </c>
      <c r="AT249" s="201" t="s">
        <v>116</v>
      </c>
      <c r="AU249" s="201" t="s">
        <v>81</v>
      </c>
      <c r="AY249" s="3" t="s">
        <v>114</v>
      </c>
      <c r="BE249" s="202" t="n">
        <f aca="false">IF(N249="základní",J249,0)</f>
        <v>0</v>
      </c>
      <c r="BF249" s="202" t="n">
        <f aca="false">IF(N249="snížená",J249,0)</f>
        <v>0</v>
      </c>
      <c r="BG249" s="202" t="n">
        <f aca="false">IF(N249="zákl. přenesená",J249,0)</f>
        <v>0</v>
      </c>
      <c r="BH249" s="202" t="n">
        <f aca="false">IF(N249="sníž. přenesená",J249,0)</f>
        <v>0</v>
      </c>
      <c r="BI249" s="202" t="n">
        <f aca="false">IF(N249="nulová",J249,0)</f>
        <v>0</v>
      </c>
      <c r="BJ249" s="3" t="s">
        <v>79</v>
      </c>
      <c r="BK249" s="202" t="n">
        <f aca="false">ROUND(I249*H249,2)</f>
        <v>0</v>
      </c>
      <c r="BL249" s="3" t="s">
        <v>121</v>
      </c>
      <c r="BM249" s="201" t="s">
        <v>382</v>
      </c>
    </row>
    <row r="250" s="31" customFormat="true" ht="49.15" hidden="false" customHeight="true" outlineLevel="0" collapsed="false">
      <c r="A250" s="24"/>
      <c r="B250" s="25"/>
      <c r="C250" s="190" t="s">
        <v>383</v>
      </c>
      <c r="D250" s="190" t="s">
        <v>116</v>
      </c>
      <c r="E250" s="191" t="s">
        <v>384</v>
      </c>
      <c r="F250" s="192" t="s">
        <v>385</v>
      </c>
      <c r="G250" s="193" t="s">
        <v>309</v>
      </c>
      <c r="H250" s="194" t="n">
        <v>5</v>
      </c>
      <c r="I250" s="195"/>
      <c r="J250" s="196" t="n">
        <f aca="false">ROUND(I250*H250,2)</f>
        <v>0</v>
      </c>
      <c r="K250" s="192" t="s">
        <v>120</v>
      </c>
      <c r="L250" s="30"/>
      <c r="M250" s="197"/>
      <c r="N250" s="198" t="s">
        <v>45</v>
      </c>
      <c r="O250" s="67"/>
      <c r="P250" s="199" t="n">
        <f aca="false">O250*H250</f>
        <v>0</v>
      </c>
      <c r="Q250" s="199" t="n">
        <v>0</v>
      </c>
      <c r="R250" s="199" t="n">
        <f aca="false">Q250*H250</f>
        <v>0</v>
      </c>
      <c r="S250" s="199" t="n">
        <v>0.0021</v>
      </c>
      <c r="T250" s="200" t="n">
        <f aca="false">S250*H250</f>
        <v>0.0105</v>
      </c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R250" s="201" t="s">
        <v>121</v>
      </c>
      <c r="AT250" s="201" t="s">
        <v>116</v>
      </c>
      <c r="AU250" s="201" t="s">
        <v>81</v>
      </c>
      <c r="AY250" s="3" t="s">
        <v>114</v>
      </c>
      <c r="BE250" s="202" t="n">
        <f aca="false">IF(N250="základní",J250,0)</f>
        <v>0</v>
      </c>
      <c r="BF250" s="202" t="n">
        <f aca="false">IF(N250="snížená",J250,0)</f>
        <v>0</v>
      </c>
      <c r="BG250" s="202" t="n">
        <f aca="false">IF(N250="zákl. přenesená",J250,0)</f>
        <v>0</v>
      </c>
      <c r="BH250" s="202" t="n">
        <f aca="false">IF(N250="sníž. přenesená",J250,0)</f>
        <v>0</v>
      </c>
      <c r="BI250" s="202" t="n">
        <f aca="false">IF(N250="nulová",J250,0)</f>
        <v>0</v>
      </c>
      <c r="BJ250" s="3" t="s">
        <v>79</v>
      </c>
      <c r="BK250" s="202" t="n">
        <f aca="false">ROUND(I250*H250,2)</f>
        <v>0</v>
      </c>
      <c r="BL250" s="3" t="s">
        <v>121</v>
      </c>
      <c r="BM250" s="201" t="s">
        <v>386</v>
      </c>
    </row>
    <row r="251" s="31" customFormat="true" ht="62.65" hidden="false" customHeight="true" outlineLevel="0" collapsed="false">
      <c r="A251" s="24"/>
      <c r="B251" s="25"/>
      <c r="C251" s="190" t="s">
        <v>387</v>
      </c>
      <c r="D251" s="190" t="s">
        <v>116</v>
      </c>
      <c r="E251" s="191" t="s">
        <v>388</v>
      </c>
      <c r="F251" s="192" t="s">
        <v>389</v>
      </c>
      <c r="G251" s="193" t="s">
        <v>334</v>
      </c>
      <c r="H251" s="194" t="n">
        <v>70</v>
      </c>
      <c r="I251" s="195"/>
      <c r="J251" s="196" t="n">
        <f aca="false">ROUND(I251*H251,2)</f>
        <v>0</v>
      </c>
      <c r="K251" s="192" t="s">
        <v>120</v>
      </c>
      <c r="L251" s="30"/>
      <c r="M251" s="197"/>
      <c r="N251" s="198" t="s">
        <v>45</v>
      </c>
      <c r="O251" s="67"/>
      <c r="P251" s="199" t="n">
        <f aca="false">O251*H251</f>
        <v>0</v>
      </c>
      <c r="Q251" s="199" t="n">
        <v>0</v>
      </c>
      <c r="R251" s="199" t="n">
        <f aca="false">Q251*H251</f>
        <v>0</v>
      </c>
      <c r="S251" s="199" t="n">
        <v>0.35</v>
      </c>
      <c r="T251" s="200" t="n">
        <f aca="false">S251*H251</f>
        <v>24.5</v>
      </c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R251" s="201" t="s">
        <v>121</v>
      </c>
      <c r="AT251" s="201" t="s">
        <v>116</v>
      </c>
      <c r="AU251" s="201" t="s">
        <v>81</v>
      </c>
      <c r="AY251" s="3" t="s">
        <v>114</v>
      </c>
      <c r="BE251" s="202" t="n">
        <f aca="false">IF(N251="základní",J251,0)</f>
        <v>0</v>
      </c>
      <c r="BF251" s="202" t="n">
        <f aca="false">IF(N251="snížená",J251,0)</f>
        <v>0</v>
      </c>
      <c r="BG251" s="202" t="n">
        <f aca="false">IF(N251="zákl. přenesená",J251,0)</f>
        <v>0</v>
      </c>
      <c r="BH251" s="202" t="n">
        <f aca="false">IF(N251="sníž. přenesená",J251,0)</f>
        <v>0</v>
      </c>
      <c r="BI251" s="202" t="n">
        <f aca="false">IF(N251="nulová",J251,0)</f>
        <v>0</v>
      </c>
      <c r="BJ251" s="3" t="s">
        <v>79</v>
      </c>
      <c r="BK251" s="202" t="n">
        <f aca="false">ROUND(I251*H251,2)</f>
        <v>0</v>
      </c>
      <c r="BL251" s="3" t="s">
        <v>121</v>
      </c>
      <c r="BM251" s="201" t="s">
        <v>390</v>
      </c>
    </row>
    <row r="252" s="203" customFormat="true" ht="22.5" hidden="false" customHeight="false" outlineLevel="0" collapsed="false">
      <c r="B252" s="204"/>
      <c r="C252" s="205"/>
      <c r="D252" s="206" t="s">
        <v>123</v>
      </c>
      <c r="E252" s="207"/>
      <c r="F252" s="208" t="s">
        <v>391</v>
      </c>
      <c r="G252" s="205"/>
      <c r="H252" s="207"/>
      <c r="I252" s="209"/>
      <c r="J252" s="205"/>
      <c r="K252" s="205"/>
      <c r="L252" s="210"/>
      <c r="M252" s="211"/>
      <c r="N252" s="212"/>
      <c r="O252" s="212"/>
      <c r="P252" s="212"/>
      <c r="Q252" s="212"/>
      <c r="R252" s="212"/>
      <c r="S252" s="212"/>
      <c r="T252" s="213"/>
      <c r="AT252" s="214" t="s">
        <v>123</v>
      </c>
      <c r="AU252" s="214" t="s">
        <v>81</v>
      </c>
      <c r="AV252" s="203" t="s">
        <v>79</v>
      </c>
      <c r="AW252" s="203" t="s">
        <v>35</v>
      </c>
      <c r="AX252" s="203" t="s">
        <v>74</v>
      </c>
      <c r="AY252" s="214" t="s">
        <v>114</v>
      </c>
    </row>
    <row r="253" s="215" customFormat="true" ht="11.25" hidden="false" customHeight="false" outlineLevel="0" collapsed="false">
      <c r="B253" s="216"/>
      <c r="C253" s="217"/>
      <c r="D253" s="206" t="s">
        <v>123</v>
      </c>
      <c r="E253" s="218"/>
      <c r="F253" s="219" t="s">
        <v>392</v>
      </c>
      <c r="G253" s="217"/>
      <c r="H253" s="220" t="n">
        <v>70</v>
      </c>
      <c r="I253" s="221"/>
      <c r="J253" s="217"/>
      <c r="K253" s="217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123</v>
      </c>
      <c r="AU253" s="226" t="s">
        <v>81</v>
      </c>
      <c r="AV253" s="215" t="s">
        <v>81</v>
      </c>
      <c r="AW253" s="215" t="s">
        <v>35</v>
      </c>
      <c r="AX253" s="215" t="s">
        <v>74</v>
      </c>
      <c r="AY253" s="226" t="s">
        <v>114</v>
      </c>
    </row>
    <row r="254" s="227" customFormat="true" ht="11.25" hidden="false" customHeight="false" outlineLevel="0" collapsed="false">
      <c r="B254" s="228"/>
      <c r="C254" s="229"/>
      <c r="D254" s="206" t="s">
        <v>123</v>
      </c>
      <c r="E254" s="230"/>
      <c r="F254" s="231" t="s">
        <v>126</v>
      </c>
      <c r="G254" s="229"/>
      <c r="H254" s="232" t="n">
        <v>70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AT254" s="238" t="s">
        <v>123</v>
      </c>
      <c r="AU254" s="238" t="s">
        <v>81</v>
      </c>
      <c r="AV254" s="227" t="s">
        <v>121</v>
      </c>
      <c r="AW254" s="227" t="s">
        <v>35</v>
      </c>
      <c r="AX254" s="227" t="s">
        <v>79</v>
      </c>
      <c r="AY254" s="238" t="s">
        <v>114</v>
      </c>
    </row>
    <row r="255" s="31" customFormat="true" ht="62.65" hidden="false" customHeight="true" outlineLevel="0" collapsed="false">
      <c r="A255" s="24"/>
      <c r="B255" s="25"/>
      <c r="C255" s="190" t="s">
        <v>393</v>
      </c>
      <c r="D255" s="190" t="s">
        <v>116</v>
      </c>
      <c r="E255" s="191" t="s">
        <v>394</v>
      </c>
      <c r="F255" s="192" t="s">
        <v>395</v>
      </c>
      <c r="G255" s="193" t="s">
        <v>334</v>
      </c>
      <c r="H255" s="194" t="n">
        <v>15</v>
      </c>
      <c r="I255" s="195"/>
      <c r="J255" s="196" t="n">
        <f aca="false">ROUND(I255*H255,2)</f>
        <v>0</v>
      </c>
      <c r="K255" s="192" t="s">
        <v>120</v>
      </c>
      <c r="L255" s="30"/>
      <c r="M255" s="197"/>
      <c r="N255" s="198" t="s">
        <v>45</v>
      </c>
      <c r="O255" s="67"/>
      <c r="P255" s="199" t="n">
        <f aca="false">O255*H255</f>
        <v>0</v>
      </c>
      <c r="Q255" s="199" t="n">
        <v>0</v>
      </c>
      <c r="R255" s="199" t="n">
        <f aca="false">Q255*H255</f>
        <v>0</v>
      </c>
      <c r="S255" s="199" t="n">
        <v>0.9</v>
      </c>
      <c r="T255" s="200" t="n">
        <f aca="false">S255*H255</f>
        <v>13.5</v>
      </c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R255" s="201" t="s">
        <v>121</v>
      </c>
      <c r="AT255" s="201" t="s">
        <v>116</v>
      </c>
      <c r="AU255" s="201" t="s">
        <v>81</v>
      </c>
      <c r="AY255" s="3" t="s">
        <v>114</v>
      </c>
      <c r="BE255" s="202" t="n">
        <f aca="false">IF(N255="základní",J255,0)</f>
        <v>0</v>
      </c>
      <c r="BF255" s="202" t="n">
        <f aca="false">IF(N255="snížená",J255,0)</f>
        <v>0</v>
      </c>
      <c r="BG255" s="202" t="n">
        <f aca="false">IF(N255="zákl. přenesená",J255,0)</f>
        <v>0</v>
      </c>
      <c r="BH255" s="202" t="n">
        <f aca="false">IF(N255="sníž. přenesená",J255,0)</f>
        <v>0</v>
      </c>
      <c r="BI255" s="202" t="n">
        <f aca="false">IF(N255="nulová",J255,0)</f>
        <v>0</v>
      </c>
      <c r="BJ255" s="3" t="s">
        <v>79</v>
      </c>
      <c r="BK255" s="202" t="n">
        <f aca="false">ROUND(I255*H255,2)</f>
        <v>0</v>
      </c>
      <c r="BL255" s="3" t="s">
        <v>121</v>
      </c>
      <c r="BM255" s="201" t="s">
        <v>396</v>
      </c>
    </row>
    <row r="256" s="203" customFormat="true" ht="22.5" hidden="false" customHeight="false" outlineLevel="0" collapsed="false">
      <c r="B256" s="204"/>
      <c r="C256" s="205"/>
      <c r="D256" s="206" t="s">
        <v>123</v>
      </c>
      <c r="E256" s="207"/>
      <c r="F256" s="208" t="s">
        <v>397</v>
      </c>
      <c r="G256" s="205"/>
      <c r="H256" s="207"/>
      <c r="I256" s="209"/>
      <c r="J256" s="205"/>
      <c r="K256" s="205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123</v>
      </c>
      <c r="AU256" s="214" t="s">
        <v>81</v>
      </c>
      <c r="AV256" s="203" t="s">
        <v>79</v>
      </c>
      <c r="AW256" s="203" t="s">
        <v>35</v>
      </c>
      <c r="AX256" s="203" t="s">
        <v>74</v>
      </c>
      <c r="AY256" s="214" t="s">
        <v>114</v>
      </c>
    </row>
    <row r="257" s="215" customFormat="true" ht="11.25" hidden="false" customHeight="false" outlineLevel="0" collapsed="false">
      <c r="B257" s="216"/>
      <c r="C257" s="217"/>
      <c r="D257" s="206" t="s">
        <v>123</v>
      </c>
      <c r="E257" s="218"/>
      <c r="F257" s="219" t="s">
        <v>8</v>
      </c>
      <c r="G257" s="217"/>
      <c r="H257" s="220" t="n">
        <v>15</v>
      </c>
      <c r="I257" s="221"/>
      <c r="J257" s="217"/>
      <c r="K257" s="217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123</v>
      </c>
      <c r="AU257" s="226" t="s">
        <v>81</v>
      </c>
      <c r="AV257" s="215" t="s">
        <v>81</v>
      </c>
      <c r="AW257" s="215" t="s">
        <v>35</v>
      </c>
      <c r="AX257" s="215" t="s">
        <v>79</v>
      </c>
      <c r="AY257" s="226" t="s">
        <v>114</v>
      </c>
    </row>
    <row r="258" s="173" customFormat="true" ht="22.9" hidden="false" customHeight="true" outlineLevel="0" collapsed="false">
      <c r="B258" s="174"/>
      <c r="C258" s="175"/>
      <c r="D258" s="176" t="s">
        <v>73</v>
      </c>
      <c r="E258" s="188" t="s">
        <v>398</v>
      </c>
      <c r="F258" s="188" t="s">
        <v>399</v>
      </c>
      <c r="G258" s="175"/>
      <c r="H258" s="175"/>
      <c r="I258" s="178"/>
      <c r="J258" s="189" t="n">
        <f aca="false">BK258</f>
        <v>0</v>
      </c>
      <c r="K258" s="175"/>
      <c r="L258" s="180"/>
      <c r="M258" s="181"/>
      <c r="N258" s="182"/>
      <c r="O258" s="182"/>
      <c r="P258" s="183" t="n">
        <f aca="false">SUM(P259:P272)</f>
        <v>0</v>
      </c>
      <c r="Q258" s="182"/>
      <c r="R258" s="183" t="n">
        <f aca="false">SUM(R259:R272)</f>
        <v>0</v>
      </c>
      <c r="S258" s="182"/>
      <c r="T258" s="184" t="n">
        <f aca="false">SUM(T259:T272)</f>
        <v>0</v>
      </c>
      <c r="AR258" s="185" t="s">
        <v>79</v>
      </c>
      <c r="AT258" s="186" t="s">
        <v>73</v>
      </c>
      <c r="AU258" s="186" t="s">
        <v>79</v>
      </c>
      <c r="AY258" s="185" t="s">
        <v>114</v>
      </c>
      <c r="BK258" s="187" t="n">
        <f aca="false">SUM(BK259:BK272)</f>
        <v>0</v>
      </c>
    </row>
    <row r="259" s="31" customFormat="true" ht="37.9" hidden="false" customHeight="true" outlineLevel="0" collapsed="false">
      <c r="A259" s="24"/>
      <c r="B259" s="25"/>
      <c r="C259" s="190" t="s">
        <v>400</v>
      </c>
      <c r="D259" s="190" t="s">
        <v>116</v>
      </c>
      <c r="E259" s="191" t="s">
        <v>401</v>
      </c>
      <c r="F259" s="192" t="s">
        <v>402</v>
      </c>
      <c r="G259" s="193" t="s">
        <v>196</v>
      </c>
      <c r="H259" s="194" t="n">
        <v>555.61</v>
      </c>
      <c r="I259" s="195"/>
      <c r="J259" s="196" t="n">
        <f aca="false">ROUND(I259*H259,2)</f>
        <v>0</v>
      </c>
      <c r="K259" s="192" t="s">
        <v>120</v>
      </c>
      <c r="L259" s="30"/>
      <c r="M259" s="197"/>
      <c r="N259" s="198" t="s">
        <v>45</v>
      </c>
      <c r="O259" s="67"/>
      <c r="P259" s="199" t="n">
        <f aca="false">O259*H259</f>
        <v>0</v>
      </c>
      <c r="Q259" s="199" t="n">
        <v>0</v>
      </c>
      <c r="R259" s="199" t="n">
        <f aca="false">Q259*H259</f>
        <v>0</v>
      </c>
      <c r="S259" s="199" t="n">
        <v>0</v>
      </c>
      <c r="T259" s="200" t="n">
        <f aca="false">S259*H259</f>
        <v>0</v>
      </c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R259" s="201" t="s">
        <v>121</v>
      </c>
      <c r="AT259" s="201" t="s">
        <v>116</v>
      </c>
      <c r="AU259" s="201" t="s">
        <v>81</v>
      </c>
      <c r="AY259" s="3" t="s">
        <v>114</v>
      </c>
      <c r="BE259" s="202" t="n">
        <f aca="false">IF(N259="základní",J259,0)</f>
        <v>0</v>
      </c>
      <c r="BF259" s="202" t="n">
        <f aca="false">IF(N259="snížená",J259,0)</f>
        <v>0</v>
      </c>
      <c r="BG259" s="202" t="n">
        <f aca="false">IF(N259="zákl. přenesená",J259,0)</f>
        <v>0</v>
      </c>
      <c r="BH259" s="202" t="n">
        <f aca="false">IF(N259="sníž. přenesená",J259,0)</f>
        <v>0</v>
      </c>
      <c r="BI259" s="202" t="n">
        <f aca="false">IF(N259="nulová",J259,0)</f>
        <v>0</v>
      </c>
      <c r="BJ259" s="3" t="s">
        <v>79</v>
      </c>
      <c r="BK259" s="202" t="n">
        <f aca="false">ROUND(I259*H259,2)</f>
        <v>0</v>
      </c>
      <c r="BL259" s="3" t="s">
        <v>121</v>
      </c>
      <c r="BM259" s="201" t="s">
        <v>403</v>
      </c>
    </row>
    <row r="260" s="203" customFormat="true" ht="11.25" hidden="false" customHeight="false" outlineLevel="0" collapsed="false">
      <c r="B260" s="204"/>
      <c r="C260" s="205"/>
      <c r="D260" s="206" t="s">
        <v>123</v>
      </c>
      <c r="E260" s="207"/>
      <c r="F260" s="208" t="s">
        <v>404</v>
      </c>
      <c r="G260" s="205"/>
      <c r="H260" s="207"/>
      <c r="I260" s="209"/>
      <c r="J260" s="205"/>
      <c r="K260" s="205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123</v>
      </c>
      <c r="AU260" s="214" t="s">
        <v>81</v>
      </c>
      <c r="AV260" s="203" t="s">
        <v>79</v>
      </c>
      <c r="AW260" s="203" t="s">
        <v>35</v>
      </c>
      <c r="AX260" s="203" t="s">
        <v>74</v>
      </c>
      <c r="AY260" s="214" t="s">
        <v>114</v>
      </c>
    </row>
    <row r="261" s="215" customFormat="true" ht="11.25" hidden="false" customHeight="false" outlineLevel="0" collapsed="false">
      <c r="B261" s="216"/>
      <c r="C261" s="217"/>
      <c r="D261" s="206" t="s">
        <v>123</v>
      </c>
      <c r="E261" s="218"/>
      <c r="F261" s="219" t="s">
        <v>405</v>
      </c>
      <c r="G261" s="217"/>
      <c r="H261" s="220" t="n">
        <v>555.61</v>
      </c>
      <c r="I261" s="221"/>
      <c r="J261" s="217"/>
      <c r="K261" s="217"/>
      <c r="L261" s="222"/>
      <c r="M261" s="223"/>
      <c r="N261" s="224"/>
      <c r="O261" s="224"/>
      <c r="P261" s="224"/>
      <c r="Q261" s="224"/>
      <c r="R261" s="224"/>
      <c r="S261" s="224"/>
      <c r="T261" s="225"/>
      <c r="AT261" s="226" t="s">
        <v>123</v>
      </c>
      <c r="AU261" s="226" t="s">
        <v>81</v>
      </c>
      <c r="AV261" s="215" t="s">
        <v>81</v>
      </c>
      <c r="AW261" s="215" t="s">
        <v>35</v>
      </c>
      <c r="AX261" s="215" t="s">
        <v>74</v>
      </c>
      <c r="AY261" s="226" t="s">
        <v>114</v>
      </c>
    </row>
    <row r="262" s="227" customFormat="true" ht="11.25" hidden="false" customHeight="false" outlineLevel="0" collapsed="false">
      <c r="B262" s="228"/>
      <c r="C262" s="229"/>
      <c r="D262" s="206" t="s">
        <v>123</v>
      </c>
      <c r="E262" s="230"/>
      <c r="F262" s="231" t="s">
        <v>126</v>
      </c>
      <c r="G262" s="229"/>
      <c r="H262" s="232" t="n">
        <v>555.61</v>
      </c>
      <c r="I262" s="233"/>
      <c r="J262" s="229"/>
      <c r="K262" s="229"/>
      <c r="L262" s="234"/>
      <c r="M262" s="235"/>
      <c r="N262" s="236"/>
      <c r="O262" s="236"/>
      <c r="P262" s="236"/>
      <c r="Q262" s="236"/>
      <c r="R262" s="236"/>
      <c r="S262" s="236"/>
      <c r="T262" s="237"/>
      <c r="AT262" s="238" t="s">
        <v>123</v>
      </c>
      <c r="AU262" s="238" t="s">
        <v>81</v>
      </c>
      <c r="AV262" s="227" t="s">
        <v>121</v>
      </c>
      <c r="AW262" s="227" t="s">
        <v>35</v>
      </c>
      <c r="AX262" s="227" t="s">
        <v>79</v>
      </c>
      <c r="AY262" s="238" t="s">
        <v>114</v>
      </c>
    </row>
    <row r="263" s="31" customFormat="true" ht="37.9" hidden="false" customHeight="true" outlineLevel="0" collapsed="false">
      <c r="A263" s="24"/>
      <c r="B263" s="25"/>
      <c r="C263" s="190" t="s">
        <v>406</v>
      </c>
      <c r="D263" s="190" t="s">
        <v>116</v>
      </c>
      <c r="E263" s="191" t="s">
        <v>407</v>
      </c>
      <c r="F263" s="192" t="s">
        <v>408</v>
      </c>
      <c r="G263" s="193" t="s">
        <v>196</v>
      </c>
      <c r="H263" s="194" t="n">
        <v>555.61</v>
      </c>
      <c r="I263" s="195"/>
      <c r="J263" s="196" t="n">
        <f aca="false">ROUND(I263*H263,2)</f>
        <v>0</v>
      </c>
      <c r="K263" s="192" t="s">
        <v>120</v>
      </c>
      <c r="L263" s="30"/>
      <c r="M263" s="197"/>
      <c r="N263" s="198" t="s">
        <v>45</v>
      </c>
      <c r="O263" s="67"/>
      <c r="P263" s="199" t="n">
        <f aca="false">O263*H263</f>
        <v>0</v>
      </c>
      <c r="Q263" s="199" t="n">
        <v>0</v>
      </c>
      <c r="R263" s="199" t="n">
        <f aca="false">Q263*H263</f>
        <v>0</v>
      </c>
      <c r="S263" s="199" t="n">
        <v>0</v>
      </c>
      <c r="T263" s="200" t="n">
        <f aca="false">S263*H263</f>
        <v>0</v>
      </c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R263" s="201" t="s">
        <v>121</v>
      </c>
      <c r="AT263" s="201" t="s">
        <v>116</v>
      </c>
      <c r="AU263" s="201" t="s">
        <v>81</v>
      </c>
      <c r="AY263" s="3" t="s">
        <v>114</v>
      </c>
      <c r="BE263" s="202" t="n">
        <f aca="false">IF(N263="základní",J263,0)</f>
        <v>0</v>
      </c>
      <c r="BF263" s="202" t="n">
        <f aca="false">IF(N263="snížená",J263,0)</f>
        <v>0</v>
      </c>
      <c r="BG263" s="202" t="n">
        <f aca="false">IF(N263="zákl. přenesená",J263,0)</f>
        <v>0</v>
      </c>
      <c r="BH263" s="202" t="n">
        <f aca="false">IF(N263="sníž. přenesená",J263,0)</f>
        <v>0</v>
      </c>
      <c r="BI263" s="202" t="n">
        <f aca="false">IF(N263="nulová",J263,0)</f>
        <v>0</v>
      </c>
      <c r="BJ263" s="3" t="s">
        <v>79</v>
      </c>
      <c r="BK263" s="202" t="n">
        <f aca="false">ROUND(I263*H263,2)</f>
        <v>0</v>
      </c>
      <c r="BL263" s="3" t="s">
        <v>121</v>
      </c>
      <c r="BM263" s="201" t="s">
        <v>409</v>
      </c>
    </row>
    <row r="264" s="31" customFormat="true" ht="37.9" hidden="false" customHeight="true" outlineLevel="0" collapsed="false">
      <c r="A264" s="24"/>
      <c r="B264" s="25"/>
      <c r="C264" s="190" t="s">
        <v>410</v>
      </c>
      <c r="D264" s="190" t="s">
        <v>116</v>
      </c>
      <c r="E264" s="191" t="s">
        <v>411</v>
      </c>
      <c r="F264" s="192" t="s">
        <v>412</v>
      </c>
      <c r="G264" s="193" t="s">
        <v>196</v>
      </c>
      <c r="H264" s="194" t="n">
        <v>38.011</v>
      </c>
      <c r="I264" s="195"/>
      <c r="J264" s="196" t="n">
        <f aca="false">ROUND(I264*H264,2)</f>
        <v>0</v>
      </c>
      <c r="K264" s="192" t="s">
        <v>120</v>
      </c>
      <c r="L264" s="30"/>
      <c r="M264" s="197"/>
      <c r="N264" s="198" t="s">
        <v>45</v>
      </c>
      <c r="O264" s="67"/>
      <c r="P264" s="199" t="n">
        <f aca="false">O264*H264</f>
        <v>0</v>
      </c>
      <c r="Q264" s="199" t="n">
        <v>0</v>
      </c>
      <c r="R264" s="199" t="n">
        <f aca="false">Q264*H264</f>
        <v>0</v>
      </c>
      <c r="S264" s="199" t="n">
        <v>0</v>
      </c>
      <c r="T264" s="200" t="n">
        <f aca="false">S264*H264</f>
        <v>0</v>
      </c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R264" s="201" t="s">
        <v>121</v>
      </c>
      <c r="AT264" s="201" t="s">
        <v>116</v>
      </c>
      <c r="AU264" s="201" t="s">
        <v>81</v>
      </c>
      <c r="AY264" s="3" t="s">
        <v>114</v>
      </c>
      <c r="BE264" s="202" t="n">
        <f aca="false">IF(N264="základní",J264,0)</f>
        <v>0</v>
      </c>
      <c r="BF264" s="202" t="n">
        <f aca="false">IF(N264="snížená",J264,0)</f>
        <v>0</v>
      </c>
      <c r="BG264" s="202" t="n">
        <f aca="false">IF(N264="zákl. přenesená",J264,0)</f>
        <v>0</v>
      </c>
      <c r="BH264" s="202" t="n">
        <f aca="false">IF(N264="sníž. přenesená",J264,0)</f>
        <v>0</v>
      </c>
      <c r="BI264" s="202" t="n">
        <f aca="false">IF(N264="nulová",J264,0)</f>
        <v>0</v>
      </c>
      <c r="BJ264" s="3" t="s">
        <v>79</v>
      </c>
      <c r="BK264" s="202" t="n">
        <f aca="false">ROUND(I264*H264,2)</f>
        <v>0</v>
      </c>
      <c r="BL264" s="3" t="s">
        <v>121</v>
      </c>
      <c r="BM264" s="201" t="s">
        <v>413</v>
      </c>
    </row>
    <row r="265" s="203" customFormat="true" ht="11.25" hidden="false" customHeight="false" outlineLevel="0" collapsed="false">
      <c r="B265" s="204"/>
      <c r="C265" s="205"/>
      <c r="D265" s="206" t="s">
        <v>123</v>
      </c>
      <c r="E265" s="207"/>
      <c r="F265" s="208" t="s">
        <v>414</v>
      </c>
      <c r="G265" s="205"/>
      <c r="H265" s="207"/>
      <c r="I265" s="209"/>
      <c r="J265" s="205"/>
      <c r="K265" s="205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123</v>
      </c>
      <c r="AU265" s="214" t="s">
        <v>81</v>
      </c>
      <c r="AV265" s="203" t="s">
        <v>79</v>
      </c>
      <c r="AW265" s="203" t="s">
        <v>35</v>
      </c>
      <c r="AX265" s="203" t="s">
        <v>74</v>
      </c>
      <c r="AY265" s="214" t="s">
        <v>114</v>
      </c>
    </row>
    <row r="266" s="215" customFormat="true" ht="11.25" hidden="false" customHeight="false" outlineLevel="0" collapsed="false">
      <c r="B266" s="216"/>
      <c r="C266" s="217"/>
      <c r="D266" s="206" t="s">
        <v>123</v>
      </c>
      <c r="E266" s="218"/>
      <c r="F266" s="219" t="s">
        <v>415</v>
      </c>
      <c r="G266" s="217"/>
      <c r="H266" s="220" t="n">
        <v>0.011</v>
      </c>
      <c r="I266" s="221"/>
      <c r="J266" s="217"/>
      <c r="K266" s="217"/>
      <c r="L266" s="222"/>
      <c r="M266" s="223"/>
      <c r="N266" s="224"/>
      <c r="O266" s="224"/>
      <c r="P266" s="224"/>
      <c r="Q266" s="224"/>
      <c r="R266" s="224"/>
      <c r="S266" s="224"/>
      <c r="T266" s="225"/>
      <c r="AT266" s="226" t="s">
        <v>123</v>
      </c>
      <c r="AU266" s="226" t="s">
        <v>81</v>
      </c>
      <c r="AV266" s="215" t="s">
        <v>81</v>
      </c>
      <c r="AW266" s="215" t="s">
        <v>35</v>
      </c>
      <c r="AX266" s="215" t="s">
        <v>74</v>
      </c>
      <c r="AY266" s="226" t="s">
        <v>114</v>
      </c>
    </row>
    <row r="267" s="203" customFormat="true" ht="22.5" hidden="false" customHeight="false" outlineLevel="0" collapsed="false">
      <c r="B267" s="204"/>
      <c r="C267" s="205"/>
      <c r="D267" s="206" t="s">
        <v>123</v>
      </c>
      <c r="E267" s="207"/>
      <c r="F267" s="208" t="s">
        <v>391</v>
      </c>
      <c r="G267" s="205"/>
      <c r="H267" s="207"/>
      <c r="I267" s="209"/>
      <c r="J267" s="205"/>
      <c r="K267" s="205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123</v>
      </c>
      <c r="AU267" s="214" t="s">
        <v>81</v>
      </c>
      <c r="AV267" s="203" t="s">
        <v>79</v>
      </c>
      <c r="AW267" s="203" t="s">
        <v>35</v>
      </c>
      <c r="AX267" s="203" t="s">
        <v>74</v>
      </c>
      <c r="AY267" s="214" t="s">
        <v>114</v>
      </c>
    </row>
    <row r="268" s="215" customFormat="true" ht="11.25" hidden="false" customHeight="false" outlineLevel="0" collapsed="false">
      <c r="B268" s="216"/>
      <c r="C268" s="217"/>
      <c r="D268" s="206" t="s">
        <v>123</v>
      </c>
      <c r="E268" s="218"/>
      <c r="F268" s="219" t="s">
        <v>416</v>
      </c>
      <c r="G268" s="217"/>
      <c r="H268" s="220" t="n">
        <v>24.5</v>
      </c>
      <c r="I268" s="221"/>
      <c r="J268" s="217"/>
      <c r="K268" s="217"/>
      <c r="L268" s="222"/>
      <c r="M268" s="223"/>
      <c r="N268" s="224"/>
      <c r="O268" s="224"/>
      <c r="P268" s="224"/>
      <c r="Q268" s="224"/>
      <c r="R268" s="224"/>
      <c r="S268" s="224"/>
      <c r="T268" s="225"/>
      <c r="AT268" s="226" t="s">
        <v>123</v>
      </c>
      <c r="AU268" s="226" t="s">
        <v>81</v>
      </c>
      <c r="AV268" s="215" t="s">
        <v>81</v>
      </c>
      <c r="AW268" s="215" t="s">
        <v>35</v>
      </c>
      <c r="AX268" s="215" t="s">
        <v>74</v>
      </c>
      <c r="AY268" s="226" t="s">
        <v>114</v>
      </c>
    </row>
    <row r="269" s="203" customFormat="true" ht="22.5" hidden="false" customHeight="false" outlineLevel="0" collapsed="false">
      <c r="B269" s="204"/>
      <c r="C269" s="205"/>
      <c r="D269" s="206" t="s">
        <v>123</v>
      </c>
      <c r="E269" s="207"/>
      <c r="F269" s="208" t="s">
        <v>397</v>
      </c>
      <c r="G269" s="205"/>
      <c r="H269" s="207"/>
      <c r="I269" s="209"/>
      <c r="J269" s="205"/>
      <c r="K269" s="205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123</v>
      </c>
      <c r="AU269" s="214" t="s">
        <v>81</v>
      </c>
      <c r="AV269" s="203" t="s">
        <v>79</v>
      </c>
      <c r="AW269" s="203" t="s">
        <v>35</v>
      </c>
      <c r="AX269" s="203" t="s">
        <v>74</v>
      </c>
      <c r="AY269" s="214" t="s">
        <v>114</v>
      </c>
    </row>
    <row r="270" s="215" customFormat="true" ht="11.25" hidden="false" customHeight="false" outlineLevel="0" collapsed="false">
      <c r="B270" s="216"/>
      <c r="C270" s="217"/>
      <c r="D270" s="206" t="s">
        <v>123</v>
      </c>
      <c r="E270" s="218"/>
      <c r="F270" s="219" t="s">
        <v>417</v>
      </c>
      <c r="G270" s="217"/>
      <c r="H270" s="220" t="n">
        <v>13.5</v>
      </c>
      <c r="I270" s="221"/>
      <c r="J270" s="217"/>
      <c r="K270" s="217"/>
      <c r="L270" s="222"/>
      <c r="M270" s="223"/>
      <c r="N270" s="224"/>
      <c r="O270" s="224"/>
      <c r="P270" s="224"/>
      <c r="Q270" s="224"/>
      <c r="R270" s="224"/>
      <c r="S270" s="224"/>
      <c r="T270" s="225"/>
      <c r="AT270" s="226" t="s">
        <v>123</v>
      </c>
      <c r="AU270" s="226" t="s">
        <v>81</v>
      </c>
      <c r="AV270" s="215" t="s">
        <v>81</v>
      </c>
      <c r="AW270" s="215" t="s">
        <v>35</v>
      </c>
      <c r="AX270" s="215" t="s">
        <v>74</v>
      </c>
      <c r="AY270" s="226" t="s">
        <v>114</v>
      </c>
    </row>
    <row r="271" s="227" customFormat="true" ht="11.25" hidden="false" customHeight="false" outlineLevel="0" collapsed="false">
      <c r="B271" s="228"/>
      <c r="C271" s="229"/>
      <c r="D271" s="206" t="s">
        <v>123</v>
      </c>
      <c r="E271" s="230"/>
      <c r="F271" s="231" t="s">
        <v>126</v>
      </c>
      <c r="G271" s="229"/>
      <c r="H271" s="232" t="n">
        <v>38.011</v>
      </c>
      <c r="I271" s="233"/>
      <c r="J271" s="229"/>
      <c r="K271" s="229"/>
      <c r="L271" s="234"/>
      <c r="M271" s="235"/>
      <c r="N271" s="236"/>
      <c r="O271" s="236"/>
      <c r="P271" s="236"/>
      <c r="Q271" s="236"/>
      <c r="R271" s="236"/>
      <c r="S271" s="236"/>
      <c r="T271" s="237"/>
      <c r="AT271" s="238" t="s">
        <v>123</v>
      </c>
      <c r="AU271" s="238" t="s">
        <v>81</v>
      </c>
      <c r="AV271" s="227" t="s">
        <v>121</v>
      </c>
      <c r="AW271" s="227" t="s">
        <v>35</v>
      </c>
      <c r="AX271" s="227" t="s">
        <v>79</v>
      </c>
      <c r="AY271" s="238" t="s">
        <v>114</v>
      </c>
    </row>
    <row r="272" s="31" customFormat="true" ht="37.9" hidden="false" customHeight="true" outlineLevel="0" collapsed="false">
      <c r="A272" s="24"/>
      <c r="B272" s="25"/>
      <c r="C272" s="190" t="s">
        <v>418</v>
      </c>
      <c r="D272" s="190" t="s">
        <v>116</v>
      </c>
      <c r="E272" s="191" t="s">
        <v>419</v>
      </c>
      <c r="F272" s="192" t="s">
        <v>408</v>
      </c>
      <c r="G272" s="193" t="s">
        <v>196</v>
      </c>
      <c r="H272" s="194" t="n">
        <v>38.011</v>
      </c>
      <c r="I272" s="195"/>
      <c r="J272" s="196" t="n">
        <f aca="false">ROUND(I272*H272,2)</f>
        <v>0</v>
      </c>
      <c r="K272" s="192" t="s">
        <v>120</v>
      </c>
      <c r="L272" s="30"/>
      <c r="M272" s="197"/>
      <c r="N272" s="198" t="s">
        <v>45</v>
      </c>
      <c r="O272" s="67"/>
      <c r="P272" s="199" t="n">
        <f aca="false">O272*H272</f>
        <v>0</v>
      </c>
      <c r="Q272" s="199" t="n">
        <v>0</v>
      </c>
      <c r="R272" s="199" t="n">
        <f aca="false">Q272*H272</f>
        <v>0</v>
      </c>
      <c r="S272" s="199" t="n">
        <v>0</v>
      </c>
      <c r="T272" s="200" t="n">
        <f aca="false">S272*H272</f>
        <v>0</v>
      </c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R272" s="201" t="s">
        <v>121</v>
      </c>
      <c r="AT272" s="201" t="s">
        <v>116</v>
      </c>
      <c r="AU272" s="201" t="s">
        <v>81</v>
      </c>
      <c r="AY272" s="3" t="s">
        <v>114</v>
      </c>
      <c r="BE272" s="202" t="n">
        <f aca="false">IF(N272="základní",J272,0)</f>
        <v>0</v>
      </c>
      <c r="BF272" s="202" t="n">
        <f aca="false">IF(N272="snížená",J272,0)</f>
        <v>0</v>
      </c>
      <c r="BG272" s="202" t="n">
        <f aca="false">IF(N272="zákl. přenesená",J272,0)</f>
        <v>0</v>
      </c>
      <c r="BH272" s="202" t="n">
        <f aca="false">IF(N272="sníž. přenesená",J272,0)</f>
        <v>0</v>
      </c>
      <c r="BI272" s="202" t="n">
        <f aca="false">IF(N272="nulová",J272,0)</f>
        <v>0</v>
      </c>
      <c r="BJ272" s="3" t="s">
        <v>79</v>
      </c>
      <c r="BK272" s="202" t="n">
        <f aca="false">ROUND(I272*H272,2)</f>
        <v>0</v>
      </c>
      <c r="BL272" s="3" t="s">
        <v>121</v>
      </c>
      <c r="BM272" s="201" t="s">
        <v>420</v>
      </c>
    </row>
    <row r="273" s="173" customFormat="true" ht="22.9" hidden="false" customHeight="true" outlineLevel="0" collapsed="false">
      <c r="B273" s="174"/>
      <c r="C273" s="175"/>
      <c r="D273" s="176" t="s">
        <v>73</v>
      </c>
      <c r="E273" s="188" t="s">
        <v>421</v>
      </c>
      <c r="F273" s="188" t="s">
        <v>422</v>
      </c>
      <c r="G273" s="175"/>
      <c r="H273" s="175"/>
      <c r="I273" s="178"/>
      <c r="J273" s="189" t="n">
        <f aca="false">BK273</f>
        <v>0</v>
      </c>
      <c r="K273" s="175"/>
      <c r="L273" s="180"/>
      <c r="M273" s="181"/>
      <c r="N273" s="182"/>
      <c r="O273" s="182"/>
      <c r="P273" s="183" t="n">
        <f aca="false">P274</f>
        <v>0</v>
      </c>
      <c r="Q273" s="182"/>
      <c r="R273" s="183" t="n">
        <f aca="false">R274</f>
        <v>0</v>
      </c>
      <c r="S273" s="182"/>
      <c r="T273" s="184" t="n">
        <f aca="false">T274</f>
        <v>0</v>
      </c>
      <c r="AR273" s="185" t="s">
        <v>79</v>
      </c>
      <c r="AT273" s="186" t="s">
        <v>73</v>
      </c>
      <c r="AU273" s="186" t="s">
        <v>79</v>
      </c>
      <c r="AY273" s="185" t="s">
        <v>114</v>
      </c>
      <c r="BK273" s="187" t="n">
        <f aca="false">BK274</f>
        <v>0</v>
      </c>
    </row>
    <row r="274" s="31" customFormat="true" ht="37.9" hidden="false" customHeight="true" outlineLevel="0" collapsed="false">
      <c r="A274" s="24"/>
      <c r="B274" s="25"/>
      <c r="C274" s="190" t="s">
        <v>423</v>
      </c>
      <c r="D274" s="190" t="s">
        <v>116</v>
      </c>
      <c r="E274" s="191" t="s">
        <v>424</v>
      </c>
      <c r="F274" s="192" t="s">
        <v>425</v>
      </c>
      <c r="G274" s="193" t="s">
        <v>196</v>
      </c>
      <c r="H274" s="194" t="n">
        <v>452.514</v>
      </c>
      <c r="I274" s="195"/>
      <c r="J274" s="196" t="n">
        <f aca="false">ROUND(I274*H274,2)</f>
        <v>0</v>
      </c>
      <c r="K274" s="192" t="s">
        <v>120</v>
      </c>
      <c r="L274" s="30"/>
      <c r="M274" s="197"/>
      <c r="N274" s="198" t="s">
        <v>45</v>
      </c>
      <c r="O274" s="67"/>
      <c r="P274" s="199" t="n">
        <f aca="false">O274*H274</f>
        <v>0</v>
      </c>
      <c r="Q274" s="199" t="n">
        <v>0</v>
      </c>
      <c r="R274" s="199" t="n">
        <f aca="false">Q274*H274</f>
        <v>0</v>
      </c>
      <c r="S274" s="199" t="n">
        <v>0</v>
      </c>
      <c r="T274" s="200" t="n">
        <f aca="false">S274*H274</f>
        <v>0</v>
      </c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R274" s="201" t="s">
        <v>121</v>
      </c>
      <c r="AT274" s="201" t="s">
        <v>116</v>
      </c>
      <c r="AU274" s="201" t="s">
        <v>81</v>
      </c>
      <c r="AY274" s="3" t="s">
        <v>114</v>
      </c>
      <c r="BE274" s="202" t="n">
        <f aca="false">IF(N274="základní",J274,0)</f>
        <v>0</v>
      </c>
      <c r="BF274" s="202" t="n">
        <f aca="false">IF(N274="snížená",J274,0)</f>
        <v>0</v>
      </c>
      <c r="BG274" s="202" t="n">
        <f aca="false">IF(N274="zákl. přenesená",J274,0)</f>
        <v>0</v>
      </c>
      <c r="BH274" s="202" t="n">
        <f aca="false">IF(N274="sníž. přenesená",J274,0)</f>
        <v>0</v>
      </c>
      <c r="BI274" s="202" t="n">
        <f aca="false">IF(N274="nulová",J274,0)</f>
        <v>0</v>
      </c>
      <c r="BJ274" s="3" t="s">
        <v>79</v>
      </c>
      <c r="BK274" s="202" t="n">
        <f aca="false">ROUND(I274*H274,2)</f>
        <v>0</v>
      </c>
      <c r="BL274" s="3" t="s">
        <v>121</v>
      </c>
      <c r="BM274" s="201" t="s">
        <v>426</v>
      </c>
    </row>
    <row r="275" s="173" customFormat="true" ht="25.9" hidden="false" customHeight="true" outlineLevel="0" collapsed="false">
      <c r="B275" s="174"/>
      <c r="C275" s="175"/>
      <c r="D275" s="176" t="s">
        <v>73</v>
      </c>
      <c r="E275" s="177" t="s">
        <v>427</v>
      </c>
      <c r="F275" s="177" t="s">
        <v>428</v>
      </c>
      <c r="G275" s="175"/>
      <c r="H275" s="175"/>
      <c r="I275" s="178"/>
      <c r="J275" s="179" t="n">
        <f aca="false">BK275</f>
        <v>0</v>
      </c>
      <c r="K275" s="175"/>
      <c r="L275" s="180"/>
      <c r="M275" s="181"/>
      <c r="N275" s="182"/>
      <c r="O275" s="182"/>
      <c r="P275" s="183" t="n">
        <f aca="false">P276</f>
        <v>0</v>
      </c>
      <c r="Q275" s="182"/>
      <c r="R275" s="183" t="n">
        <f aca="false">R276</f>
        <v>0.0028</v>
      </c>
      <c r="S275" s="182"/>
      <c r="T275" s="184" t="n">
        <f aca="false">T276</f>
        <v>0</v>
      </c>
      <c r="AR275" s="185" t="s">
        <v>81</v>
      </c>
      <c r="AT275" s="186" t="s">
        <v>73</v>
      </c>
      <c r="AU275" s="186" t="s">
        <v>74</v>
      </c>
      <c r="AY275" s="185" t="s">
        <v>114</v>
      </c>
      <c r="BK275" s="187" t="n">
        <f aca="false">BK276</f>
        <v>0</v>
      </c>
    </row>
    <row r="276" customFormat="false" ht="22.9" hidden="false" customHeight="true" outlineLevel="0" collapsed="false">
      <c r="A276" s="173"/>
      <c r="B276" s="174"/>
      <c r="C276" s="175"/>
      <c r="D276" s="176" t="s">
        <v>73</v>
      </c>
      <c r="E276" s="188" t="s">
        <v>429</v>
      </c>
      <c r="F276" s="188" t="s">
        <v>430</v>
      </c>
      <c r="G276" s="175"/>
      <c r="H276" s="175"/>
      <c r="I276" s="178"/>
      <c r="J276" s="189" t="n">
        <f aca="false">BK276</f>
        <v>0</v>
      </c>
      <c r="K276" s="175"/>
      <c r="L276" s="180"/>
      <c r="M276" s="181"/>
      <c r="N276" s="182"/>
      <c r="O276" s="182"/>
      <c r="P276" s="183" t="n">
        <f aca="false">SUM(P277:P281)</f>
        <v>0</v>
      </c>
      <c r="Q276" s="182"/>
      <c r="R276" s="183" t="n">
        <f aca="false">SUM(R277:R281)</f>
        <v>0.0028</v>
      </c>
      <c r="S276" s="182"/>
      <c r="T276" s="184" t="n">
        <f aca="false">SUM(T277:T281)</f>
        <v>0</v>
      </c>
      <c r="AR276" s="185" t="s">
        <v>81</v>
      </c>
      <c r="AT276" s="186" t="s">
        <v>73</v>
      </c>
      <c r="AU276" s="186" t="s">
        <v>79</v>
      </c>
      <c r="AY276" s="185" t="s">
        <v>114</v>
      </c>
      <c r="BK276" s="187" t="n">
        <f aca="false">SUM(BK277:BK281)</f>
        <v>0</v>
      </c>
    </row>
    <row r="277" s="31" customFormat="true" ht="37.9" hidden="false" customHeight="true" outlineLevel="0" collapsed="false">
      <c r="A277" s="24"/>
      <c r="B277" s="25"/>
      <c r="C277" s="190" t="s">
        <v>431</v>
      </c>
      <c r="D277" s="190" t="s">
        <v>116</v>
      </c>
      <c r="E277" s="191" t="s">
        <v>432</v>
      </c>
      <c r="F277" s="192" t="s">
        <v>433</v>
      </c>
      <c r="G277" s="193" t="s">
        <v>119</v>
      </c>
      <c r="H277" s="194" t="n">
        <v>3.5</v>
      </c>
      <c r="I277" s="195"/>
      <c r="J277" s="196" t="n">
        <f aca="false">ROUND(I277*H277,2)</f>
        <v>0</v>
      </c>
      <c r="K277" s="192" t="s">
        <v>120</v>
      </c>
      <c r="L277" s="30"/>
      <c r="M277" s="197"/>
      <c r="N277" s="198" t="s">
        <v>45</v>
      </c>
      <c r="O277" s="67"/>
      <c r="P277" s="199" t="n">
        <f aca="false">O277*H277</f>
        <v>0</v>
      </c>
      <c r="Q277" s="199" t="n">
        <v>0.0008</v>
      </c>
      <c r="R277" s="199" t="n">
        <f aca="false">Q277*H277</f>
        <v>0.0028</v>
      </c>
      <c r="S277" s="199" t="n">
        <v>0</v>
      </c>
      <c r="T277" s="200" t="n">
        <f aca="false">S277*H277</f>
        <v>0</v>
      </c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R277" s="201" t="s">
        <v>202</v>
      </c>
      <c r="AT277" s="201" t="s">
        <v>116</v>
      </c>
      <c r="AU277" s="201" t="s">
        <v>81</v>
      </c>
      <c r="AY277" s="3" t="s">
        <v>114</v>
      </c>
      <c r="BE277" s="202" t="n">
        <f aca="false">IF(N277="základní",J277,0)</f>
        <v>0</v>
      </c>
      <c r="BF277" s="202" t="n">
        <f aca="false">IF(N277="snížená",J277,0)</f>
        <v>0</v>
      </c>
      <c r="BG277" s="202" t="n">
        <f aca="false">IF(N277="zákl. přenesená",J277,0)</f>
        <v>0</v>
      </c>
      <c r="BH277" s="202" t="n">
        <f aca="false">IF(N277="sníž. přenesená",J277,0)</f>
        <v>0</v>
      </c>
      <c r="BI277" s="202" t="n">
        <f aca="false">IF(N277="nulová",J277,0)</f>
        <v>0</v>
      </c>
      <c r="BJ277" s="3" t="s">
        <v>79</v>
      </c>
      <c r="BK277" s="202" t="n">
        <f aca="false">ROUND(I277*H277,2)</f>
        <v>0</v>
      </c>
      <c r="BL277" s="3" t="s">
        <v>202</v>
      </c>
      <c r="BM277" s="201" t="s">
        <v>434</v>
      </c>
    </row>
    <row r="278" s="203" customFormat="true" ht="11.25" hidden="false" customHeight="false" outlineLevel="0" collapsed="false">
      <c r="B278" s="204"/>
      <c r="C278" s="205"/>
      <c r="D278" s="206" t="s">
        <v>123</v>
      </c>
      <c r="E278" s="207"/>
      <c r="F278" s="208" t="s">
        <v>435</v>
      </c>
      <c r="G278" s="205"/>
      <c r="H278" s="207"/>
      <c r="I278" s="209"/>
      <c r="J278" s="205"/>
      <c r="K278" s="205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123</v>
      </c>
      <c r="AU278" s="214" t="s">
        <v>81</v>
      </c>
      <c r="AV278" s="203" t="s">
        <v>79</v>
      </c>
      <c r="AW278" s="203" t="s">
        <v>35</v>
      </c>
      <c r="AX278" s="203" t="s">
        <v>74</v>
      </c>
      <c r="AY278" s="214" t="s">
        <v>114</v>
      </c>
    </row>
    <row r="279" s="215" customFormat="true" ht="11.25" hidden="false" customHeight="false" outlineLevel="0" collapsed="false">
      <c r="B279" s="216"/>
      <c r="C279" s="217"/>
      <c r="D279" s="206" t="s">
        <v>123</v>
      </c>
      <c r="E279" s="218"/>
      <c r="F279" s="219" t="s">
        <v>436</v>
      </c>
      <c r="G279" s="217"/>
      <c r="H279" s="220" t="n">
        <v>3.5</v>
      </c>
      <c r="I279" s="221"/>
      <c r="J279" s="217"/>
      <c r="K279" s="217"/>
      <c r="L279" s="222"/>
      <c r="M279" s="223"/>
      <c r="N279" s="224"/>
      <c r="O279" s="224"/>
      <c r="P279" s="224"/>
      <c r="Q279" s="224"/>
      <c r="R279" s="224"/>
      <c r="S279" s="224"/>
      <c r="T279" s="225"/>
      <c r="AT279" s="226" t="s">
        <v>123</v>
      </c>
      <c r="AU279" s="226" t="s">
        <v>81</v>
      </c>
      <c r="AV279" s="215" t="s">
        <v>81</v>
      </c>
      <c r="AW279" s="215" t="s">
        <v>35</v>
      </c>
      <c r="AX279" s="215" t="s">
        <v>74</v>
      </c>
      <c r="AY279" s="226" t="s">
        <v>114</v>
      </c>
    </row>
    <row r="280" s="227" customFormat="true" ht="11.25" hidden="false" customHeight="false" outlineLevel="0" collapsed="false">
      <c r="B280" s="228"/>
      <c r="C280" s="229"/>
      <c r="D280" s="206" t="s">
        <v>123</v>
      </c>
      <c r="E280" s="230"/>
      <c r="F280" s="231" t="s">
        <v>126</v>
      </c>
      <c r="G280" s="229"/>
      <c r="H280" s="232" t="n">
        <v>3.5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AT280" s="238" t="s">
        <v>123</v>
      </c>
      <c r="AU280" s="238" t="s">
        <v>81</v>
      </c>
      <c r="AV280" s="227" t="s">
        <v>121</v>
      </c>
      <c r="AW280" s="227" t="s">
        <v>35</v>
      </c>
      <c r="AX280" s="227" t="s">
        <v>79</v>
      </c>
      <c r="AY280" s="238" t="s">
        <v>114</v>
      </c>
    </row>
    <row r="281" s="31" customFormat="true" ht="49.15" hidden="false" customHeight="true" outlineLevel="0" collapsed="false">
      <c r="A281" s="24"/>
      <c r="B281" s="25"/>
      <c r="C281" s="190" t="s">
        <v>437</v>
      </c>
      <c r="D281" s="190" t="s">
        <v>116</v>
      </c>
      <c r="E281" s="191" t="s">
        <v>438</v>
      </c>
      <c r="F281" s="192" t="s">
        <v>439</v>
      </c>
      <c r="G281" s="193" t="s">
        <v>196</v>
      </c>
      <c r="H281" s="194" t="n">
        <v>0.003</v>
      </c>
      <c r="I281" s="195"/>
      <c r="J281" s="196" t="n">
        <f aca="false">ROUND(I281*H281,2)</f>
        <v>0</v>
      </c>
      <c r="K281" s="192" t="s">
        <v>120</v>
      </c>
      <c r="L281" s="30"/>
      <c r="M281" s="197"/>
      <c r="N281" s="198" t="s">
        <v>45</v>
      </c>
      <c r="O281" s="67"/>
      <c r="P281" s="199" t="n">
        <f aca="false">O281*H281</f>
        <v>0</v>
      </c>
      <c r="Q281" s="199" t="n">
        <v>0</v>
      </c>
      <c r="R281" s="199" t="n">
        <f aca="false">Q281*H281</f>
        <v>0</v>
      </c>
      <c r="S281" s="199" t="n">
        <v>0</v>
      </c>
      <c r="T281" s="200" t="n">
        <f aca="false">S281*H281</f>
        <v>0</v>
      </c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R281" s="201" t="s">
        <v>202</v>
      </c>
      <c r="AT281" s="201" t="s">
        <v>116</v>
      </c>
      <c r="AU281" s="201" t="s">
        <v>81</v>
      </c>
      <c r="AY281" s="3" t="s">
        <v>114</v>
      </c>
      <c r="BE281" s="202" t="n">
        <f aca="false">IF(N281="základní",J281,0)</f>
        <v>0</v>
      </c>
      <c r="BF281" s="202" t="n">
        <f aca="false">IF(N281="snížená",J281,0)</f>
        <v>0</v>
      </c>
      <c r="BG281" s="202" t="n">
        <f aca="false">IF(N281="zákl. přenesená",J281,0)</f>
        <v>0</v>
      </c>
      <c r="BH281" s="202" t="n">
        <f aca="false">IF(N281="sníž. přenesená",J281,0)</f>
        <v>0</v>
      </c>
      <c r="BI281" s="202" t="n">
        <f aca="false">IF(N281="nulová",J281,0)</f>
        <v>0</v>
      </c>
      <c r="BJ281" s="3" t="s">
        <v>79</v>
      </c>
      <c r="BK281" s="202" t="n">
        <f aca="false">ROUND(I281*H281,2)</f>
        <v>0</v>
      </c>
      <c r="BL281" s="3" t="s">
        <v>202</v>
      </c>
      <c r="BM281" s="201" t="s">
        <v>440</v>
      </c>
    </row>
    <row r="282" s="173" customFormat="true" ht="25.9" hidden="false" customHeight="true" outlineLevel="0" collapsed="false">
      <c r="B282" s="174"/>
      <c r="C282" s="175"/>
      <c r="D282" s="176" t="s">
        <v>73</v>
      </c>
      <c r="E282" s="177" t="s">
        <v>441</v>
      </c>
      <c r="F282" s="177" t="s">
        <v>442</v>
      </c>
      <c r="G282" s="175"/>
      <c r="H282" s="175"/>
      <c r="I282" s="178"/>
      <c r="J282" s="179" t="n">
        <f aca="false">BK282</f>
        <v>0</v>
      </c>
      <c r="K282" s="175"/>
      <c r="L282" s="180"/>
      <c r="M282" s="181"/>
      <c r="N282" s="182"/>
      <c r="O282" s="182"/>
      <c r="P282" s="183" t="n">
        <f aca="false">SUM(P283:P299)</f>
        <v>0</v>
      </c>
      <c r="Q282" s="182"/>
      <c r="R282" s="183" t="n">
        <f aca="false">SUM(R283:R299)</f>
        <v>0</v>
      </c>
      <c r="S282" s="182"/>
      <c r="T282" s="184" t="n">
        <f aca="false">SUM(T283:T299)</f>
        <v>0</v>
      </c>
      <c r="AR282" s="185" t="s">
        <v>145</v>
      </c>
      <c r="AT282" s="186" t="s">
        <v>73</v>
      </c>
      <c r="AU282" s="186" t="s">
        <v>74</v>
      </c>
      <c r="AY282" s="185" t="s">
        <v>114</v>
      </c>
      <c r="BK282" s="187" t="n">
        <f aca="false">SUM(BK283:BK299)</f>
        <v>0</v>
      </c>
    </row>
    <row r="283" s="31" customFormat="true" ht="24.2" hidden="false" customHeight="true" outlineLevel="0" collapsed="false">
      <c r="A283" s="24"/>
      <c r="B283" s="25"/>
      <c r="C283" s="190" t="s">
        <v>443</v>
      </c>
      <c r="D283" s="190" t="s">
        <v>116</v>
      </c>
      <c r="E283" s="191" t="s">
        <v>444</v>
      </c>
      <c r="F283" s="192" t="s">
        <v>445</v>
      </c>
      <c r="G283" s="193" t="s">
        <v>446</v>
      </c>
      <c r="H283" s="194" t="n">
        <v>1</v>
      </c>
      <c r="I283" s="195"/>
      <c r="J283" s="196" t="n">
        <f aca="false">ROUND(I283*H283,2)</f>
        <v>0</v>
      </c>
      <c r="K283" s="192"/>
      <c r="L283" s="30"/>
      <c r="M283" s="197"/>
      <c r="N283" s="198" t="s">
        <v>45</v>
      </c>
      <c r="O283" s="67"/>
      <c r="P283" s="199" t="n">
        <f aca="false">O283*H283</f>
        <v>0</v>
      </c>
      <c r="Q283" s="199" t="n">
        <v>0</v>
      </c>
      <c r="R283" s="199" t="n">
        <f aca="false">Q283*H283</f>
        <v>0</v>
      </c>
      <c r="S283" s="199" t="n">
        <v>0</v>
      </c>
      <c r="T283" s="200" t="n">
        <f aca="false">S283*H283</f>
        <v>0</v>
      </c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R283" s="201" t="s">
        <v>121</v>
      </c>
      <c r="AT283" s="201" t="s">
        <v>116</v>
      </c>
      <c r="AU283" s="201" t="s">
        <v>79</v>
      </c>
      <c r="AY283" s="3" t="s">
        <v>114</v>
      </c>
      <c r="BE283" s="202" t="n">
        <f aca="false">IF(N283="základní",J283,0)</f>
        <v>0</v>
      </c>
      <c r="BF283" s="202" t="n">
        <f aca="false">IF(N283="snížená",J283,0)</f>
        <v>0</v>
      </c>
      <c r="BG283" s="202" t="n">
        <f aca="false">IF(N283="zákl. přenesená",J283,0)</f>
        <v>0</v>
      </c>
      <c r="BH283" s="202" t="n">
        <f aca="false">IF(N283="sníž. přenesená",J283,0)</f>
        <v>0</v>
      </c>
      <c r="BI283" s="202" t="n">
        <f aca="false">IF(N283="nulová",J283,0)</f>
        <v>0</v>
      </c>
      <c r="BJ283" s="3" t="s">
        <v>79</v>
      </c>
      <c r="BK283" s="202" t="n">
        <f aca="false">ROUND(I283*H283,2)</f>
        <v>0</v>
      </c>
      <c r="BL283" s="3" t="s">
        <v>121</v>
      </c>
      <c r="BM283" s="201" t="s">
        <v>447</v>
      </c>
    </row>
    <row r="284" s="31" customFormat="true" ht="24.2" hidden="false" customHeight="true" outlineLevel="0" collapsed="false">
      <c r="A284" s="24"/>
      <c r="B284" s="25"/>
      <c r="C284" s="190" t="s">
        <v>448</v>
      </c>
      <c r="D284" s="190" t="s">
        <v>116</v>
      </c>
      <c r="E284" s="191" t="s">
        <v>449</v>
      </c>
      <c r="F284" s="192" t="s">
        <v>450</v>
      </c>
      <c r="G284" s="193" t="s">
        <v>446</v>
      </c>
      <c r="H284" s="194" t="n">
        <v>1</v>
      </c>
      <c r="I284" s="195"/>
      <c r="J284" s="196" t="n">
        <f aca="false">ROUND(I284*H284,2)</f>
        <v>0</v>
      </c>
      <c r="K284" s="192"/>
      <c r="L284" s="30"/>
      <c r="M284" s="197"/>
      <c r="N284" s="198" t="s">
        <v>45</v>
      </c>
      <c r="O284" s="67"/>
      <c r="P284" s="199" t="n">
        <f aca="false">O284*H284</f>
        <v>0</v>
      </c>
      <c r="Q284" s="199" t="n">
        <v>0</v>
      </c>
      <c r="R284" s="199" t="n">
        <f aca="false">Q284*H284</f>
        <v>0</v>
      </c>
      <c r="S284" s="199" t="n">
        <v>0</v>
      </c>
      <c r="T284" s="200" t="n">
        <f aca="false">S284*H284</f>
        <v>0</v>
      </c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R284" s="201" t="s">
        <v>121</v>
      </c>
      <c r="AT284" s="201" t="s">
        <v>116</v>
      </c>
      <c r="AU284" s="201" t="s">
        <v>79</v>
      </c>
      <c r="AY284" s="3" t="s">
        <v>114</v>
      </c>
      <c r="BE284" s="202" t="n">
        <f aca="false">IF(N284="základní",J284,0)</f>
        <v>0</v>
      </c>
      <c r="BF284" s="202" t="n">
        <f aca="false">IF(N284="snížená",J284,0)</f>
        <v>0</v>
      </c>
      <c r="BG284" s="202" t="n">
        <f aca="false">IF(N284="zákl. přenesená",J284,0)</f>
        <v>0</v>
      </c>
      <c r="BH284" s="202" t="n">
        <f aca="false">IF(N284="sníž. přenesená",J284,0)</f>
        <v>0</v>
      </c>
      <c r="BI284" s="202" t="n">
        <f aca="false">IF(N284="nulová",J284,0)</f>
        <v>0</v>
      </c>
      <c r="BJ284" s="3" t="s">
        <v>79</v>
      </c>
      <c r="BK284" s="202" t="n">
        <f aca="false">ROUND(I284*H284,2)</f>
        <v>0</v>
      </c>
      <c r="BL284" s="3" t="s">
        <v>121</v>
      </c>
      <c r="BM284" s="201" t="s">
        <v>451</v>
      </c>
    </row>
    <row r="285" s="203" customFormat="true" ht="11.25" hidden="false" customHeight="false" outlineLevel="0" collapsed="false">
      <c r="B285" s="204"/>
      <c r="C285" s="205"/>
      <c r="D285" s="206" t="s">
        <v>123</v>
      </c>
      <c r="E285" s="207"/>
      <c r="F285" s="208" t="s">
        <v>452</v>
      </c>
      <c r="G285" s="205"/>
      <c r="H285" s="207"/>
      <c r="I285" s="209"/>
      <c r="J285" s="205"/>
      <c r="K285" s="205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123</v>
      </c>
      <c r="AU285" s="214" t="s">
        <v>79</v>
      </c>
      <c r="AV285" s="203" t="s">
        <v>79</v>
      </c>
      <c r="AW285" s="203" t="s">
        <v>35</v>
      </c>
      <c r="AX285" s="203" t="s">
        <v>74</v>
      </c>
      <c r="AY285" s="214" t="s">
        <v>114</v>
      </c>
    </row>
    <row r="286" s="203" customFormat="true" ht="11.25" hidden="false" customHeight="false" outlineLevel="0" collapsed="false">
      <c r="B286" s="204"/>
      <c r="C286" s="205"/>
      <c r="D286" s="206" t="s">
        <v>123</v>
      </c>
      <c r="E286" s="207"/>
      <c r="F286" s="208" t="s">
        <v>453</v>
      </c>
      <c r="G286" s="205"/>
      <c r="H286" s="207"/>
      <c r="I286" s="209"/>
      <c r="J286" s="205"/>
      <c r="K286" s="205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123</v>
      </c>
      <c r="AU286" s="214" t="s">
        <v>79</v>
      </c>
      <c r="AV286" s="203" t="s">
        <v>79</v>
      </c>
      <c r="AW286" s="203" t="s">
        <v>35</v>
      </c>
      <c r="AX286" s="203" t="s">
        <v>74</v>
      </c>
      <c r="AY286" s="214" t="s">
        <v>114</v>
      </c>
    </row>
    <row r="287" s="203" customFormat="true" ht="33.75" hidden="false" customHeight="false" outlineLevel="0" collapsed="false">
      <c r="B287" s="204"/>
      <c r="C287" s="205"/>
      <c r="D287" s="206" t="s">
        <v>123</v>
      </c>
      <c r="E287" s="207"/>
      <c r="F287" s="208" t="s">
        <v>454</v>
      </c>
      <c r="G287" s="205"/>
      <c r="H287" s="207"/>
      <c r="I287" s="209"/>
      <c r="J287" s="205"/>
      <c r="K287" s="205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123</v>
      </c>
      <c r="AU287" s="214" t="s">
        <v>79</v>
      </c>
      <c r="AV287" s="203" t="s">
        <v>79</v>
      </c>
      <c r="AW287" s="203" t="s">
        <v>35</v>
      </c>
      <c r="AX287" s="203" t="s">
        <v>74</v>
      </c>
      <c r="AY287" s="214" t="s">
        <v>114</v>
      </c>
    </row>
    <row r="288" s="203" customFormat="true" ht="22.5" hidden="false" customHeight="false" outlineLevel="0" collapsed="false">
      <c r="B288" s="204"/>
      <c r="C288" s="205"/>
      <c r="D288" s="206" t="s">
        <v>123</v>
      </c>
      <c r="E288" s="207"/>
      <c r="F288" s="208" t="s">
        <v>455</v>
      </c>
      <c r="G288" s="205"/>
      <c r="H288" s="207"/>
      <c r="I288" s="209"/>
      <c r="J288" s="205"/>
      <c r="K288" s="205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123</v>
      </c>
      <c r="AU288" s="214" t="s">
        <v>79</v>
      </c>
      <c r="AV288" s="203" t="s">
        <v>79</v>
      </c>
      <c r="AW288" s="203" t="s">
        <v>35</v>
      </c>
      <c r="AX288" s="203" t="s">
        <v>74</v>
      </c>
      <c r="AY288" s="214" t="s">
        <v>114</v>
      </c>
    </row>
    <row r="289" s="203" customFormat="true" ht="22.5" hidden="false" customHeight="false" outlineLevel="0" collapsed="false">
      <c r="B289" s="204"/>
      <c r="C289" s="205"/>
      <c r="D289" s="206" t="s">
        <v>123</v>
      </c>
      <c r="E289" s="207"/>
      <c r="F289" s="208" t="s">
        <v>456</v>
      </c>
      <c r="G289" s="205"/>
      <c r="H289" s="207"/>
      <c r="I289" s="209"/>
      <c r="J289" s="205"/>
      <c r="K289" s="205"/>
      <c r="L289" s="210"/>
      <c r="M289" s="211"/>
      <c r="N289" s="212"/>
      <c r="O289" s="212"/>
      <c r="P289" s="212"/>
      <c r="Q289" s="212"/>
      <c r="R289" s="212"/>
      <c r="S289" s="212"/>
      <c r="T289" s="213"/>
      <c r="AT289" s="214" t="s">
        <v>123</v>
      </c>
      <c r="AU289" s="214" t="s">
        <v>79</v>
      </c>
      <c r="AV289" s="203" t="s">
        <v>79</v>
      </c>
      <c r="AW289" s="203" t="s">
        <v>35</v>
      </c>
      <c r="AX289" s="203" t="s">
        <v>74</v>
      </c>
      <c r="AY289" s="214" t="s">
        <v>114</v>
      </c>
    </row>
    <row r="290" s="203" customFormat="true" ht="22.5" hidden="false" customHeight="false" outlineLevel="0" collapsed="false">
      <c r="B290" s="204"/>
      <c r="C290" s="205"/>
      <c r="D290" s="206" t="s">
        <v>123</v>
      </c>
      <c r="E290" s="207"/>
      <c r="F290" s="208" t="s">
        <v>457</v>
      </c>
      <c r="G290" s="205"/>
      <c r="H290" s="207"/>
      <c r="I290" s="209"/>
      <c r="J290" s="205"/>
      <c r="K290" s="205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123</v>
      </c>
      <c r="AU290" s="214" t="s">
        <v>79</v>
      </c>
      <c r="AV290" s="203" t="s">
        <v>79</v>
      </c>
      <c r="AW290" s="203" t="s">
        <v>35</v>
      </c>
      <c r="AX290" s="203" t="s">
        <v>74</v>
      </c>
      <c r="AY290" s="214" t="s">
        <v>114</v>
      </c>
    </row>
    <row r="291" s="203" customFormat="true" ht="11.25" hidden="false" customHeight="false" outlineLevel="0" collapsed="false">
      <c r="B291" s="204"/>
      <c r="C291" s="205"/>
      <c r="D291" s="206" t="s">
        <v>123</v>
      </c>
      <c r="E291" s="207"/>
      <c r="F291" s="208" t="s">
        <v>458</v>
      </c>
      <c r="G291" s="205"/>
      <c r="H291" s="207"/>
      <c r="I291" s="209"/>
      <c r="J291" s="205"/>
      <c r="K291" s="205"/>
      <c r="L291" s="210"/>
      <c r="M291" s="211"/>
      <c r="N291" s="212"/>
      <c r="O291" s="212"/>
      <c r="P291" s="212"/>
      <c r="Q291" s="212"/>
      <c r="R291" s="212"/>
      <c r="S291" s="212"/>
      <c r="T291" s="213"/>
      <c r="AT291" s="214" t="s">
        <v>123</v>
      </c>
      <c r="AU291" s="214" t="s">
        <v>79</v>
      </c>
      <c r="AV291" s="203" t="s">
        <v>79</v>
      </c>
      <c r="AW291" s="203" t="s">
        <v>35</v>
      </c>
      <c r="AX291" s="203" t="s">
        <v>74</v>
      </c>
      <c r="AY291" s="214" t="s">
        <v>114</v>
      </c>
    </row>
    <row r="292" s="203" customFormat="true" ht="22.5" hidden="false" customHeight="false" outlineLevel="0" collapsed="false">
      <c r="B292" s="204"/>
      <c r="C292" s="205"/>
      <c r="D292" s="206" t="s">
        <v>123</v>
      </c>
      <c r="E292" s="207"/>
      <c r="F292" s="208" t="s">
        <v>459</v>
      </c>
      <c r="G292" s="205"/>
      <c r="H292" s="207"/>
      <c r="I292" s="209"/>
      <c r="J292" s="205"/>
      <c r="K292" s="205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123</v>
      </c>
      <c r="AU292" s="214" t="s">
        <v>79</v>
      </c>
      <c r="AV292" s="203" t="s">
        <v>79</v>
      </c>
      <c r="AW292" s="203" t="s">
        <v>35</v>
      </c>
      <c r="AX292" s="203" t="s">
        <v>74</v>
      </c>
      <c r="AY292" s="214" t="s">
        <v>114</v>
      </c>
    </row>
    <row r="293" s="203" customFormat="true" ht="22.5" hidden="false" customHeight="false" outlineLevel="0" collapsed="false">
      <c r="B293" s="204"/>
      <c r="C293" s="205"/>
      <c r="D293" s="206" t="s">
        <v>123</v>
      </c>
      <c r="E293" s="207"/>
      <c r="F293" s="208" t="s">
        <v>460</v>
      </c>
      <c r="G293" s="205"/>
      <c r="H293" s="207"/>
      <c r="I293" s="209"/>
      <c r="J293" s="205"/>
      <c r="K293" s="205"/>
      <c r="L293" s="210"/>
      <c r="M293" s="211"/>
      <c r="N293" s="212"/>
      <c r="O293" s="212"/>
      <c r="P293" s="212"/>
      <c r="Q293" s="212"/>
      <c r="R293" s="212"/>
      <c r="S293" s="212"/>
      <c r="T293" s="213"/>
      <c r="AT293" s="214" t="s">
        <v>123</v>
      </c>
      <c r="AU293" s="214" t="s">
        <v>79</v>
      </c>
      <c r="AV293" s="203" t="s">
        <v>79</v>
      </c>
      <c r="AW293" s="203" t="s">
        <v>35</v>
      </c>
      <c r="AX293" s="203" t="s">
        <v>74</v>
      </c>
      <c r="AY293" s="214" t="s">
        <v>114</v>
      </c>
    </row>
    <row r="294" s="203" customFormat="true" ht="22.5" hidden="false" customHeight="false" outlineLevel="0" collapsed="false">
      <c r="B294" s="204"/>
      <c r="C294" s="205"/>
      <c r="D294" s="206" t="s">
        <v>123</v>
      </c>
      <c r="E294" s="207"/>
      <c r="F294" s="208" t="s">
        <v>461</v>
      </c>
      <c r="G294" s="205"/>
      <c r="H294" s="207"/>
      <c r="I294" s="209"/>
      <c r="J294" s="205"/>
      <c r="K294" s="205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123</v>
      </c>
      <c r="AU294" s="214" t="s">
        <v>79</v>
      </c>
      <c r="AV294" s="203" t="s">
        <v>79</v>
      </c>
      <c r="AW294" s="203" t="s">
        <v>35</v>
      </c>
      <c r="AX294" s="203" t="s">
        <v>74</v>
      </c>
      <c r="AY294" s="214" t="s">
        <v>114</v>
      </c>
    </row>
    <row r="295" s="203" customFormat="true" ht="33.75" hidden="false" customHeight="false" outlineLevel="0" collapsed="false">
      <c r="B295" s="204"/>
      <c r="C295" s="205"/>
      <c r="D295" s="206" t="s">
        <v>123</v>
      </c>
      <c r="E295" s="207"/>
      <c r="F295" s="208" t="s">
        <v>462</v>
      </c>
      <c r="G295" s="205"/>
      <c r="H295" s="207"/>
      <c r="I295" s="209"/>
      <c r="J295" s="205"/>
      <c r="K295" s="205"/>
      <c r="L295" s="210"/>
      <c r="M295" s="211"/>
      <c r="N295" s="212"/>
      <c r="O295" s="212"/>
      <c r="P295" s="212"/>
      <c r="Q295" s="212"/>
      <c r="R295" s="212"/>
      <c r="S295" s="212"/>
      <c r="T295" s="213"/>
      <c r="AT295" s="214" t="s">
        <v>123</v>
      </c>
      <c r="AU295" s="214" t="s">
        <v>79</v>
      </c>
      <c r="AV295" s="203" t="s">
        <v>79</v>
      </c>
      <c r="AW295" s="203" t="s">
        <v>35</v>
      </c>
      <c r="AX295" s="203" t="s">
        <v>74</v>
      </c>
      <c r="AY295" s="214" t="s">
        <v>114</v>
      </c>
    </row>
    <row r="296" s="203" customFormat="true" ht="22.5" hidden="false" customHeight="false" outlineLevel="0" collapsed="false">
      <c r="B296" s="204"/>
      <c r="C296" s="205"/>
      <c r="D296" s="206" t="s">
        <v>123</v>
      </c>
      <c r="E296" s="207"/>
      <c r="F296" s="208" t="s">
        <v>463</v>
      </c>
      <c r="G296" s="205"/>
      <c r="H296" s="207"/>
      <c r="I296" s="209"/>
      <c r="J296" s="205"/>
      <c r="K296" s="205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123</v>
      </c>
      <c r="AU296" s="214" t="s">
        <v>79</v>
      </c>
      <c r="AV296" s="203" t="s">
        <v>79</v>
      </c>
      <c r="AW296" s="203" t="s">
        <v>35</v>
      </c>
      <c r="AX296" s="203" t="s">
        <v>74</v>
      </c>
      <c r="AY296" s="214" t="s">
        <v>114</v>
      </c>
    </row>
    <row r="297" s="215" customFormat="true" ht="11.25" hidden="false" customHeight="false" outlineLevel="0" collapsed="false">
      <c r="B297" s="216"/>
      <c r="C297" s="217"/>
      <c r="D297" s="206" t="s">
        <v>123</v>
      </c>
      <c r="E297" s="218"/>
      <c r="F297" s="219" t="s">
        <v>464</v>
      </c>
      <c r="G297" s="217"/>
      <c r="H297" s="220" t="n">
        <v>1</v>
      </c>
      <c r="I297" s="221"/>
      <c r="J297" s="217"/>
      <c r="K297" s="217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123</v>
      </c>
      <c r="AU297" s="226" t="s">
        <v>79</v>
      </c>
      <c r="AV297" s="215" t="s">
        <v>81</v>
      </c>
      <c r="AW297" s="215" t="s">
        <v>35</v>
      </c>
      <c r="AX297" s="215" t="s">
        <v>74</v>
      </c>
      <c r="AY297" s="226" t="s">
        <v>114</v>
      </c>
    </row>
    <row r="298" s="227" customFormat="true" ht="11.25" hidden="false" customHeight="false" outlineLevel="0" collapsed="false">
      <c r="B298" s="228"/>
      <c r="C298" s="229"/>
      <c r="D298" s="206" t="s">
        <v>123</v>
      </c>
      <c r="E298" s="230"/>
      <c r="F298" s="231" t="s">
        <v>126</v>
      </c>
      <c r="G298" s="229"/>
      <c r="H298" s="232" t="n">
        <v>1</v>
      </c>
      <c r="I298" s="233"/>
      <c r="J298" s="229"/>
      <c r="K298" s="229"/>
      <c r="L298" s="234"/>
      <c r="M298" s="235"/>
      <c r="N298" s="236"/>
      <c r="O298" s="236"/>
      <c r="P298" s="236"/>
      <c r="Q298" s="236"/>
      <c r="R298" s="236"/>
      <c r="S298" s="236"/>
      <c r="T298" s="237"/>
      <c r="AT298" s="238" t="s">
        <v>123</v>
      </c>
      <c r="AU298" s="238" t="s">
        <v>79</v>
      </c>
      <c r="AV298" s="227" t="s">
        <v>121</v>
      </c>
      <c r="AW298" s="227" t="s">
        <v>35</v>
      </c>
      <c r="AX298" s="227" t="s">
        <v>79</v>
      </c>
      <c r="AY298" s="238" t="s">
        <v>114</v>
      </c>
    </row>
    <row r="299" s="31" customFormat="true" ht="37.9" hidden="false" customHeight="true" outlineLevel="0" collapsed="false">
      <c r="A299" s="24"/>
      <c r="B299" s="25"/>
      <c r="C299" s="190" t="s">
        <v>465</v>
      </c>
      <c r="D299" s="190" t="s">
        <v>116</v>
      </c>
      <c r="E299" s="191" t="s">
        <v>466</v>
      </c>
      <c r="F299" s="192" t="s">
        <v>467</v>
      </c>
      <c r="G299" s="193" t="s">
        <v>446</v>
      </c>
      <c r="H299" s="194" t="n">
        <v>1</v>
      </c>
      <c r="I299" s="195"/>
      <c r="J299" s="196" t="n">
        <f aca="false">ROUND(I299*H299,2)</f>
        <v>0</v>
      </c>
      <c r="K299" s="192"/>
      <c r="L299" s="30"/>
      <c r="M299" s="197"/>
      <c r="N299" s="198" t="s">
        <v>45</v>
      </c>
      <c r="O299" s="67"/>
      <c r="P299" s="199" t="n">
        <f aca="false">O299*H299</f>
        <v>0</v>
      </c>
      <c r="Q299" s="199" t="n">
        <v>0</v>
      </c>
      <c r="R299" s="199" t="n">
        <f aca="false">Q299*H299</f>
        <v>0</v>
      </c>
      <c r="S299" s="199" t="n">
        <v>0</v>
      </c>
      <c r="T299" s="200" t="n">
        <f aca="false">S299*H299</f>
        <v>0</v>
      </c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R299" s="201" t="s">
        <v>121</v>
      </c>
      <c r="AT299" s="201" t="s">
        <v>116</v>
      </c>
      <c r="AU299" s="201" t="s">
        <v>79</v>
      </c>
      <c r="AY299" s="3" t="s">
        <v>114</v>
      </c>
      <c r="BE299" s="202" t="n">
        <f aca="false">IF(N299="základní",J299,0)</f>
        <v>0</v>
      </c>
      <c r="BF299" s="202" t="n">
        <f aca="false">IF(N299="snížená",J299,0)</f>
        <v>0</v>
      </c>
      <c r="BG299" s="202" t="n">
        <f aca="false">IF(N299="zákl. přenesená",J299,0)</f>
        <v>0</v>
      </c>
      <c r="BH299" s="202" t="n">
        <f aca="false">IF(N299="sníž. přenesená",J299,0)</f>
        <v>0</v>
      </c>
      <c r="BI299" s="202" t="n">
        <f aca="false">IF(N299="nulová",J299,0)</f>
        <v>0</v>
      </c>
      <c r="BJ299" s="3" t="s">
        <v>79</v>
      </c>
      <c r="BK299" s="202" t="n">
        <f aca="false">ROUND(I299*H299,2)</f>
        <v>0</v>
      </c>
      <c r="BL299" s="3" t="s">
        <v>121</v>
      </c>
      <c r="BM299" s="201" t="s">
        <v>468</v>
      </c>
    </row>
    <row r="300" s="173" customFormat="true" ht="25.9" hidden="false" customHeight="true" outlineLevel="0" collapsed="false">
      <c r="B300" s="174"/>
      <c r="C300" s="175"/>
      <c r="D300" s="176" t="s">
        <v>73</v>
      </c>
      <c r="E300" s="177" t="s">
        <v>469</v>
      </c>
      <c r="F300" s="177" t="s">
        <v>470</v>
      </c>
      <c r="G300" s="175"/>
      <c r="H300" s="175"/>
      <c r="I300" s="178"/>
      <c r="J300" s="179" t="n">
        <f aca="false">BK300</f>
        <v>0</v>
      </c>
      <c r="K300" s="175"/>
      <c r="L300" s="180"/>
      <c r="M300" s="181"/>
      <c r="N300" s="182"/>
      <c r="O300" s="182"/>
      <c r="P300" s="183" t="n">
        <f aca="false">SUM(P301:P322)</f>
        <v>0</v>
      </c>
      <c r="Q300" s="182"/>
      <c r="R300" s="183" t="n">
        <f aca="false">SUM(R301:R322)</f>
        <v>0</v>
      </c>
      <c r="S300" s="182"/>
      <c r="T300" s="184" t="n">
        <f aca="false">SUM(T301:T322)</f>
        <v>0</v>
      </c>
      <c r="AR300" s="185" t="s">
        <v>145</v>
      </c>
      <c r="AT300" s="186" t="s">
        <v>73</v>
      </c>
      <c r="AU300" s="186" t="s">
        <v>74</v>
      </c>
      <c r="AY300" s="185" t="s">
        <v>114</v>
      </c>
      <c r="BK300" s="187" t="n">
        <f aca="false">SUM(BK301:BK322)</f>
        <v>0</v>
      </c>
    </row>
    <row r="301" s="31" customFormat="true" ht="37.9" hidden="false" customHeight="true" outlineLevel="0" collapsed="false">
      <c r="A301" s="24"/>
      <c r="B301" s="25"/>
      <c r="C301" s="190" t="s">
        <v>471</v>
      </c>
      <c r="D301" s="190" t="s">
        <v>116</v>
      </c>
      <c r="E301" s="191" t="s">
        <v>472</v>
      </c>
      <c r="F301" s="192" t="s">
        <v>473</v>
      </c>
      <c r="G301" s="193" t="s">
        <v>446</v>
      </c>
      <c r="H301" s="194" t="n">
        <v>1</v>
      </c>
      <c r="I301" s="195"/>
      <c r="J301" s="196" t="n">
        <f aca="false">ROUND(I301*H301,2)</f>
        <v>0</v>
      </c>
      <c r="K301" s="192"/>
      <c r="L301" s="30"/>
      <c r="M301" s="197"/>
      <c r="N301" s="198" t="s">
        <v>45</v>
      </c>
      <c r="O301" s="67"/>
      <c r="P301" s="199" t="n">
        <f aca="false">O301*H301</f>
        <v>0</v>
      </c>
      <c r="Q301" s="199" t="n">
        <v>0</v>
      </c>
      <c r="R301" s="199" t="n">
        <f aca="false">Q301*H301</f>
        <v>0</v>
      </c>
      <c r="S301" s="199" t="n">
        <v>0</v>
      </c>
      <c r="T301" s="200" t="n">
        <f aca="false">S301*H301</f>
        <v>0</v>
      </c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R301" s="201" t="s">
        <v>121</v>
      </c>
      <c r="AT301" s="201" t="s">
        <v>116</v>
      </c>
      <c r="AU301" s="201" t="s">
        <v>79</v>
      </c>
      <c r="AY301" s="3" t="s">
        <v>114</v>
      </c>
      <c r="BE301" s="202" t="n">
        <f aca="false">IF(N301="základní",J301,0)</f>
        <v>0</v>
      </c>
      <c r="BF301" s="202" t="n">
        <f aca="false">IF(N301="snížená",J301,0)</f>
        <v>0</v>
      </c>
      <c r="BG301" s="202" t="n">
        <f aca="false">IF(N301="zákl. přenesená",J301,0)</f>
        <v>0</v>
      </c>
      <c r="BH301" s="202" t="n">
        <f aca="false">IF(N301="sníž. přenesená",J301,0)</f>
        <v>0</v>
      </c>
      <c r="BI301" s="202" t="n">
        <f aca="false">IF(N301="nulová",J301,0)</f>
        <v>0</v>
      </c>
      <c r="BJ301" s="3" t="s">
        <v>79</v>
      </c>
      <c r="BK301" s="202" t="n">
        <f aca="false">ROUND(I301*H301,2)</f>
        <v>0</v>
      </c>
      <c r="BL301" s="3" t="s">
        <v>121</v>
      </c>
      <c r="BM301" s="201" t="s">
        <v>474</v>
      </c>
    </row>
    <row r="302" s="31" customFormat="true" ht="14.45" hidden="false" customHeight="true" outlineLevel="0" collapsed="false">
      <c r="A302" s="24"/>
      <c r="B302" s="25"/>
      <c r="C302" s="190" t="s">
        <v>475</v>
      </c>
      <c r="D302" s="190" t="s">
        <v>116</v>
      </c>
      <c r="E302" s="191" t="s">
        <v>476</v>
      </c>
      <c r="F302" s="192" t="s">
        <v>477</v>
      </c>
      <c r="G302" s="193" t="s">
        <v>446</v>
      </c>
      <c r="H302" s="194" t="n">
        <v>1</v>
      </c>
      <c r="I302" s="195"/>
      <c r="J302" s="196" t="n">
        <f aca="false">ROUND(I302*H302,2)</f>
        <v>0</v>
      </c>
      <c r="K302" s="192"/>
      <c r="L302" s="30"/>
      <c r="M302" s="197"/>
      <c r="N302" s="198" t="s">
        <v>45</v>
      </c>
      <c r="O302" s="67"/>
      <c r="P302" s="199" t="n">
        <f aca="false">O302*H302</f>
        <v>0</v>
      </c>
      <c r="Q302" s="199" t="n">
        <v>0</v>
      </c>
      <c r="R302" s="199" t="n">
        <f aca="false">Q302*H302</f>
        <v>0</v>
      </c>
      <c r="S302" s="199" t="n">
        <v>0</v>
      </c>
      <c r="T302" s="200" t="n">
        <f aca="false">S302*H302</f>
        <v>0</v>
      </c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R302" s="201" t="s">
        <v>121</v>
      </c>
      <c r="AT302" s="201" t="s">
        <v>116</v>
      </c>
      <c r="AU302" s="201" t="s">
        <v>79</v>
      </c>
      <c r="AY302" s="3" t="s">
        <v>114</v>
      </c>
      <c r="BE302" s="202" t="n">
        <f aca="false">IF(N302="základní",J302,0)</f>
        <v>0</v>
      </c>
      <c r="BF302" s="202" t="n">
        <f aca="false">IF(N302="snížená",J302,0)</f>
        <v>0</v>
      </c>
      <c r="BG302" s="202" t="n">
        <f aca="false">IF(N302="zákl. přenesená",J302,0)</f>
        <v>0</v>
      </c>
      <c r="BH302" s="202" t="n">
        <f aca="false">IF(N302="sníž. přenesená",J302,0)</f>
        <v>0</v>
      </c>
      <c r="BI302" s="202" t="n">
        <f aca="false">IF(N302="nulová",J302,0)</f>
        <v>0</v>
      </c>
      <c r="BJ302" s="3" t="s">
        <v>79</v>
      </c>
      <c r="BK302" s="202" t="n">
        <f aca="false">ROUND(I302*H302,2)</f>
        <v>0</v>
      </c>
      <c r="BL302" s="3" t="s">
        <v>121</v>
      </c>
      <c r="BM302" s="201" t="s">
        <v>478</v>
      </c>
    </row>
    <row r="303" s="31" customFormat="true" ht="49.15" hidden="false" customHeight="true" outlineLevel="0" collapsed="false">
      <c r="A303" s="24"/>
      <c r="B303" s="25"/>
      <c r="C303" s="190" t="s">
        <v>392</v>
      </c>
      <c r="D303" s="190" t="s">
        <v>116</v>
      </c>
      <c r="E303" s="191" t="s">
        <v>479</v>
      </c>
      <c r="F303" s="192" t="s">
        <v>480</v>
      </c>
      <c r="G303" s="193" t="s">
        <v>446</v>
      </c>
      <c r="H303" s="194" t="n">
        <v>1</v>
      </c>
      <c r="I303" s="195"/>
      <c r="J303" s="196" t="n">
        <f aca="false">ROUND(I303*H303,2)</f>
        <v>0</v>
      </c>
      <c r="K303" s="192"/>
      <c r="L303" s="30"/>
      <c r="M303" s="197"/>
      <c r="N303" s="198" t="s">
        <v>45</v>
      </c>
      <c r="O303" s="67"/>
      <c r="P303" s="199" t="n">
        <f aca="false">O303*H303</f>
        <v>0</v>
      </c>
      <c r="Q303" s="199" t="n">
        <v>0</v>
      </c>
      <c r="R303" s="199" t="n">
        <f aca="false">Q303*H303</f>
        <v>0</v>
      </c>
      <c r="S303" s="199" t="n">
        <v>0</v>
      </c>
      <c r="T303" s="200" t="n">
        <f aca="false">S303*H303</f>
        <v>0</v>
      </c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R303" s="201" t="s">
        <v>121</v>
      </c>
      <c r="AT303" s="201" t="s">
        <v>116</v>
      </c>
      <c r="AU303" s="201" t="s">
        <v>79</v>
      </c>
      <c r="AY303" s="3" t="s">
        <v>114</v>
      </c>
      <c r="BE303" s="202" t="n">
        <f aca="false">IF(N303="základní",J303,0)</f>
        <v>0</v>
      </c>
      <c r="BF303" s="202" t="n">
        <f aca="false">IF(N303="snížená",J303,0)</f>
        <v>0</v>
      </c>
      <c r="BG303" s="202" t="n">
        <f aca="false">IF(N303="zákl. přenesená",J303,0)</f>
        <v>0</v>
      </c>
      <c r="BH303" s="202" t="n">
        <f aca="false">IF(N303="sníž. přenesená",J303,0)</f>
        <v>0</v>
      </c>
      <c r="BI303" s="202" t="n">
        <f aca="false">IF(N303="nulová",J303,0)</f>
        <v>0</v>
      </c>
      <c r="BJ303" s="3" t="s">
        <v>79</v>
      </c>
      <c r="BK303" s="202" t="n">
        <f aca="false">ROUND(I303*H303,2)</f>
        <v>0</v>
      </c>
      <c r="BL303" s="3" t="s">
        <v>121</v>
      </c>
      <c r="BM303" s="201" t="s">
        <v>481</v>
      </c>
    </row>
    <row r="304" s="203" customFormat="true" ht="11.25" hidden="false" customHeight="false" outlineLevel="0" collapsed="false">
      <c r="B304" s="204"/>
      <c r="C304" s="205"/>
      <c r="D304" s="206" t="s">
        <v>123</v>
      </c>
      <c r="E304" s="207"/>
      <c r="F304" s="208" t="s">
        <v>482</v>
      </c>
      <c r="G304" s="205"/>
      <c r="H304" s="207"/>
      <c r="I304" s="209"/>
      <c r="J304" s="205"/>
      <c r="K304" s="205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123</v>
      </c>
      <c r="AU304" s="214" t="s">
        <v>79</v>
      </c>
      <c r="AV304" s="203" t="s">
        <v>79</v>
      </c>
      <c r="AW304" s="203" t="s">
        <v>35</v>
      </c>
      <c r="AX304" s="203" t="s">
        <v>74</v>
      </c>
      <c r="AY304" s="214" t="s">
        <v>114</v>
      </c>
    </row>
    <row r="305" s="215" customFormat="true" ht="11.25" hidden="false" customHeight="false" outlineLevel="0" collapsed="false">
      <c r="B305" s="216"/>
      <c r="C305" s="217"/>
      <c r="D305" s="206" t="s">
        <v>123</v>
      </c>
      <c r="E305" s="218"/>
      <c r="F305" s="219" t="s">
        <v>79</v>
      </c>
      <c r="G305" s="217"/>
      <c r="H305" s="220" t="n">
        <v>1</v>
      </c>
      <c r="I305" s="221"/>
      <c r="J305" s="217"/>
      <c r="K305" s="217"/>
      <c r="L305" s="222"/>
      <c r="M305" s="223"/>
      <c r="N305" s="224"/>
      <c r="O305" s="224"/>
      <c r="P305" s="224"/>
      <c r="Q305" s="224"/>
      <c r="R305" s="224"/>
      <c r="S305" s="224"/>
      <c r="T305" s="225"/>
      <c r="AT305" s="226" t="s">
        <v>123</v>
      </c>
      <c r="AU305" s="226" t="s">
        <v>79</v>
      </c>
      <c r="AV305" s="215" t="s">
        <v>81</v>
      </c>
      <c r="AW305" s="215" t="s">
        <v>35</v>
      </c>
      <c r="AX305" s="215" t="s">
        <v>74</v>
      </c>
      <c r="AY305" s="226" t="s">
        <v>114</v>
      </c>
    </row>
    <row r="306" s="227" customFormat="true" ht="11.25" hidden="false" customHeight="false" outlineLevel="0" collapsed="false">
      <c r="B306" s="228"/>
      <c r="C306" s="229"/>
      <c r="D306" s="206" t="s">
        <v>123</v>
      </c>
      <c r="E306" s="230"/>
      <c r="F306" s="231" t="s">
        <v>126</v>
      </c>
      <c r="G306" s="229"/>
      <c r="H306" s="232" t="n">
        <v>1</v>
      </c>
      <c r="I306" s="233"/>
      <c r="J306" s="229"/>
      <c r="K306" s="229"/>
      <c r="L306" s="234"/>
      <c r="M306" s="235"/>
      <c r="N306" s="236"/>
      <c r="O306" s="236"/>
      <c r="P306" s="236"/>
      <c r="Q306" s="236"/>
      <c r="R306" s="236"/>
      <c r="S306" s="236"/>
      <c r="T306" s="237"/>
      <c r="AT306" s="238" t="s">
        <v>123</v>
      </c>
      <c r="AU306" s="238" t="s">
        <v>79</v>
      </c>
      <c r="AV306" s="227" t="s">
        <v>121</v>
      </c>
      <c r="AW306" s="227" t="s">
        <v>35</v>
      </c>
      <c r="AX306" s="227" t="s">
        <v>79</v>
      </c>
      <c r="AY306" s="238" t="s">
        <v>114</v>
      </c>
    </row>
    <row r="307" s="31" customFormat="true" ht="49.15" hidden="false" customHeight="true" outlineLevel="0" collapsed="false">
      <c r="A307" s="24"/>
      <c r="B307" s="25"/>
      <c r="C307" s="190" t="s">
        <v>483</v>
      </c>
      <c r="D307" s="190" t="s">
        <v>116</v>
      </c>
      <c r="E307" s="191" t="s">
        <v>484</v>
      </c>
      <c r="F307" s="192" t="s">
        <v>485</v>
      </c>
      <c r="G307" s="193" t="s">
        <v>446</v>
      </c>
      <c r="H307" s="194" t="n">
        <v>1</v>
      </c>
      <c r="I307" s="195"/>
      <c r="J307" s="196" t="n">
        <f aca="false">ROUND(I307*H307,2)</f>
        <v>0</v>
      </c>
      <c r="K307" s="192"/>
      <c r="L307" s="30"/>
      <c r="M307" s="197"/>
      <c r="N307" s="198" t="s">
        <v>45</v>
      </c>
      <c r="O307" s="67"/>
      <c r="P307" s="199" t="n">
        <f aca="false">O307*H307</f>
        <v>0</v>
      </c>
      <c r="Q307" s="199" t="n">
        <v>0</v>
      </c>
      <c r="R307" s="199" t="n">
        <f aca="false">Q307*H307</f>
        <v>0</v>
      </c>
      <c r="S307" s="199" t="n">
        <v>0</v>
      </c>
      <c r="T307" s="200" t="n">
        <f aca="false">S307*H307</f>
        <v>0</v>
      </c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R307" s="201" t="s">
        <v>121</v>
      </c>
      <c r="AT307" s="201" t="s">
        <v>116</v>
      </c>
      <c r="AU307" s="201" t="s">
        <v>79</v>
      </c>
      <c r="AY307" s="3" t="s">
        <v>114</v>
      </c>
      <c r="BE307" s="202" t="n">
        <f aca="false">IF(N307="základní",J307,0)</f>
        <v>0</v>
      </c>
      <c r="BF307" s="202" t="n">
        <f aca="false">IF(N307="snížená",J307,0)</f>
        <v>0</v>
      </c>
      <c r="BG307" s="202" t="n">
        <f aca="false">IF(N307="zákl. přenesená",J307,0)</f>
        <v>0</v>
      </c>
      <c r="BH307" s="202" t="n">
        <f aca="false">IF(N307="sníž. přenesená",J307,0)</f>
        <v>0</v>
      </c>
      <c r="BI307" s="202" t="n">
        <f aca="false">IF(N307="nulová",J307,0)</f>
        <v>0</v>
      </c>
      <c r="BJ307" s="3" t="s">
        <v>79</v>
      </c>
      <c r="BK307" s="202" t="n">
        <f aca="false">ROUND(I307*H307,2)</f>
        <v>0</v>
      </c>
      <c r="BL307" s="3" t="s">
        <v>121</v>
      </c>
      <c r="BM307" s="201" t="s">
        <v>486</v>
      </c>
    </row>
    <row r="308" s="31" customFormat="true" ht="14.45" hidden="false" customHeight="true" outlineLevel="0" collapsed="false">
      <c r="A308" s="24"/>
      <c r="B308" s="25"/>
      <c r="C308" s="190" t="s">
        <v>487</v>
      </c>
      <c r="D308" s="190" t="s">
        <v>116</v>
      </c>
      <c r="E308" s="191" t="s">
        <v>488</v>
      </c>
      <c r="F308" s="192" t="s">
        <v>489</v>
      </c>
      <c r="G308" s="193" t="s">
        <v>446</v>
      </c>
      <c r="H308" s="194" t="n">
        <v>1</v>
      </c>
      <c r="I308" s="195"/>
      <c r="J308" s="196" t="n">
        <f aca="false">ROUND(I308*H308,2)</f>
        <v>0</v>
      </c>
      <c r="K308" s="192"/>
      <c r="L308" s="30"/>
      <c r="M308" s="197"/>
      <c r="N308" s="198" t="s">
        <v>45</v>
      </c>
      <c r="O308" s="67"/>
      <c r="P308" s="199" t="n">
        <f aca="false">O308*H308</f>
        <v>0</v>
      </c>
      <c r="Q308" s="199" t="n">
        <v>0</v>
      </c>
      <c r="R308" s="199" t="n">
        <f aca="false">Q308*H308</f>
        <v>0</v>
      </c>
      <c r="S308" s="199" t="n">
        <v>0</v>
      </c>
      <c r="T308" s="200" t="n">
        <f aca="false">S308*H308</f>
        <v>0</v>
      </c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R308" s="201" t="s">
        <v>121</v>
      </c>
      <c r="AT308" s="201" t="s">
        <v>116</v>
      </c>
      <c r="AU308" s="201" t="s">
        <v>79</v>
      </c>
      <c r="AY308" s="3" t="s">
        <v>114</v>
      </c>
      <c r="BE308" s="202" t="n">
        <f aca="false">IF(N308="základní",J308,0)</f>
        <v>0</v>
      </c>
      <c r="BF308" s="202" t="n">
        <f aca="false">IF(N308="snížená",J308,0)</f>
        <v>0</v>
      </c>
      <c r="BG308" s="202" t="n">
        <f aca="false">IF(N308="zákl. přenesená",J308,0)</f>
        <v>0</v>
      </c>
      <c r="BH308" s="202" t="n">
        <f aca="false">IF(N308="sníž. přenesená",J308,0)</f>
        <v>0</v>
      </c>
      <c r="BI308" s="202" t="n">
        <f aca="false">IF(N308="nulová",J308,0)</f>
        <v>0</v>
      </c>
      <c r="BJ308" s="3" t="s">
        <v>79</v>
      </c>
      <c r="BK308" s="202" t="n">
        <f aca="false">ROUND(I308*H308,2)</f>
        <v>0</v>
      </c>
      <c r="BL308" s="3" t="s">
        <v>121</v>
      </c>
      <c r="BM308" s="201" t="s">
        <v>490</v>
      </c>
    </row>
    <row r="309" s="203" customFormat="true" ht="33.75" hidden="false" customHeight="false" outlineLevel="0" collapsed="false">
      <c r="B309" s="204"/>
      <c r="C309" s="205"/>
      <c r="D309" s="206" t="s">
        <v>123</v>
      </c>
      <c r="E309" s="207"/>
      <c r="F309" s="208" t="s">
        <v>491</v>
      </c>
      <c r="G309" s="205"/>
      <c r="H309" s="207"/>
      <c r="I309" s="209"/>
      <c r="J309" s="205"/>
      <c r="K309" s="205"/>
      <c r="L309" s="210"/>
      <c r="M309" s="211"/>
      <c r="N309" s="212"/>
      <c r="O309" s="212"/>
      <c r="P309" s="212"/>
      <c r="Q309" s="212"/>
      <c r="R309" s="212"/>
      <c r="S309" s="212"/>
      <c r="T309" s="213"/>
      <c r="AT309" s="214" t="s">
        <v>123</v>
      </c>
      <c r="AU309" s="214" t="s">
        <v>79</v>
      </c>
      <c r="AV309" s="203" t="s">
        <v>79</v>
      </c>
      <c r="AW309" s="203" t="s">
        <v>35</v>
      </c>
      <c r="AX309" s="203" t="s">
        <v>74</v>
      </c>
      <c r="AY309" s="214" t="s">
        <v>114</v>
      </c>
    </row>
    <row r="310" s="203" customFormat="true" ht="33.75" hidden="false" customHeight="false" outlineLevel="0" collapsed="false">
      <c r="B310" s="204"/>
      <c r="C310" s="205"/>
      <c r="D310" s="206" t="s">
        <v>123</v>
      </c>
      <c r="E310" s="207"/>
      <c r="F310" s="208" t="s">
        <v>492</v>
      </c>
      <c r="G310" s="205"/>
      <c r="H310" s="207"/>
      <c r="I310" s="209"/>
      <c r="J310" s="205"/>
      <c r="K310" s="205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123</v>
      </c>
      <c r="AU310" s="214" t="s">
        <v>79</v>
      </c>
      <c r="AV310" s="203" t="s">
        <v>79</v>
      </c>
      <c r="AW310" s="203" t="s">
        <v>35</v>
      </c>
      <c r="AX310" s="203" t="s">
        <v>74</v>
      </c>
      <c r="AY310" s="214" t="s">
        <v>114</v>
      </c>
    </row>
    <row r="311" s="203" customFormat="true" ht="33.75" hidden="false" customHeight="false" outlineLevel="0" collapsed="false">
      <c r="B311" s="204"/>
      <c r="C311" s="205"/>
      <c r="D311" s="206" t="s">
        <v>123</v>
      </c>
      <c r="E311" s="207"/>
      <c r="F311" s="208" t="s">
        <v>493</v>
      </c>
      <c r="G311" s="205"/>
      <c r="H311" s="207"/>
      <c r="I311" s="209"/>
      <c r="J311" s="205"/>
      <c r="K311" s="205"/>
      <c r="L311" s="210"/>
      <c r="M311" s="211"/>
      <c r="N311" s="212"/>
      <c r="O311" s="212"/>
      <c r="P311" s="212"/>
      <c r="Q311" s="212"/>
      <c r="R311" s="212"/>
      <c r="S311" s="212"/>
      <c r="T311" s="213"/>
      <c r="AT311" s="214" t="s">
        <v>123</v>
      </c>
      <c r="AU311" s="214" t="s">
        <v>79</v>
      </c>
      <c r="AV311" s="203" t="s">
        <v>79</v>
      </c>
      <c r="AW311" s="203" t="s">
        <v>35</v>
      </c>
      <c r="AX311" s="203" t="s">
        <v>74</v>
      </c>
      <c r="AY311" s="214" t="s">
        <v>114</v>
      </c>
    </row>
    <row r="312" s="203" customFormat="true" ht="22.5" hidden="false" customHeight="false" outlineLevel="0" collapsed="false">
      <c r="B312" s="204"/>
      <c r="C312" s="205"/>
      <c r="D312" s="206" t="s">
        <v>123</v>
      </c>
      <c r="E312" s="207"/>
      <c r="F312" s="208" t="s">
        <v>494</v>
      </c>
      <c r="G312" s="205"/>
      <c r="H312" s="207"/>
      <c r="I312" s="209"/>
      <c r="J312" s="205"/>
      <c r="K312" s="205"/>
      <c r="L312" s="210"/>
      <c r="M312" s="211"/>
      <c r="N312" s="212"/>
      <c r="O312" s="212"/>
      <c r="P312" s="212"/>
      <c r="Q312" s="212"/>
      <c r="R312" s="212"/>
      <c r="S312" s="212"/>
      <c r="T312" s="213"/>
      <c r="AT312" s="214" t="s">
        <v>123</v>
      </c>
      <c r="AU312" s="214" t="s">
        <v>79</v>
      </c>
      <c r="AV312" s="203" t="s">
        <v>79</v>
      </c>
      <c r="AW312" s="203" t="s">
        <v>35</v>
      </c>
      <c r="AX312" s="203" t="s">
        <v>74</v>
      </c>
      <c r="AY312" s="214" t="s">
        <v>114</v>
      </c>
    </row>
    <row r="313" s="215" customFormat="true" ht="11.25" hidden="false" customHeight="false" outlineLevel="0" collapsed="false">
      <c r="B313" s="216"/>
      <c r="C313" s="217"/>
      <c r="D313" s="206" t="s">
        <v>123</v>
      </c>
      <c r="E313" s="218"/>
      <c r="F313" s="219" t="s">
        <v>464</v>
      </c>
      <c r="G313" s="217"/>
      <c r="H313" s="220" t="n">
        <v>1</v>
      </c>
      <c r="I313" s="221"/>
      <c r="J313" s="217"/>
      <c r="K313" s="217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123</v>
      </c>
      <c r="AU313" s="226" t="s">
        <v>79</v>
      </c>
      <c r="AV313" s="215" t="s">
        <v>81</v>
      </c>
      <c r="AW313" s="215" t="s">
        <v>35</v>
      </c>
      <c r="AX313" s="215" t="s">
        <v>74</v>
      </c>
      <c r="AY313" s="226" t="s">
        <v>114</v>
      </c>
    </row>
    <row r="314" s="227" customFormat="true" ht="11.25" hidden="false" customHeight="false" outlineLevel="0" collapsed="false">
      <c r="B314" s="228"/>
      <c r="C314" s="229"/>
      <c r="D314" s="206" t="s">
        <v>123</v>
      </c>
      <c r="E314" s="230"/>
      <c r="F314" s="231" t="s">
        <v>126</v>
      </c>
      <c r="G314" s="229"/>
      <c r="H314" s="232" t="n">
        <v>1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AT314" s="238" t="s">
        <v>123</v>
      </c>
      <c r="AU314" s="238" t="s">
        <v>79</v>
      </c>
      <c r="AV314" s="227" t="s">
        <v>121</v>
      </c>
      <c r="AW314" s="227" t="s">
        <v>35</v>
      </c>
      <c r="AX314" s="227" t="s">
        <v>79</v>
      </c>
      <c r="AY314" s="238" t="s">
        <v>114</v>
      </c>
    </row>
    <row r="315" s="31" customFormat="true" ht="49.15" hidden="false" customHeight="true" outlineLevel="0" collapsed="false">
      <c r="A315" s="24"/>
      <c r="B315" s="25"/>
      <c r="C315" s="190" t="s">
        <v>495</v>
      </c>
      <c r="D315" s="190" t="s">
        <v>116</v>
      </c>
      <c r="E315" s="191" t="s">
        <v>496</v>
      </c>
      <c r="F315" s="192" t="s">
        <v>497</v>
      </c>
      <c r="G315" s="193" t="s">
        <v>446</v>
      </c>
      <c r="H315" s="194" t="n">
        <v>1</v>
      </c>
      <c r="I315" s="195"/>
      <c r="J315" s="196" t="n">
        <f aca="false">ROUND(I315*H315,2)</f>
        <v>0</v>
      </c>
      <c r="K315" s="192"/>
      <c r="L315" s="30"/>
      <c r="M315" s="197"/>
      <c r="N315" s="198" t="s">
        <v>45</v>
      </c>
      <c r="O315" s="67"/>
      <c r="P315" s="199" t="n">
        <f aca="false">O315*H315</f>
        <v>0</v>
      </c>
      <c r="Q315" s="199" t="n">
        <v>0</v>
      </c>
      <c r="R315" s="199" t="n">
        <f aca="false">Q315*H315</f>
        <v>0</v>
      </c>
      <c r="S315" s="199" t="n">
        <v>0</v>
      </c>
      <c r="T315" s="200" t="n">
        <f aca="false">S315*H315</f>
        <v>0</v>
      </c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R315" s="201" t="s">
        <v>121</v>
      </c>
      <c r="AT315" s="201" t="s">
        <v>116</v>
      </c>
      <c r="AU315" s="201" t="s">
        <v>79</v>
      </c>
      <c r="AY315" s="3" t="s">
        <v>114</v>
      </c>
      <c r="BE315" s="202" t="n">
        <f aca="false">IF(N315="základní",J315,0)</f>
        <v>0</v>
      </c>
      <c r="BF315" s="202" t="n">
        <f aca="false">IF(N315="snížená",J315,0)</f>
        <v>0</v>
      </c>
      <c r="BG315" s="202" t="n">
        <f aca="false">IF(N315="zákl. přenesená",J315,0)</f>
        <v>0</v>
      </c>
      <c r="BH315" s="202" t="n">
        <f aca="false">IF(N315="sníž. přenesená",J315,0)</f>
        <v>0</v>
      </c>
      <c r="BI315" s="202" t="n">
        <f aca="false">IF(N315="nulová",J315,0)</f>
        <v>0</v>
      </c>
      <c r="BJ315" s="3" t="s">
        <v>79</v>
      </c>
      <c r="BK315" s="202" t="n">
        <f aca="false">ROUND(I315*H315,2)</f>
        <v>0</v>
      </c>
      <c r="BL315" s="3" t="s">
        <v>121</v>
      </c>
      <c r="BM315" s="201" t="s">
        <v>498</v>
      </c>
    </row>
    <row r="316" s="31" customFormat="true" ht="14.45" hidden="false" customHeight="true" outlineLevel="0" collapsed="false">
      <c r="A316" s="24"/>
      <c r="B316" s="25"/>
      <c r="C316" s="190" t="s">
        <v>499</v>
      </c>
      <c r="D316" s="190" t="s">
        <v>116</v>
      </c>
      <c r="E316" s="191" t="s">
        <v>500</v>
      </c>
      <c r="F316" s="192" t="s">
        <v>501</v>
      </c>
      <c r="G316" s="193" t="s">
        <v>446</v>
      </c>
      <c r="H316" s="194" t="n">
        <v>1</v>
      </c>
      <c r="I316" s="195"/>
      <c r="J316" s="196" t="n">
        <f aca="false">ROUND(I316*H316,2)</f>
        <v>0</v>
      </c>
      <c r="K316" s="192"/>
      <c r="L316" s="30"/>
      <c r="M316" s="197"/>
      <c r="N316" s="198" t="s">
        <v>45</v>
      </c>
      <c r="O316" s="67"/>
      <c r="P316" s="199" t="n">
        <f aca="false">O316*H316</f>
        <v>0</v>
      </c>
      <c r="Q316" s="199" t="n">
        <v>0</v>
      </c>
      <c r="R316" s="199" t="n">
        <f aca="false">Q316*H316</f>
        <v>0</v>
      </c>
      <c r="S316" s="199" t="n">
        <v>0</v>
      </c>
      <c r="T316" s="200" t="n">
        <f aca="false">S316*H316</f>
        <v>0</v>
      </c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R316" s="201" t="s">
        <v>121</v>
      </c>
      <c r="AT316" s="201" t="s">
        <v>116</v>
      </c>
      <c r="AU316" s="201" t="s">
        <v>79</v>
      </c>
      <c r="AY316" s="3" t="s">
        <v>114</v>
      </c>
      <c r="BE316" s="202" t="n">
        <f aca="false">IF(N316="základní",J316,0)</f>
        <v>0</v>
      </c>
      <c r="BF316" s="202" t="n">
        <f aca="false">IF(N316="snížená",J316,0)</f>
        <v>0</v>
      </c>
      <c r="BG316" s="202" t="n">
        <f aca="false">IF(N316="zákl. přenesená",J316,0)</f>
        <v>0</v>
      </c>
      <c r="BH316" s="202" t="n">
        <f aca="false">IF(N316="sníž. přenesená",J316,0)</f>
        <v>0</v>
      </c>
      <c r="BI316" s="202" t="n">
        <f aca="false">IF(N316="nulová",J316,0)</f>
        <v>0</v>
      </c>
      <c r="BJ316" s="3" t="s">
        <v>79</v>
      </c>
      <c r="BK316" s="202" t="n">
        <f aca="false">ROUND(I316*H316,2)</f>
        <v>0</v>
      </c>
      <c r="BL316" s="3" t="s">
        <v>121</v>
      </c>
      <c r="BM316" s="201" t="s">
        <v>502</v>
      </c>
    </row>
    <row r="317" s="203" customFormat="true" ht="33.75" hidden="false" customHeight="false" outlineLevel="0" collapsed="false">
      <c r="B317" s="204"/>
      <c r="C317" s="205"/>
      <c r="D317" s="206" t="s">
        <v>123</v>
      </c>
      <c r="E317" s="207"/>
      <c r="F317" s="208" t="s">
        <v>503</v>
      </c>
      <c r="G317" s="205"/>
      <c r="H317" s="207"/>
      <c r="I317" s="209"/>
      <c r="J317" s="205"/>
      <c r="K317" s="205"/>
      <c r="L317" s="210"/>
      <c r="M317" s="211"/>
      <c r="N317" s="212"/>
      <c r="O317" s="212"/>
      <c r="P317" s="212"/>
      <c r="Q317" s="212"/>
      <c r="R317" s="212"/>
      <c r="S317" s="212"/>
      <c r="T317" s="213"/>
      <c r="AT317" s="214" t="s">
        <v>123</v>
      </c>
      <c r="AU317" s="214" t="s">
        <v>79</v>
      </c>
      <c r="AV317" s="203" t="s">
        <v>79</v>
      </c>
      <c r="AW317" s="203" t="s">
        <v>35</v>
      </c>
      <c r="AX317" s="203" t="s">
        <v>74</v>
      </c>
      <c r="AY317" s="214" t="s">
        <v>114</v>
      </c>
    </row>
    <row r="318" s="203" customFormat="true" ht="33.75" hidden="false" customHeight="false" outlineLevel="0" collapsed="false">
      <c r="B318" s="204"/>
      <c r="C318" s="205"/>
      <c r="D318" s="206" t="s">
        <v>123</v>
      </c>
      <c r="E318" s="207"/>
      <c r="F318" s="208" t="s">
        <v>504</v>
      </c>
      <c r="G318" s="205"/>
      <c r="H318" s="207"/>
      <c r="I318" s="209"/>
      <c r="J318" s="205"/>
      <c r="K318" s="205"/>
      <c r="L318" s="210"/>
      <c r="M318" s="211"/>
      <c r="N318" s="212"/>
      <c r="O318" s="212"/>
      <c r="P318" s="212"/>
      <c r="Q318" s="212"/>
      <c r="R318" s="212"/>
      <c r="S318" s="212"/>
      <c r="T318" s="213"/>
      <c r="AT318" s="214" t="s">
        <v>123</v>
      </c>
      <c r="AU318" s="214" t="s">
        <v>79</v>
      </c>
      <c r="AV318" s="203" t="s">
        <v>79</v>
      </c>
      <c r="AW318" s="203" t="s">
        <v>35</v>
      </c>
      <c r="AX318" s="203" t="s">
        <v>74</v>
      </c>
      <c r="AY318" s="214" t="s">
        <v>114</v>
      </c>
    </row>
    <row r="319" s="203" customFormat="true" ht="22.5" hidden="false" customHeight="false" outlineLevel="0" collapsed="false">
      <c r="B319" s="204"/>
      <c r="C319" s="205"/>
      <c r="D319" s="206" t="s">
        <v>123</v>
      </c>
      <c r="E319" s="207"/>
      <c r="F319" s="208" t="s">
        <v>505</v>
      </c>
      <c r="G319" s="205"/>
      <c r="H319" s="207"/>
      <c r="I319" s="209"/>
      <c r="J319" s="205"/>
      <c r="K319" s="205"/>
      <c r="L319" s="210"/>
      <c r="M319" s="211"/>
      <c r="N319" s="212"/>
      <c r="O319" s="212"/>
      <c r="P319" s="212"/>
      <c r="Q319" s="212"/>
      <c r="R319" s="212"/>
      <c r="S319" s="212"/>
      <c r="T319" s="213"/>
      <c r="AT319" s="214" t="s">
        <v>123</v>
      </c>
      <c r="AU319" s="214" t="s">
        <v>79</v>
      </c>
      <c r="AV319" s="203" t="s">
        <v>79</v>
      </c>
      <c r="AW319" s="203" t="s">
        <v>35</v>
      </c>
      <c r="AX319" s="203" t="s">
        <v>74</v>
      </c>
      <c r="AY319" s="214" t="s">
        <v>114</v>
      </c>
    </row>
    <row r="320" s="203" customFormat="true" ht="22.5" hidden="false" customHeight="false" outlineLevel="0" collapsed="false">
      <c r="B320" s="204"/>
      <c r="C320" s="205"/>
      <c r="D320" s="206" t="s">
        <v>123</v>
      </c>
      <c r="E320" s="207"/>
      <c r="F320" s="208" t="s">
        <v>494</v>
      </c>
      <c r="G320" s="205"/>
      <c r="H320" s="207"/>
      <c r="I320" s="209"/>
      <c r="J320" s="205"/>
      <c r="K320" s="205"/>
      <c r="L320" s="210"/>
      <c r="M320" s="211"/>
      <c r="N320" s="212"/>
      <c r="O320" s="212"/>
      <c r="P320" s="212"/>
      <c r="Q320" s="212"/>
      <c r="R320" s="212"/>
      <c r="S320" s="212"/>
      <c r="T320" s="213"/>
      <c r="AT320" s="214" t="s">
        <v>123</v>
      </c>
      <c r="AU320" s="214" t="s">
        <v>79</v>
      </c>
      <c r="AV320" s="203" t="s">
        <v>79</v>
      </c>
      <c r="AW320" s="203" t="s">
        <v>35</v>
      </c>
      <c r="AX320" s="203" t="s">
        <v>74</v>
      </c>
      <c r="AY320" s="214" t="s">
        <v>114</v>
      </c>
    </row>
    <row r="321" s="215" customFormat="true" ht="11.25" hidden="false" customHeight="false" outlineLevel="0" collapsed="false">
      <c r="B321" s="216"/>
      <c r="C321" s="217"/>
      <c r="D321" s="206" t="s">
        <v>123</v>
      </c>
      <c r="E321" s="218"/>
      <c r="F321" s="219" t="s">
        <v>464</v>
      </c>
      <c r="G321" s="217"/>
      <c r="H321" s="220" t="n">
        <v>1</v>
      </c>
      <c r="I321" s="221"/>
      <c r="J321" s="217"/>
      <c r="K321" s="217"/>
      <c r="L321" s="222"/>
      <c r="M321" s="223"/>
      <c r="N321" s="224"/>
      <c r="O321" s="224"/>
      <c r="P321" s="224"/>
      <c r="Q321" s="224"/>
      <c r="R321" s="224"/>
      <c r="S321" s="224"/>
      <c r="T321" s="225"/>
      <c r="AT321" s="226" t="s">
        <v>123</v>
      </c>
      <c r="AU321" s="226" t="s">
        <v>79</v>
      </c>
      <c r="AV321" s="215" t="s">
        <v>81</v>
      </c>
      <c r="AW321" s="215" t="s">
        <v>35</v>
      </c>
      <c r="AX321" s="215" t="s">
        <v>74</v>
      </c>
      <c r="AY321" s="226" t="s">
        <v>114</v>
      </c>
    </row>
    <row r="322" s="227" customFormat="true" ht="11.25" hidden="false" customHeight="false" outlineLevel="0" collapsed="false">
      <c r="B322" s="228"/>
      <c r="C322" s="229"/>
      <c r="D322" s="206" t="s">
        <v>123</v>
      </c>
      <c r="E322" s="230"/>
      <c r="F322" s="231" t="s">
        <v>126</v>
      </c>
      <c r="G322" s="229"/>
      <c r="H322" s="232" t="n">
        <v>1</v>
      </c>
      <c r="I322" s="233"/>
      <c r="J322" s="229"/>
      <c r="K322" s="229"/>
      <c r="L322" s="234"/>
      <c r="M322" s="249"/>
      <c r="N322" s="250"/>
      <c r="O322" s="250"/>
      <c r="P322" s="250"/>
      <c r="Q322" s="250"/>
      <c r="R322" s="250"/>
      <c r="S322" s="250"/>
      <c r="T322" s="251"/>
      <c r="AT322" s="238" t="s">
        <v>123</v>
      </c>
      <c r="AU322" s="238" t="s">
        <v>79</v>
      </c>
      <c r="AV322" s="227" t="s">
        <v>121</v>
      </c>
      <c r="AW322" s="227" t="s">
        <v>35</v>
      </c>
      <c r="AX322" s="227" t="s">
        <v>79</v>
      </c>
      <c r="AY322" s="238" t="s">
        <v>114</v>
      </c>
    </row>
    <row r="323" s="31" customFormat="true" ht="6.95" hidden="false" customHeight="true" outlineLevel="0" collapsed="false">
      <c r="A323" s="24"/>
      <c r="B323" s="45"/>
      <c r="C323" s="46"/>
      <c r="D323" s="46"/>
      <c r="E323" s="46"/>
      <c r="F323" s="46"/>
      <c r="G323" s="46"/>
      <c r="H323" s="46"/>
      <c r="I323" s="46"/>
      <c r="J323" s="46"/>
      <c r="K323" s="46"/>
      <c r="L323" s="30"/>
      <c r="M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</row>
  </sheetData>
  <sheetProtection sheet="true" objects="true" scenarios="true" formatColumns="false" formatRows="false" autoFilter="false"/>
  <autoFilter ref="C84:K322"/>
  <mergeCells count="6">
    <mergeCell ref="L2:V2"/>
    <mergeCell ref="E7:H7"/>
    <mergeCell ref="E16:H16"/>
    <mergeCell ref="E25:H25"/>
    <mergeCell ref="E46:H46"/>
    <mergeCell ref="E77:H77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18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RowHeight="15"/>
  <cols>
    <col collapsed="false" hidden="false" max="1" min="1" style="252" width="8.08917197452229"/>
    <col collapsed="false" hidden="false" max="2" min="2" style="252" width="1.61783439490446"/>
    <col collapsed="false" hidden="false" max="4" min="3" style="252" width="4.85350318471338"/>
    <col collapsed="false" hidden="false" max="5" min="5" style="252" width="11.4585987261147"/>
    <col collapsed="false" hidden="false" max="6" min="6" style="252" width="9.03184713375796"/>
    <col collapsed="false" hidden="false" max="7" min="7" style="252" width="4.85350318471338"/>
    <col collapsed="false" hidden="false" max="8" min="8" style="252" width="76.8471337579618"/>
    <col collapsed="false" hidden="false" max="10" min="9" style="252" width="19.6815286624204"/>
    <col collapsed="false" hidden="false" max="11" min="11" style="252" width="1.61783439490446"/>
    <col collapsed="false" hidden="false" max="1025" min="12" style="0" width="8.4968152866242"/>
  </cols>
  <sheetData>
    <row r="1" customFormat="false" ht="37.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</row>
    <row r="2" customFormat="false" ht="7.5" hidden="false" customHeight="true" outlineLevel="0" collapsed="false">
      <c r="A2" s="0"/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="256" customFormat="true" ht="45" hidden="false" customHeight="true" outlineLevel="0" collapsed="false">
      <c r="B3" s="257"/>
      <c r="C3" s="258" t="s">
        <v>506</v>
      </c>
      <c r="D3" s="258"/>
      <c r="E3" s="258"/>
      <c r="F3" s="258"/>
      <c r="G3" s="258"/>
      <c r="H3" s="258"/>
      <c r="I3" s="258"/>
      <c r="J3" s="258"/>
      <c r="K3" s="259"/>
    </row>
    <row r="4" customFormat="false" ht="25.5" hidden="false" customHeight="true" outlineLevel="0" collapsed="false">
      <c r="A4" s="0"/>
      <c r="B4" s="260"/>
      <c r="C4" s="261" t="s">
        <v>507</v>
      </c>
      <c r="D4" s="261"/>
      <c r="E4" s="261"/>
      <c r="F4" s="261"/>
      <c r="G4" s="261"/>
      <c r="H4" s="261"/>
      <c r="I4" s="261"/>
      <c r="J4" s="261"/>
      <c r="K4" s="262"/>
    </row>
    <row r="5" customFormat="false" ht="5.25" hidden="false" customHeight="true" outlineLevel="0" collapsed="false">
      <c r="A5" s="0"/>
      <c r="B5" s="260"/>
      <c r="C5" s="263"/>
      <c r="D5" s="263"/>
      <c r="E5" s="263"/>
      <c r="F5" s="263"/>
      <c r="G5" s="263"/>
      <c r="H5" s="263"/>
      <c r="I5" s="263"/>
      <c r="J5" s="263"/>
      <c r="K5" s="262"/>
    </row>
    <row r="6" customFormat="false" ht="15" hidden="false" customHeight="true" outlineLevel="0" collapsed="false">
      <c r="A6" s="0"/>
      <c r="B6" s="260"/>
      <c r="C6" s="264" t="s">
        <v>508</v>
      </c>
      <c r="D6" s="264"/>
      <c r="E6" s="264"/>
      <c r="F6" s="264"/>
      <c r="G6" s="264"/>
      <c r="H6" s="264"/>
      <c r="I6" s="264"/>
      <c r="J6" s="264"/>
      <c r="K6" s="262"/>
    </row>
    <row r="7" customFormat="false" ht="15" hidden="false" customHeight="true" outlineLevel="0" collapsed="false">
      <c r="A7" s="0"/>
      <c r="B7" s="265"/>
      <c r="C7" s="264" t="s">
        <v>509</v>
      </c>
      <c r="D7" s="264"/>
      <c r="E7" s="264"/>
      <c r="F7" s="264"/>
      <c r="G7" s="264"/>
      <c r="H7" s="264"/>
      <c r="I7" s="264"/>
      <c r="J7" s="264"/>
      <c r="K7" s="262"/>
    </row>
    <row r="8" customFormat="false" ht="12.75" hidden="false" customHeight="true" outlineLevel="0" collapsed="false">
      <c r="A8" s="0"/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customFormat="false" ht="15" hidden="false" customHeight="true" outlineLevel="0" collapsed="false">
      <c r="A9" s="0"/>
      <c r="B9" s="265"/>
      <c r="C9" s="266" t="s">
        <v>510</v>
      </c>
      <c r="D9" s="266"/>
      <c r="E9" s="266"/>
      <c r="F9" s="266"/>
      <c r="G9" s="266"/>
      <c r="H9" s="266"/>
      <c r="I9" s="266"/>
      <c r="J9" s="266"/>
      <c r="K9" s="262"/>
    </row>
    <row r="10" customFormat="false" ht="15" hidden="false" customHeight="true" outlineLevel="0" collapsed="false">
      <c r="A10" s="0"/>
      <c r="B10" s="265"/>
      <c r="C10" s="264"/>
      <c r="D10" s="264" t="s">
        <v>511</v>
      </c>
      <c r="E10" s="264"/>
      <c r="F10" s="264"/>
      <c r="G10" s="264"/>
      <c r="H10" s="264"/>
      <c r="I10" s="264"/>
      <c r="J10" s="264"/>
      <c r="K10" s="262"/>
    </row>
    <row r="11" customFormat="false" ht="15" hidden="false" customHeight="true" outlineLevel="0" collapsed="false">
      <c r="A11" s="0"/>
      <c r="B11" s="265"/>
      <c r="C11" s="267"/>
      <c r="D11" s="264" t="s">
        <v>512</v>
      </c>
      <c r="E11" s="264"/>
      <c r="F11" s="264"/>
      <c r="G11" s="264"/>
      <c r="H11" s="264"/>
      <c r="I11" s="264"/>
      <c r="J11" s="264"/>
      <c r="K11" s="262"/>
    </row>
    <row r="12" customFormat="false" ht="15" hidden="false" customHeight="true" outlineLevel="0" collapsed="false">
      <c r="A12" s="0"/>
      <c r="B12" s="265"/>
      <c r="C12" s="267"/>
      <c r="D12" s="264"/>
      <c r="E12" s="264"/>
      <c r="F12" s="264"/>
      <c r="G12" s="264"/>
      <c r="H12" s="264"/>
      <c r="I12" s="264"/>
      <c r="J12" s="264"/>
      <c r="K12" s="262"/>
    </row>
    <row r="13" customFormat="false" ht="15" hidden="false" customHeight="true" outlineLevel="0" collapsed="false">
      <c r="A13" s="0"/>
      <c r="B13" s="265"/>
      <c r="C13" s="267"/>
      <c r="D13" s="268" t="s">
        <v>513</v>
      </c>
      <c r="E13" s="264"/>
      <c r="F13" s="264"/>
      <c r="G13" s="264"/>
      <c r="H13" s="264"/>
      <c r="I13" s="264"/>
      <c r="J13" s="264"/>
      <c r="K13" s="262"/>
    </row>
    <row r="14" customFormat="false" ht="12.75" hidden="false" customHeight="true" outlineLevel="0" collapsed="false">
      <c r="A14" s="0"/>
      <c r="B14" s="265"/>
      <c r="C14" s="267"/>
      <c r="D14" s="267"/>
      <c r="E14" s="267"/>
      <c r="F14" s="267"/>
      <c r="G14" s="267"/>
      <c r="H14" s="267"/>
      <c r="I14" s="267"/>
      <c r="J14" s="267"/>
      <c r="K14" s="262"/>
    </row>
    <row r="15" customFormat="false" ht="15" hidden="false" customHeight="true" outlineLevel="0" collapsed="false">
      <c r="A15" s="0"/>
      <c r="B15" s="265"/>
      <c r="C15" s="267"/>
      <c r="D15" s="264" t="s">
        <v>514</v>
      </c>
      <c r="E15" s="264"/>
      <c r="F15" s="264"/>
      <c r="G15" s="264"/>
      <c r="H15" s="264"/>
      <c r="I15" s="264"/>
      <c r="J15" s="264"/>
      <c r="K15" s="262"/>
    </row>
    <row r="16" customFormat="false" ht="15" hidden="false" customHeight="true" outlineLevel="0" collapsed="false">
      <c r="A16" s="0"/>
      <c r="B16" s="265"/>
      <c r="C16" s="267"/>
      <c r="D16" s="264" t="s">
        <v>515</v>
      </c>
      <c r="E16" s="264"/>
      <c r="F16" s="264"/>
      <c r="G16" s="264"/>
      <c r="H16" s="264"/>
      <c r="I16" s="264"/>
      <c r="J16" s="264"/>
      <c r="K16" s="262"/>
    </row>
    <row r="17" customFormat="false" ht="15" hidden="false" customHeight="true" outlineLevel="0" collapsed="false">
      <c r="A17" s="0"/>
      <c r="B17" s="265"/>
      <c r="C17" s="267"/>
      <c r="D17" s="264" t="s">
        <v>516</v>
      </c>
      <c r="E17" s="264"/>
      <c r="F17" s="264"/>
      <c r="G17" s="264"/>
      <c r="H17" s="264"/>
      <c r="I17" s="264"/>
      <c r="J17" s="264"/>
      <c r="K17" s="262"/>
    </row>
    <row r="18" customFormat="false" ht="15" hidden="false" customHeight="true" outlineLevel="0" collapsed="false">
      <c r="A18" s="0"/>
      <c r="B18" s="265"/>
      <c r="C18" s="267"/>
      <c r="D18" s="267"/>
      <c r="E18" s="269" t="s">
        <v>78</v>
      </c>
      <c r="F18" s="264" t="s">
        <v>517</v>
      </c>
      <c r="G18" s="264"/>
      <c r="H18" s="264"/>
      <c r="I18" s="264"/>
      <c r="J18" s="264"/>
      <c r="K18" s="262"/>
    </row>
    <row r="19" customFormat="false" ht="15" hidden="false" customHeight="true" outlineLevel="0" collapsed="false">
      <c r="A19" s="0"/>
      <c r="B19" s="265"/>
      <c r="C19" s="267"/>
      <c r="D19" s="267"/>
      <c r="E19" s="269" t="s">
        <v>518</v>
      </c>
      <c r="F19" s="264" t="s">
        <v>519</v>
      </c>
      <c r="G19" s="264"/>
      <c r="H19" s="264"/>
      <c r="I19" s="264"/>
      <c r="J19" s="264"/>
      <c r="K19" s="262"/>
    </row>
    <row r="20" customFormat="false" ht="15" hidden="false" customHeight="true" outlineLevel="0" collapsed="false">
      <c r="A20" s="0"/>
      <c r="B20" s="265"/>
      <c r="C20" s="267"/>
      <c r="D20" s="267"/>
      <c r="E20" s="269" t="s">
        <v>520</v>
      </c>
      <c r="F20" s="264" t="s">
        <v>521</v>
      </c>
      <c r="G20" s="264"/>
      <c r="H20" s="264"/>
      <c r="I20" s="264"/>
      <c r="J20" s="264"/>
      <c r="K20" s="262"/>
    </row>
    <row r="21" customFormat="false" ht="15" hidden="false" customHeight="true" outlineLevel="0" collapsed="false">
      <c r="A21" s="0"/>
      <c r="B21" s="265"/>
      <c r="C21" s="267"/>
      <c r="D21" s="267"/>
      <c r="E21" s="269" t="s">
        <v>522</v>
      </c>
      <c r="F21" s="264" t="s">
        <v>523</v>
      </c>
      <c r="G21" s="264"/>
      <c r="H21" s="264"/>
      <c r="I21" s="264"/>
      <c r="J21" s="264"/>
      <c r="K21" s="262"/>
    </row>
    <row r="22" customFormat="false" ht="15" hidden="false" customHeight="true" outlineLevel="0" collapsed="false">
      <c r="A22" s="0"/>
      <c r="B22" s="265"/>
      <c r="C22" s="267"/>
      <c r="D22" s="267"/>
      <c r="E22" s="269" t="s">
        <v>524</v>
      </c>
      <c r="F22" s="264" t="s">
        <v>525</v>
      </c>
      <c r="G22" s="264"/>
      <c r="H22" s="264"/>
      <c r="I22" s="264"/>
      <c r="J22" s="264"/>
      <c r="K22" s="262"/>
    </row>
    <row r="23" customFormat="false" ht="15" hidden="false" customHeight="true" outlineLevel="0" collapsed="false">
      <c r="A23" s="0"/>
      <c r="B23" s="265"/>
      <c r="C23" s="267"/>
      <c r="D23" s="267"/>
      <c r="E23" s="269" t="s">
        <v>526</v>
      </c>
      <c r="F23" s="264" t="s">
        <v>527</v>
      </c>
      <c r="G23" s="264"/>
      <c r="H23" s="264"/>
      <c r="I23" s="264"/>
      <c r="J23" s="264"/>
      <c r="K23" s="262"/>
    </row>
    <row r="24" customFormat="false" ht="12.75" hidden="false" customHeight="true" outlineLevel="0" collapsed="false">
      <c r="A24" s="0"/>
      <c r="B24" s="265"/>
      <c r="C24" s="267"/>
      <c r="D24" s="267"/>
      <c r="E24" s="267"/>
      <c r="F24" s="267"/>
      <c r="G24" s="267"/>
      <c r="H24" s="267"/>
      <c r="I24" s="267"/>
      <c r="J24" s="267"/>
      <c r="K24" s="262"/>
    </row>
    <row r="25" customFormat="false" ht="15" hidden="false" customHeight="true" outlineLevel="0" collapsed="false">
      <c r="A25" s="0"/>
      <c r="B25" s="265"/>
      <c r="C25" s="266" t="s">
        <v>528</v>
      </c>
      <c r="D25" s="266"/>
      <c r="E25" s="266"/>
      <c r="F25" s="266"/>
      <c r="G25" s="266"/>
      <c r="H25" s="266"/>
      <c r="I25" s="266"/>
      <c r="J25" s="266"/>
      <c r="K25" s="262"/>
    </row>
    <row r="26" customFormat="false" ht="15" hidden="false" customHeight="true" outlineLevel="0" collapsed="false">
      <c r="A26" s="0"/>
      <c r="B26" s="265"/>
      <c r="C26" s="264" t="s">
        <v>529</v>
      </c>
      <c r="D26" s="264"/>
      <c r="E26" s="264"/>
      <c r="F26" s="264"/>
      <c r="G26" s="264"/>
      <c r="H26" s="264"/>
      <c r="I26" s="264"/>
      <c r="J26" s="264"/>
      <c r="K26" s="262"/>
    </row>
    <row r="27" customFormat="false" ht="15" hidden="false" customHeight="true" outlineLevel="0" collapsed="false">
      <c r="A27" s="0"/>
      <c r="B27" s="265"/>
      <c r="C27" s="264"/>
      <c r="D27" s="270" t="s">
        <v>530</v>
      </c>
      <c r="E27" s="270"/>
      <c r="F27" s="270"/>
      <c r="G27" s="270"/>
      <c r="H27" s="270"/>
      <c r="I27" s="270"/>
      <c r="J27" s="270"/>
      <c r="K27" s="262"/>
    </row>
    <row r="28" customFormat="false" ht="15" hidden="false" customHeight="true" outlineLevel="0" collapsed="false">
      <c r="A28" s="0"/>
      <c r="B28" s="265"/>
      <c r="C28" s="267"/>
      <c r="D28" s="264" t="s">
        <v>531</v>
      </c>
      <c r="E28" s="264"/>
      <c r="F28" s="264"/>
      <c r="G28" s="264"/>
      <c r="H28" s="264"/>
      <c r="I28" s="264"/>
      <c r="J28" s="264"/>
      <c r="K28" s="262"/>
    </row>
    <row r="29" customFormat="false" ht="12.75" hidden="false" customHeight="true" outlineLevel="0" collapsed="false">
      <c r="A29" s="0"/>
      <c r="B29" s="265"/>
      <c r="C29" s="267"/>
      <c r="D29" s="267"/>
      <c r="E29" s="267"/>
      <c r="F29" s="267"/>
      <c r="G29" s="267"/>
      <c r="H29" s="267"/>
      <c r="I29" s="267"/>
      <c r="J29" s="267"/>
      <c r="K29" s="262"/>
    </row>
    <row r="30" customFormat="false" ht="15" hidden="false" customHeight="true" outlineLevel="0" collapsed="false">
      <c r="A30" s="0"/>
      <c r="B30" s="265"/>
      <c r="C30" s="267"/>
      <c r="D30" s="270" t="s">
        <v>532</v>
      </c>
      <c r="E30" s="270"/>
      <c r="F30" s="270"/>
      <c r="G30" s="270"/>
      <c r="H30" s="270"/>
      <c r="I30" s="270"/>
      <c r="J30" s="270"/>
      <c r="K30" s="262"/>
    </row>
    <row r="31" customFormat="false" ht="15" hidden="false" customHeight="true" outlineLevel="0" collapsed="false">
      <c r="A31" s="0"/>
      <c r="B31" s="265"/>
      <c r="C31" s="267"/>
      <c r="D31" s="264" t="s">
        <v>533</v>
      </c>
      <c r="E31" s="264"/>
      <c r="F31" s="264"/>
      <c r="G31" s="264"/>
      <c r="H31" s="264"/>
      <c r="I31" s="264"/>
      <c r="J31" s="264"/>
      <c r="K31" s="262"/>
    </row>
    <row r="32" customFormat="false" ht="12.75" hidden="false" customHeight="true" outlineLevel="0" collapsed="false">
      <c r="A32" s="0"/>
      <c r="B32" s="265"/>
      <c r="C32" s="267"/>
      <c r="D32" s="267"/>
      <c r="E32" s="267"/>
      <c r="F32" s="267"/>
      <c r="G32" s="267"/>
      <c r="H32" s="267"/>
      <c r="I32" s="267"/>
      <c r="J32" s="267"/>
      <c r="K32" s="262"/>
    </row>
    <row r="33" customFormat="false" ht="15" hidden="false" customHeight="true" outlineLevel="0" collapsed="false">
      <c r="A33" s="0"/>
      <c r="B33" s="265"/>
      <c r="C33" s="267"/>
      <c r="D33" s="270" t="s">
        <v>534</v>
      </c>
      <c r="E33" s="270"/>
      <c r="F33" s="270"/>
      <c r="G33" s="270"/>
      <c r="H33" s="270"/>
      <c r="I33" s="270"/>
      <c r="J33" s="270"/>
      <c r="K33" s="262"/>
    </row>
    <row r="34" customFormat="false" ht="15" hidden="false" customHeight="true" outlineLevel="0" collapsed="false">
      <c r="A34" s="0"/>
      <c r="B34" s="265"/>
      <c r="C34" s="267"/>
      <c r="D34" s="264" t="s">
        <v>535</v>
      </c>
      <c r="E34" s="264"/>
      <c r="F34" s="264"/>
      <c r="G34" s="264"/>
      <c r="H34" s="264"/>
      <c r="I34" s="264"/>
      <c r="J34" s="264"/>
      <c r="K34" s="262"/>
    </row>
    <row r="35" customFormat="false" ht="15" hidden="false" customHeight="true" outlineLevel="0" collapsed="false">
      <c r="A35" s="0"/>
      <c r="B35" s="265"/>
      <c r="C35" s="267"/>
      <c r="D35" s="264" t="s">
        <v>536</v>
      </c>
      <c r="E35" s="264"/>
      <c r="F35" s="264"/>
      <c r="G35" s="264"/>
      <c r="H35" s="264"/>
      <c r="I35" s="264"/>
      <c r="J35" s="264"/>
      <c r="K35" s="262"/>
    </row>
    <row r="36" customFormat="false" ht="15" hidden="false" customHeight="true" outlineLevel="0" collapsed="false">
      <c r="A36" s="0"/>
      <c r="B36" s="265"/>
      <c r="C36" s="267"/>
      <c r="D36" s="264"/>
      <c r="E36" s="268" t="s">
        <v>100</v>
      </c>
      <c r="F36" s="264"/>
      <c r="G36" s="264" t="s">
        <v>537</v>
      </c>
      <c r="H36" s="264"/>
      <c r="I36" s="264"/>
      <c r="J36" s="264"/>
      <c r="K36" s="262"/>
    </row>
    <row r="37" customFormat="false" ht="30.75" hidden="false" customHeight="true" outlineLevel="0" collapsed="false">
      <c r="A37" s="0"/>
      <c r="B37" s="265"/>
      <c r="C37" s="267"/>
      <c r="D37" s="264"/>
      <c r="E37" s="268" t="s">
        <v>538</v>
      </c>
      <c r="F37" s="264"/>
      <c r="G37" s="264" t="s">
        <v>539</v>
      </c>
      <c r="H37" s="264"/>
      <c r="I37" s="264"/>
      <c r="J37" s="264"/>
      <c r="K37" s="262"/>
    </row>
    <row r="38" customFormat="false" ht="15" hidden="false" customHeight="true" outlineLevel="0" collapsed="false">
      <c r="A38" s="0"/>
      <c r="B38" s="265"/>
      <c r="C38" s="267"/>
      <c r="D38" s="264"/>
      <c r="E38" s="268" t="s">
        <v>55</v>
      </c>
      <c r="F38" s="264"/>
      <c r="G38" s="264" t="s">
        <v>540</v>
      </c>
      <c r="H38" s="264"/>
      <c r="I38" s="264"/>
      <c r="J38" s="264"/>
      <c r="K38" s="262"/>
    </row>
    <row r="39" customFormat="false" ht="15" hidden="false" customHeight="true" outlineLevel="0" collapsed="false">
      <c r="A39" s="0"/>
      <c r="B39" s="265"/>
      <c r="C39" s="267"/>
      <c r="D39" s="264"/>
      <c r="E39" s="268" t="s">
        <v>56</v>
      </c>
      <c r="F39" s="264"/>
      <c r="G39" s="264" t="s">
        <v>541</v>
      </c>
      <c r="H39" s="264"/>
      <c r="I39" s="264"/>
      <c r="J39" s="264"/>
      <c r="K39" s="262"/>
    </row>
    <row r="40" customFormat="false" ht="15" hidden="false" customHeight="true" outlineLevel="0" collapsed="false">
      <c r="A40" s="0"/>
      <c r="B40" s="265"/>
      <c r="C40" s="267"/>
      <c r="D40" s="264"/>
      <c r="E40" s="268" t="s">
        <v>101</v>
      </c>
      <c r="F40" s="264"/>
      <c r="G40" s="264" t="s">
        <v>542</v>
      </c>
      <c r="H40" s="264"/>
      <c r="I40" s="264"/>
      <c r="J40" s="264"/>
      <c r="K40" s="262"/>
    </row>
    <row r="41" customFormat="false" ht="15" hidden="false" customHeight="true" outlineLevel="0" collapsed="false">
      <c r="A41" s="0"/>
      <c r="B41" s="265"/>
      <c r="C41" s="267"/>
      <c r="D41" s="264"/>
      <c r="E41" s="268" t="s">
        <v>102</v>
      </c>
      <c r="F41" s="264"/>
      <c r="G41" s="264" t="s">
        <v>543</v>
      </c>
      <c r="H41" s="264"/>
      <c r="I41" s="264"/>
      <c r="J41" s="264"/>
      <c r="K41" s="262"/>
    </row>
    <row r="42" customFormat="false" ht="15" hidden="false" customHeight="true" outlineLevel="0" collapsed="false">
      <c r="A42" s="0"/>
      <c r="B42" s="265"/>
      <c r="C42" s="267"/>
      <c r="D42" s="264"/>
      <c r="E42" s="268" t="s">
        <v>544</v>
      </c>
      <c r="F42" s="264"/>
      <c r="G42" s="264" t="s">
        <v>545</v>
      </c>
      <c r="H42" s="264"/>
      <c r="I42" s="264"/>
      <c r="J42" s="264"/>
      <c r="K42" s="262"/>
    </row>
    <row r="43" customFormat="false" ht="15" hidden="false" customHeight="true" outlineLevel="0" collapsed="false">
      <c r="A43" s="0"/>
      <c r="B43" s="265"/>
      <c r="C43" s="267"/>
      <c r="D43" s="264"/>
      <c r="E43" s="268"/>
      <c r="F43" s="264"/>
      <c r="G43" s="264" t="s">
        <v>546</v>
      </c>
      <c r="H43" s="264"/>
      <c r="I43" s="264"/>
      <c r="J43" s="264"/>
      <c r="K43" s="262"/>
    </row>
    <row r="44" customFormat="false" ht="15" hidden="false" customHeight="true" outlineLevel="0" collapsed="false">
      <c r="A44" s="0"/>
      <c r="B44" s="265"/>
      <c r="C44" s="267"/>
      <c r="D44" s="264"/>
      <c r="E44" s="268" t="s">
        <v>547</v>
      </c>
      <c r="F44" s="264"/>
      <c r="G44" s="264" t="s">
        <v>548</v>
      </c>
      <c r="H44" s="264"/>
      <c r="I44" s="264"/>
      <c r="J44" s="264"/>
      <c r="K44" s="262"/>
    </row>
    <row r="45" customFormat="false" ht="15" hidden="false" customHeight="true" outlineLevel="0" collapsed="false">
      <c r="A45" s="0"/>
      <c r="B45" s="265"/>
      <c r="C45" s="267"/>
      <c r="D45" s="264"/>
      <c r="E45" s="268" t="s">
        <v>104</v>
      </c>
      <c r="F45" s="264"/>
      <c r="G45" s="264" t="s">
        <v>549</v>
      </c>
      <c r="H45" s="264"/>
      <c r="I45" s="264"/>
      <c r="J45" s="264"/>
      <c r="K45" s="262"/>
    </row>
    <row r="46" customFormat="false" ht="12.75" hidden="false" customHeight="true" outlineLevel="0" collapsed="false">
      <c r="A46" s="0"/>
      <c r="B46" s="265"/>
      <c r="C46" s="267"/>
      <c r="D46" s="264"/>
      <c r="E46" s="264"/>
      <c r="F46" s="264"/>
      <c r="G46" s="264"/>
      <c r="H46" s="264"/>
      <c r="I46" s="264"/>
      <c r="J46" s="264"/>
      <c r="K46" s="262"/>
    </row>
    <row r="47" customFormat="false" ht="15" hidden="false" customHeight="true" outlineLevel="0" collapsed="false">
      <c r="A47" s="0"/>
      <c r="B47" s="265"/>
      <c r="C47" s="267"/>
      <c r="D47" s="264" t="s">
        <v>550</v>
      </c>
      <c r="E47" s="264"/>
      <c r="F47" s="264"/>
      <c r="G47" s="264"/>
      <c r="H47" s="264"/>
      <c r="I47" s="264"/>
      <c r="J47" s="264"/>
      <c r="K47" s="262"/>
    </row>
    <row r="48" customFormat="false" ht="15" hidden="false" customHeight="true" outlineLevel="0" collapsed="false">
      <c r="A48" s="0"/>
      <c r="B48" s="265"/>
      <c r="C48" s="267"/>
      <c r="D48" s="267"/>
      <c r="E48" s="264" t="s">
        <v>551</v>
      </c>
      <c r="F48" s="264"/>
      <c r="G48" s="264"/>
      <c r="H48" s="264"/>
      <c r="I48" s="264"/>
      <c r="J48" s="264"/>
      <c r="K48" s="262"/>
    </row>
    <row r="49" customFormat="false" ht="15" hidden="false" customHeight="true" outlineLevel="0" collapsed="false">
      <c r="A49" s="0"/>
      <c r="B49" s="265"/>
      <c r="C49" s="267"/>
      <c r="D49" s="267"/>
      <c r="E49" s="264" t="s">
        <v>552</v>
      </c>
      <c r="F49" s="264"/>
      <c r="G49" s="264"/>
      <c r="H49" s="264"/>
      <c r="I49" s="264"/>
      <c r="J49" s="264"/>
      <c r="K49" s="262"/>
    </row>
    <row r="50" customFormat="false" ht="15" hidden="false" customHeight="true" outlineLevel="0" collapsed="false">
      <c r="A50" s="0"/>
      <c r="B50" s="265"/>
      <c r="C50" s="267"/>
      <c r="D50" s="267"/>
      <c r="E50" s="264" t="s">
        <v>553</v>
      </c>
      <c r="F50" s="264"/>
      <c r="G50" s="264"/>
      <c r="H50" s="264"/>
      <c r="I50" s="264"/>
      <c r="J50" s="264"/>
      <c r="K50" s="262"/>
    </row>
    <row r="51" customFormat="false" ht="15" hidden="false" customHeight="true" outlineLevel="0" collapsed="false">
      <c r="A51" s="0"/>
      <c r="B51" s="265"/>
      <c r="C51" s="267"/>
      <c r="D51" s="264" t="s">
        <v>554</v>
      </c>
      <c r="E51" s="264"/>
      <c r="F51" s="264"/>
      <c r="G51" s="264"/>
      <c r="H51" s="264"/>
      <c r="I51" s="264"/>
      <c r="J51" s="264"/>
      <c r="K51" s="262"/>
    </row>
    <row r="52" customFormat="false" ht="25.5" hidden="false" customHeight="true" outlineLevel="0" collapsed="false">
      <c r="A52" s="0"/>
      <c r="B52" s="260"/>
      <c r="C52" s="261" t="s">
        <v>555</v>
      </c>
      <c r="D52" s="261"/>
      <c r="E52" s="261"/>
      <c r="F52" s="261"/>
      <c r="G52" s="261"/>
      <c r="H52" s="261"/>
      <c r="I52" s="261"/>
      <c r="J52" s="261"/>
      <c r="K52" s="262"/>
    </row>
    <row r="53" customFormat="false" ht="5.25" hidden="false" customHeight="true" outlineLevel="0" collapsed="false">
      <c r="A53" s="0"/>
      <c r="B53" s="260"/>
      <c r="C53" s="263"/>
      <c r="D53" s="263"/>
      <c r="E53" s="263"/>
      <c r="F53" s="263"/>
      <c r="G53" s="263"/>
      <c r="H53" s="263"/>
      <c r="I53" s="263"/>
      <c r="J53" s="263"/>
      <c r="K53" s="262"/>
    </row>
    <row r="54" customFormat="false" ht="15" hidden="false" customHeight="true" outlineLevel="0" collapsed="false">
      <c r="A54" s="0"/>
      <c r="B54" s="260"/>
      <c r="C54" s="264" t="s">
        <v>556</v>
      </c>
      <c r="D54" s="264"/>
      <c r="E54" s="264"/>
      <c r="F54" s="264"/>
      <c r="G54" s="264"/>
      <c r="H54" s="264"/>
      <c r="I54" s="264"/>
      <c r="J54" s="264"/>
      <c r="K54" s="262"/>
    </row>
    <row r="55" customFormat="false" ht="15" hidden="false" customHeight="true" outlineLevel="0" collapsed="false">
      <c r="A55" s="0"/>
      <c r="B55" s="260"/>
      <c r="C55" s="264" t="s">
        <v>557</v>
      </c>
      <c r="D55" s="264"/>
      <c r="E55" s="264"/>
      <c r="F55" s="264"/>
      <c r="G55" s="264"/>
      <c r="H55" s="264"/>
      <c r="I55" s="264"/>
      <c r="J55" s="264"/>
      <c r="K55" s="262"/>
    </row>
    <row r="56" customFormat="false" ht="12.75" hidden="false" customHeight="true" outlineLevel="0" collapsed="false">
      <c r="A56" s="0"/>
      <c r="B56" s="260"/>
      <c r="C56" s="264"/>
      <c r="D56" s="264"/>
      <c r="E56" s="264"/>
      <c r="F56" s="264"/>
      <c r="G56" s="264"/>
      <c r="H56" s="264"/>
      <c r="I56" s="264"/>
      <c r="J56" s="264"/>
      <c r="K56" s="262"/>
    </row>
    <row r="57" customFormat="false" ht="15" hidden="false" customHeight="true" outlineLevel="0" collapsed="false">
      <c r="A57" s="0"/>
      <c r="B57" s="260"/>
      <c r="C57" s="264" t="s">
        <v>558</v>
      </c>
      <c r="D57" s="264"/>
      <c r="E57" s="264"/>
      <c r="F57" s="264"/>
      <c r="G57" s="264"/>
      <c r="H57" s="264"/>
      <c r="I57" s="264"/>
      <c r="J57" s="264"/>
      <c r="K57" s="262"/>
    </row>
    <row r="58" customFormat="false" ht="15" hidden="false" customHeight="true" outlineLevel="0" collapsed="false">
      <c r="A58" s="0"/>
      <c r="B58" s="260"/>
      <c r="C58" s="267"/>
      <c r="D58" s="264" t="s">
        <v>559</v>
      </c>
      <c r="E58" s="264"/>
      <c r="F58" s="264"/>
      <c r="G58" s="264"/>
      <c r="H58" s="264"/>
      <c r="I58" s="264"/>
      <c r="J58" s="264"/>
      <c r="K58" s="262"/>
    </row>
    <row r="59" customFormat="false" ht="15" hidden="false" customHeight="true" outlineLevel="0" collapsed="false">
      <c r="A59" s="0"/>
      <c r="B59" s="260"/>
      <c r="C59" s="267"/>
      <c r="D59" s="264" t="s">
        <v>560</v>
      </c>
      <c r="E59" s="264"/>
      <c r="F59" s="264"/>
      <c r="G59" s="264"/>
      <c r="H59" s="264"/>
      <c r="I59" s="264"/>
      <c r="J59" s="264"/>
      <c r="K59" s="262"/>
    </row>
    <row r="60" customFormat="false" ht="15" hidden="false" customHeight="true" outlineLevel="0" collapsed="false">
      <c r="A60" s="0"/>
      <c r="B60" s="260"/>
      <c r="C60" s="267"/>
      <c r="D60" s="264" t="s">
        <v>561</v>
      </c>
      <c r="E60" s="264"/>
      <c r="F60" s="264"/>
      <c r="G60" s="264"/>
      <c r="H60" s="264"/>
      <c r="I60" s="264"/>
      <c r="J60" s="264"/>
      <c r="K60" s="262"/>
    </row>
    <row r="61" customFormat="false" ht="15" hidden="false" customHeight="true" outlineLevel="0" collapsed="false">
      <c r="A61" s="0"/>
      <c r="B61" s="260"/>
      <c r="C61" s="267"/>
      <c r="D61" s="264" t="s">
        <v>562</v>
      </c>
      <c r="E61" s="264"/>
      <c r="F61" s="264"/>
      <c r="G61" s="264"/>
      <c r="H61" s="264"/>
      <c r="I61" s="264"/>
      <c r="J61" s="264"/>
      <c r="K61" s="262"/>
    </row>
    <row r="62" customFormat="false" ht="15" hidden="false" customHeight="true" outlineLevel="0" collapsed="false">
      <c r="A62" s="0"/>
      <c r="B62" s="260"/>
      <c r="C62" s="267"/>
      <c r="D62" s="271" t="s">
        <v>563</v>
      </c>
      <c r="E62" s="271"/>
      <c r="F62" s="271"/>
      <c r="G62" s="271"/>
      <c r="H62" s="271"/>
      <c r="I62" s="271"/>
      <c r="J62" s="271"/>
      <c r="K62" s="262"/>
    </row>
    <row r="63" customFormat="false" ht="15" hidden="false" customHeight="true" outlineLevel="0" collapsed="false">
      <c r="A63" s="0"/>
      <c r="B63" s="260"/>
      <c r="C63" s="267"/>
      <c r="D63" s="264" t="s">
        <v>564</v>
      </c>
      <c r="E63" s="264"/>
      <c r="F63" s="264"/>
      <c r="G63" s="264"/>
      <c r="H63" s="264"/>
      <c r="I63" s="264"/>
      <c r="J63" s="264"/>
      <c r="K63" s="262"/>
    </row>
    <row r="64" customFormat="false" ht="12.75" hidden="false" customHeight="true" outlineLevel="0" collapsed="false">
      <c r="A64" s="0"/>
      <c r="B64" s="260"/>
      <c r="C64" s="267"/>
      <c r="D64" s="267"/>
      <c r="E64" s="272"/>
      <c r="F64" s="267"/>
      <c r="G64" s="267"/>
      <c r="H64" s="267"/>
      <c r="I64" s="267"/>
      <c r="J64" s="267"/>
      <c r="K64" s="262"/>
    </row>
    <row r="65" customFormat="false" ht="15" hidden="false" customHeight="true" outlineLevel="0" collapsed="false">
      <c r="A65" s="0"/>
      <c r="B65" s="260"/>
      <c r="C65" s="267"/>
      <c r="D65" s="264" t="s">
        <v>565</v>
      </c>
      <c r="E65" s="264"/>
      <c r="F65" s="264"/>
      <c r="G65" s="264"/>
      <c r="H65" s="264"/>
      <c r="I65" s="264"/>
      <c r="J65" s="264"/>
      <c r="K65" s="262"/>
    </row>
    <row r="66" customFormat="false" ht="15" hidden="false" customHeight="true" outlineLevel="0" collapsed="false">
      <c r="A66" s="0"/>
      <c r="B66" s="260"/>
      <c r="C66" s="267"/>
      <c r="D66" s="271" t="s">
        <v>566</v>
      </c>
      <c r="E66" s="271"/>
      <c r="F66" s="271"/>
      <c r="G66" s="271"/>
      <c r="H66" s="271"/>
      <c r="I66" s="271"/>
      <c r="J66" s="271"/>
      <c r="K66" s="262"/>
    </row>
    <row r="67" customFormat="false" ht="15" hidden="false" customHeight="true" outlineLevel="0" collapsed="false">
      <c r="A67" s="0"/>
      <c r="B67" s="260"/>
      <c r="C67" s="267"/>
      <c r="D67" s="264" t="s">
        <v>567</v>
      </c>
      <c r="E67" s="264"/>
      <c r="F67" s="264"/>
      <c r="G67" s="264"/>
      <c r="H67" s="264"/>
      <c r="I67" s="264"/>
      <c r="J67" s="264"/>
      <c r="K67" s="262"/>
    </row>
    <row r="68" customFormat="false" ht="15" hidden="false" customHeight="true" outlineLevel="0" collapsed="false">
      <c r="A68" s="0"/>
      <c r="B68" s="260"/>
      <c r="C68" s="267"/>
      <c r="D68" s="264" t="s">
        <v>568</v>
      </c>
      <c r="E68" s="264"/>
      <c r="F68" s="264"/>
      <c r="G68" s="264"/>
      <c r="H68" s="264"/>
      <c r="I68" s="264"/>
      <c r="J68" s="264"/>
      <c r="K68" s="262"/>
    </row>
    <row r="69" customFormat="false" ht="15" hidden="false" customHeight="true" outlineLevel="0" collapsed="false">
      <c r="A69" s="0"/>
      <c r="B69" s="260"/>
      <c r="C69" s="267"/>
      <c r="D69" s="264" t="s">
        <v>569</v>
      </c>
      <c r="E69" s="264"/>
      <c r="F69" s="264"/>
      <c r="G69" s="264"/>
      <c r="H69" s="264"/>
      <c r="I69" s="264"/>
      <c r="J69" s="264"/>
      <c r="K69" s="262"/>
    </row>
    <row r="70" customFormat="false" ht="15" hidden="false" customHeight="true" outlineLevel="0" collapsed="false">
      <c r="A70" s="0"/>
      <c r="B70" s="260"/>
      <c r="C70" s="267"/>
      <c r="D70" s="264" t="s">
        <v>570</v>
      </c>
      <c r="E70" s="264"/>
      <c r="F70" s="264"/>
      <c r="G70" s="264"/>
      <c r="H70" s="264"/>
      <c r="I70" s="264"/>
      <c r="J70" s="264"/>
      <c r="K70" s="262"/>
    </row>
    <row r="71" customFormat="false" ht="12.75" hidden="false" customHeight="true" outlineLevel="0" collapsed="false">
      <c r="A71" s="0"/>
      <c r="B71" s="273"/>
      <c r="C71" s="274"/>
      <c r="D71" s="274"/>
      <c r="E71" s="274"/>
      <c r="F71" s="274"/>
      <c r="G71" s="274"/>
      <c r="H71" s="274"/>
      <c r="I71" s="274"/>
      <c r="J71" s="274"/>
      <c r="K71" s="275"/>
    </row>
    <row r="72" customFormat="false" ht="18.75" hidden="false" customHeight="true" outlineLevel="0" collapsed="false">
      <c r="A72" s="0"/>
      <c r="B72" s="276"/>
      <c r="C72" s="276"/>
      <c r="D72" s="276"/>
      <c r="E72" s="276"/>
      <c r="F72" s="276"/>
      <c r="G72" s="276"/>
      <c r="H72" s="276"/>
      <c r="I72" s="276"/>
      <c r="J72" s="276"/>
      <c r="K72" s="277"/>
    </row>
    <row r="73" customFormat="false" ht="18.75" hidden="false" customHeight="true" outlineLevel="0" collapsed="false">
      <c r="A73" s="0"/>
      <c r="B73" s="277"/>
      <c r="C73" s="277"/>
      <c r="D73" s="277"/>
      <c r="E73" s="277"/>
      <c r="F73" s="277"/>
      <c r="G73" s="277"/>
      <c r="H73" s="277"/>
      <c r="I73" s="277"/>
      <c r="J73" s="277"/>
      <c r="K73" s="277"/>
    </row>
    <row r="74" customFormat="false" ht="7.5" hidden="false" customHeight="true" outlineLevel="0" collapsed="false">
      <c r="A74" s="0"/>
      <c r="B74" s="278"/>
      <c r="C74" s="279"/>
      <c r="D74" s="279"/>
      <c r="E74" s="279"/>
      <c r="F74" s="279"/>
      <c r="G74" s="279"/>
      <c r="H74" s="279"/>
      <c r="I74" s="279"/>
      <c r="J74" s="279"/>
      <c r="K74" s="280"/>
    </row>
    <row r="75" customFormat="false" ht="45" hidden="false" customHeight="true" outlineLevel="0" collapsed="false">
      <c r="A75" s="0"/>
      <c r="B75" s="281"/>
      <c r="C75" s="282" t="s">
        <v>571</v>
      </c>
      <c r="D75" s="282"/>
      <c r="E75" s="282"/>
      <c r="F75" s="282"/>
      <c r="G75" s="282"/>
      <c r="H75" s="282"/>
      <c r="I75" s="282"/>
      <c r="J75" s="282"/>
      <c r="K75" s="283"/>
    </row>
    <row r="76" customFormat="false" ht="17.25" hidden="false" customHeight="true" outlineLevel="0" collapsed="false">
      <c r="A76" s="0"/>
      <c r="B76" s="281"/>
      <c r="C76" s="284" t="s">
        <v>572</v>
      </c>
      <c r="D76" s="284"/>
      <c r="E76" s="284"/>
      <c r="F76" s="284" t="s">
        <v>573</v>
      </c>
      <c r="G76" s="285"/>
      <c r="H76" s="284" t="s">
        <v>56</v>
      </c>
      <c r="I76" s="284" t="s">
        <v>59</v>
      </c>
      <c r="J76" s="284" t="s">
        <v>574</v>
      </c>
      <c r="K76" s="283"/>
    </row>
    <row r="77" customFormat="false" ht="17.25" hidden="false" customHeight="true" outlineLevel="0" collapsed="false">
      <c r="A77" s="0"/>
      <c r="B77" s="281"/>
      <c r="C77" s="286" t="s">
        <v>575</v>
      </c>
      <c r="D77" s="286"/>
      <c r="E77" s="286"/>
      <c r="F77" s="287" t="s">
        <v>576</v>
      </c>
      <c r="G77" s="288"/>
      <c r="H77" s="286"/>
      <c r="I77" s="286"/>
      <c r="J77" s="286" t="s">
        <v>577</v>
      </c>
      <c r="K77" s="283"/>
    </row>
    <row r="78" customFormat="false" ht="5.25" hidden="false" customHeight="true" outlineLevel="0" collapsed="false">
      <c r="A78" s="0"/>
      <c r="B78" s="281"/>
      <c r="C78" s="289"/>
      <c r="D78" s="289"/>
      <c r="E78" s="289"/>
      <c r="F78" s="289"/>
      <c r="G78" s="290"/>
      <c r="H78" s="289"/>
      <c r="I78" s="289"/>
      <c r="J78" s="289"/>
      <c r="K78" s="283"/>
    </row>
    <row r="79" customFormat="false" ht="15" hidden="false" customHeight="true" outlineLevel="0" collapsed="false">
      <c r="A79" s="0"/>
      <c r="B79" s="281"/>
      <c r="C79" s="268" t="s">
        <v>55</v>
      </c>
      <c r="D79" s="291"/>
      <c r="E79" s="291"/>
      <c r="F79" s="292" t="s">
        <v>578</v>
      </c>
      <c r="G79" s="293"/>
      <c r="H79" s="268" t="s">
        <v>579</v>
      </c>
      <c r="I79" s="268" t="s">
        <v>580</v>
      </c>
      <c r="J79" s="268" t="n">
        <v>20</v>
      </c>
      <c r="K79" s="283"/>
    </row>
    <row r="80" customFormat="false" ht="15" hidden="false" customHeight="true" outlineLevel="0" collapsed="false">
      <c r="A80" s="0"/>
      <c r="B80" s="281"/>
      <c r="C80" s="268" t="s">
        <v>581</v>
      </c>
      <c r="D80" s="268"/>
      <c r="E80" s="268"/>
      <c r="F80" s="292" t="s">
        <v>578</v>
      </c>
      <c r="G80" s="293"/>
      <c r="H80" s="268" t="s">
        <v>582</v>
      </c>
      <c r="I80" s="268" t="s">
        <v>580</v>
      </c>
      <c r="J80" s="268" t="n">
        <v>120</v>
      </c>
      <c r="K80" s="283"/>
    </row>
    <row r="81" customFormat="false" ht="15" hidden="false" customHeight="true" outlineLevel="0" collapsed="false">
      <c r="A81" s="0"/>
      <c r="B81" s="294"/>
      <c r="C81" s="268" t="s">
        <v>583</v>
      </c>
      <c r="D81" s="268"/>
      <c r="E81" s="268"/>
      <c r="F81" s="292" t="s">
        <v>584</v>
      </c>
      <c r="G81" s="293"/>
      <c r="H81" s="268" t="s">
        <v>585</v>
      </c>
      <c r="I81" s="268" t="s">
        <v>580</v>
      </c>
      <c r="J81" s="268" t="n">
        <v>50</v>
      </c>
      <c r="K81" s="283"/>
    </row>
    <row r="82" customFormat="false" ht="15" hidden="false" customHeight="true" outlineLevel="0" collapsed="false">
      <c r="A82" s="0"/>
      <c r="B82" s="294"/>
      <c r="C82" s="268" t="s">
        <v>586</v>
      </c>
      <c r="D82" s="268"/>
      <c r="E82" s="268"/>
      <c r="F82" s="292" t="s">
        <v>578</v>
      </c>
      <c r="G82" s="293"/>
      <c r="H82" s="268" t="s">
        <v>587</v>
      </c>
      <c r="I82" s="268" t="s">
        <v>588</v>
      </c>
      <c r="J82" s="268"/>
      <c r="K82" s="283"/>
    </row>
    <row r="83" customFormat="false" ht="15" hidden="false" customHeight="true" outlineLevel="0" collapsed="false">
      <c r="A83" s="0"/>
      <c r="B83" s="294"/>
      <c r="C83" s="295" t="s">
        <v>589</v>
      </c>
      <c r="D83" s="295"/>
      <c r="E83" s="295"/>
      <c r="F83" s="296" t="s">
        <v>584</v>
      </c>
      <c r="G83" s="295"/>
      <c r="H83" s="295" t="s">
        <v>590</v>
      </c>
      <c r="I83" s="295" t="s">
        <v>580</v>
      </c>
      <c r="J83" s="295" t="n">
        <v>15</v>
      </c>
      <c r="K83" s="283"/>
    </row>
    <row r="84" customFormat="false" ht="15" hidden="false" customHeight="true" outlineLevel="0" collapsed="false">
      <c r="A84" s="0"/>
      <c r="B84" s="294"/>
      <c r="C84" s="295" t="s">
        <v>591</v>
      </c>
      <c r="D84" s="295"/>
      <c r="E84" s="295"/>
      <c r="F84" s="296" t="s">
        <v>584</v>
      </c>
      <c r="G84" s="295"/>
      <c r="H84" s="295" t="s">
        <v>592</v>
      </c>
      <c r="I84" s="295" t="s">
        <v>580</v>
      </c>
      <c r="J84" s="295" t="n">
        <v>15</v>
      </c>
      <c r="K84" s="283"/>
    </row>
    <row r="85" customFormat="false" ht="15" hidden="false" customHeight="true" outlineLevel="0" collapsed="false">
      <c r="A85" s="0"/>
      <c r="B85" s="294"/>
      <c r="C85" s="295" t="s">
        <v>593</v>
      </c>
      <c r="D85" s="295"/>
      <c r="E85" s="295"/>
      <c r="F85" s="296" t="s">
        <v>584</v>
      </c>
      <c r="G85" s="295"/>
      <c r="H85" s="295" t="s">
        <v>594</v>
      </c>
      <c r="I85" s="295" t="s">
        <v>580</v>
      </c>
      <c r="J85" s="295" t="n">
        <v>20</v>
      </c>
      <c r="K85" s="283"/>
    </row>
    <row r="86" customFormat="false" ht="15" hidden="false" customHeight="true" outlineLevel="0" collapsed="false">
      <c r="A86" s="0"/>
      <c r="B86" s="294"/>
      <c r="C86" s="295" t="s">
        <v>595</v>
      </c>
      <c r="D86" s="295"/>
      <c r="E86" s="295"/>
      <c r="F86" s="296" t="s">
        <v>584</v>
      </c>
      <c r="G86" s="295"/>
      <c r="H86" s="295" t="s">
        <v>596</v>
      </c>
      <c r="I86" s="295" t="s">
        <v>580</v>
      </c>
      <c r="J86" s="295" t="n">
        <v>20</v>
      </c>
      <c r="K86" s="283"/>
    </row>
    <row r="87" customFormat="false" ht="15" hidden="false" customHeight="true" outlineLevel="0" collapsed="false">
      <c r="A87" s="0"/>
      <c r="B87" s="294"/>
      <c r="C87" s="268" t="s">
        <v>597</v>
      </c>
      <c r="D87" s="268"/>
      <c r="E87" s="268"/>
      <c r="F87" s="292" t="s">
        <v>584</v>
      </c>
      <c r="G87" s="293"/>
      <c r="H87" s="268" t="s">
        <v>598</v>
      </c>
      <c r="I87" s="268" t="s">
        <v>580</v>
      </c>
      <c r="J87" s="268" t="n">
        <v>50</v>
      </c>
      <c r="K87" s="283"/>
    </row>
    <row r="88" customFormat="false" ht="15" hidden="false" customHeight="true" outlineLevel="0" collapsed="false">
      <c r="A88" s="0"/>
      <c r="B88" s="294"/>
      <c r="C88" s="268" t="s">
        <v>599</v>
      </c>
      <c r="D88" s="268"/>
      <c r="E88" s="268"/>
      <c r="F88" s="292" t="s">
        <v>584</v>
      </c>
      <c r="G88" s="293"/>
      <c r="H88" s="268" t="s">
        <v>600</v>
      </c>
      <c r="I88" s="268" t="s">
        <v>580</v>
      </c>
      <c r="J88" s="268" t="n">
        <v>20</v>
      </c>
      <c r="K88" s="283"/>
    </row>
    <row r="89" customFormat="false" ht="15" hidden="false" customHeight="true" outlineLevel="0" collapsed="false">
      <c r="A89" s="0"/>
      <c r="B89" s="294"/>
      <c r="C89" s="268" t="s">
        <v>601</v>
      </c>
      <c r="D89" s="268"/>
      <c r="E89" s="268"/>
      <c r="F89" s="292" t="s">
        <v>584</v>
      </c>
      <c r="G89" s="293"/>
      <c r="H89" s="268" t="s">
        <v>602</v>
      </c>
      <c r="I89" s="268" t="s">
        <v>580</v>
      </c>
      <c r="J89" s="268" t="n">
        <v>20</v>
      </c>
      <c r="K89" s="283"/>
    </row>
    <row r="90" customFormat="false" ht="15" hidden="false" customHeight="true" outlineLevel="0" collapsed="false">
      <c r="A90" s="0"/>
      <c r="B90" s="294"/>
      <c r="C90" s="268" t="s">
        <v>603</v>
      </c>
      <c r="D90" s="268"/>
      <c r="E90" s="268"/>
      <c r="F90" s="292" t="s">
        <v>584</v>
      </c>
      <c r="G90" s="293"/>
      <c r="H90" s="268" t="s">
        <v>604</v>
      </c>
      <c r="I90" s="268" t="s">
        <v>580</v>
      </c>
      <c r="J90" s="268" t="n">
        <v>50</v>
      </c>
      <c r="K90" s="283"/>
    </row>
    <row r="91" customFormat="false" ht="15" hidden="false" customHeight="true" outlineLevel="0" collapsed="false">
      <c r="A91" s="0"/>
      <c r="B91" s="294"/>
      <c r="C91" s="268" t="s">
        <v>605</v>
      </c>
      <c r="D91" s="268"/>
      <c r="E91" s="268"/>
      <c r="F91" s="292" t="s">
        <v>584</v>
      </c>
      <c r="G91" s="293"/>
      <c r="H91" s="268" t="s">
        <v>605</v>
      </c>
      <c r="I91" s="268" t="s">
        <v>580</v>
      </c>
      <c r="J91" s="268" t="n">
        <v>50</v>
      </c>
      <c r="K91" s="283"/>
    </row>
    <row r="92" customFormat="false" ht="15" hidden="false" customHeight="true" outlineLevel="0" collapsed="false">
      <c r="A92" s="0"/>
      <c r="B92" s="294"/>
      <c r="C92" s="268" t="s">
        <v>606</v>
      </c>
      <c r="D92" s="268"/>
      <c r="E92" s="268"/>
      <c r="F92" s="292" t="s">
        <v>584</v>
      </c>
      <c r="G92" s="293"/>
      <c r="H92" s="268" t="s">
        <v>607</v>
      </c>
      <c r="I92" s="268" t="s">
        <v>580</v>
      </c>
      <c r="J92" s="268" t="n">
        <v>255</v>
      </c>
      <c r="K92" s="283"/>
    </row>
    <row r="93" customFormat="false" ht="15" hidden="false" customHeight="true" outlineLevel="0" collapsed="false">
      <c r="A93" s="0"/>
      <c r="B93" s="294"/>
      <c r="C93" s="268" t="s">
        <v>608</v>
      </c>
      <c r="D93" s="268"/>
      <c r="E93" s="268"/>
      <c r="F93" s="292" t="s">
        <v>578</v>
      </c>
      <c r="G93" s="293"/>
      <c r="H93" s="268" t="s">
        <v>609</v>
      </c>
      <c r="I93" s="268" t="s">
        <v>610</v>
      </c>
      <c r="J93" s="268"/>
      <c r="K93" s="283"/>
    </row>
    <row r="94" customFormat="false" ht="15" hidden="false" customHeight="true" outlineLevel="0" collapsed="false">
      <c r="A94" s="0"/>
      <c r="B94" s="294"/>
      <c r="C94" s="268" t="s">
        <v>611</v>
      </c>
      <c r="D94" s="268"/>
      <c r="E94" s="268"/>
      <c r="F94" s="292" t="s">
        <v>578</v>
      </c>
      <c r="G94" s="293"/>
      <c r="H94" s="268" t="s">
        <v>612</v>
      </c>
      <c r="I94" s="268" t="s">
        <v>613</v>
      </c>
      <c r="J94" s="268"/>
      <c r="K94" s="283"/>
    </row>
    <row r="95" customFormat="false" ht="15" hidden="false" customHeight="true" outlineLevel="0" collapsed="false">
      <c r="A95" s="0"/>
      <c r="B95" s="294"/>
      <c r="C95" s="268" t="s">
        <v>614</v>
      </c>
      <c r="D95" s="268"/>
      <c r="E95" s="268"/>
      <c r="F95" s="292" t="s">
        <v>578</v>
      </c>
      <c r="G95" s="293"/>
      <c r="H95" s="268" t="s">
        <v>614</v>
      </c>
      <c r="I95" s="268" t="s">
        <v>613</v>
      </c>
      <c r="J95" s="268"/>
      <c r="K95" s="283"/>
    </row>
    <row r="96" customFormat="false" ht="15" hidden="false" customHeight="true" outlineLevel="0" collapsed="false">
      <c r="A96" s="0"/>
      <c r="B96" s="294"/>
      <c r="C96" s="268" t="s">
        <v>40</v>
      </c>
      <c r="D96" s="268"/>
      <c r="E96" s="268"/>
      <c r="F96" s="292" t="s">
        <v>578</v>
      </c>
      <c r="G96" s="293"/>
      <c r="H96" s="268" t="s">
        <v>615</v>
      </c>
      <c r="I96" s="268" t="s">
        <v>613</v>
      </c>
      <c r="J96" s="268"/>
      <c r="K96" s="283"/>
    </row>
    <row r="97" customFormat="false" ht="15" hidden="false" customHeight="true" outlineLevel="0" collapsed="false">
      <c r="A97" s="0"/>
      <c r="B97" s="294"/>
      <c r="C97" s="268" t="s">
        <v>50</v>
      </c>
      <c r="D97" s="268"/>
      <c r="E97" s="268"/>
      <c r="F97" s="292" t="s">
        <v>578</v>
      </c>
      <c r="G97" s="293"/>
      <c r="H97" s="268" t="s">
        <v>616</v>
      </c>
      <c r="I97" s="268" t="s">
        <v>613</v>
      </c>
      <c r="J97" s="268"/>
      <c r="K97" s="283"/>
    </row>
    <row r="98" customFormat="false" ht="15" hidden="false" customHeight="true" outlineLevel="0" collapsed="false">
      <c r="A98" s="0"/>
      <c r="B98" s="297"/>
      <c r="C98" s="298"/>
      <c r="D98" s="298"/>
      <c r="E98" s="298"/>
      <c r="F98" s="298"/>
      <c r="G98" s="298"/>
      <c r="H98" s="298"/>
      <c r="I98" s="298"/>
      <c r="J98" s="298"/>
      <c r="K98" s="299"/>
    </row>
    <row r="99" customFormat="false" ht="18.75" hidden="false" customHeight="true" outlineLevel="0" collapsed="false">
      <c r="A99" s="0"/>
      <c r="B99" s="300"/>
      <c r="C99" s="301"/>
      <c r="D99" s="301"/>
      <c r="E99" s="301"/>
      <c r="F99" s="301"/>
      <c r="G99" s="301"/>
      <c r="H99" s="301"/>
      <c r="I99" s="301"/>
      <c r="J99" s="301"/>
      <c r="K99" s="300"/>
    </row>
    <row r="100" customFormat="false" ht="18.75" hidden="false" customHeight="true" outlineLevel="0" collapsed="false">
      <c r="A100" s="0"/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</row>
    <row r="101" customFormat="false" ht="7.5" hidden="false" customHeight="true" outlineLevel="0" collapsed="false">
      <c r="A101" s="0"/>
      <c r="B101" s="278"/>
      <c r="C101" s="279"/>
      <c r="D101" s="279"/>
      <c r="E101" s="279"/>
      <c r="F101" s="279"/>
      <c r="G101" s="279"/>
      <c r="H101" s="279"/>
      <c r="I101" s="279"/>
      <c r="J101" s="279"/>
      <c r="K101" s="280"/>
    </row>
    <row r="102" customFormat="false" ht="45" hidden="false" customHeight="true" outlineLevel="0" collapsed="false">
      <c r="A102" s="0"/>
      <c r="B102" s="281"/>
      <c r="C102" s="282" t="s">
        <v>617</v>
      </c>
      <c r="D102" s="282"/>
      <c r="E102" s="282"/>
      <c r="F102" s="282"/>
      <c r="G102" s="282"/>
      <c r="H102" s="282"/>
      <c r="I102" s="282"/>
      <c r="J102" s="282"/>
      <c r="K102" s="283"/>
    </row>
    <row r="103" customFormat="false" ht="17.25" hidden="false" customHeight="true" outlineLevel="0" collapsed="false">
      <c r="A103" s="0"/>
      <c r="B103" s="281"/>
      <c r="C103" s="284" t="s">
        <v>572</v>
      </c>
      <c r="D103" s="284"/>
      <c r="E103" s="284"/>
      <c r="F103" s="284" t="s">
        <v>573</v>
      </c>
      <c r="G103" s="285"/>
      <c r="H103" s="284" t="s">
        <v>56</v>
      </c>
      <c r="I103" s="284" t="s">
        <v>59</v>
      </c>
      <c r="J103" s="284" t="s">
        <v>574</v>
      </c>
      <c r="K103" s="283"/>
    </row>
    <row r="104" customFormat="false" ht="17.25" hidden="false" customHeight="true" outlineLevel="0" collapsed="false">
      <c r="A104" s="0"/>
      <c r="B104" s="281"/>
      <c r="C104" s="286" t="s">
        <v>575</v>
      </c>
      <c r="D104" s="286"/>
      <c r="E104" s="286"/>
      <c r="F104" s="287" t="s">
        <v>576</v>
      </c>
      <c r="G104" s="288"/>
      <c r="H104" s="286"/>
      <c r="I104" s="286"/>
      <c r="J104" s="286" t="s">
        <v>577</v>
      </c>
      <c r="K104" s="283"/>
    </row>
    <row r="105" customFormat="false" ht="5.25" hidden="false" customHeight="true" outlineLevel="0" collapsed="false">
      <c r="A105" s="0"/>
      <c r="B105" s="281"/>
      <c r="C105" s="284"/>
      <c r="D105" s="284"/>
      <c r="E105" s="284"/>
      <c r="F105" s="284"/>
      <c r="G105" s="302"/>
      <c r="H105" s="284"/>
      <c r="I105" s="284"/>
      <c r="J105" s="284"/>
      <c r="K105" s="283"/>
    </row>
    <row r="106" customFormat="false" ht="15" hidden="false" customHeight="true" outlineLevel="0" collapsed="false">
      <c r="A106" s="0"/>
      <c r="B106" s="281"/>
      <c r="C106" s="268" t="s">
        <v>55</v>
      </c>
      <c r="D106" s="291"/>
      <c r="E106" s="291"/>
      <c r="F106" s="292" t="s">
        <v>578</v>
      </c>
      <c r="G106" s="268"/>
      <c r="H106" s="268" t="s">
        <v>618</v>
      </c>
      <c r="I106" s="268" t="s">
        <v>580</v>
      </c>
      <c r="J106" s="268" t="n">
        <v>20</v>
      </c>
      <c r="K106" s="283"/>
    </row>
    <row r="107" customFormat="false" ht="15" hidden="false" customHeight="true" outlineLevel="0" collapsed="false">
      <c r="A107" s="0"/>
      <c r="B107" s="281"/>
      <c r="C107" s="268" t="s">
        <v>581</v>
      </c>
      <c r="D107" s="268"/>
      <c r="E107" s="268"/>
      <c r="F107" s="292" t="s">
        <v>578</v>
      </c>
      <c r="G107" s="268"/>
      <c r="H107" s="268" t="s">
        <v>618</v>
      </c>
      <c r="I107" s="268" t="s">
        <v>580</v>
      </c>
      <c r="J107" s="268" t="n">
        <v>120</v>
      </c>
      <c r="K107" s="283"/>
    </row>
    <row r="108" customFormat="false" ht="15" hidden="false" customHeight="true" outlineLevel="0" collapsed="false">
      <c r="A108" s="0"/>
      <c r="B108" s="294"/>
      <c r="C108" s="268" t="s">
        <v>583</v>
      </c>
      <c r="D108" s="268"/>
      <c r="E108" s="268"/>
      <c r="F108" s="292" t="s">
        <v>584</v>
      </c>
      <c r="G108" s="268"/>
      <c r="H108" s="268" t="s">
        <v>618</v>
      </c>
      <c r="I108" s="268" t="s">
        <v>580</v>
      </c>
      <c r="J108" s="268" t="n">
        <v>50</v>
      </c>
      <c r="K108" s="283"/>
    </row>
    <row r="109" customFormat="false" ht="15" hidden="false" customHeight="true" outlineLevel="0" collapsed="false">
      <c r="A109" s="0"/>
      <c r="B109" s="294"/>
      <c r="C109" s="268" t="s">
        <v>586</v>
      </c>
      <c r="D109" s="268"/>
      <c r="E109" s="268"/>
      <c r="F109" s="292" t="s">
        <v>578</v>
      </c>
      <c r="G109" s="268"/>
      <c r="H109" s="268" t="s">
        <v>618</v>
      </c>
      <c r="I109" s="268" t="s">
        <v>588</v>
      </c>
      <c r="J109" s="268"/>
      <c r="K109" s="283"/>
    </row>
    <row r="110" customFormat="false" ht="15" hidden="false" customHeight="true" outlineLevel="0" collapsed="false">
      <c r="A110" s="0"/>
      <c r="B110" s="294"/>
      <c r="C110" s="268" t="s">
        <v>597</v>
      </c>
      <c r="D110" s="268"/>
      <c r="E110" s="268"/>
      <c r="F110" s="292" t="s">
        <v>584</v>
      </c>
      <c r="G110" s="268"/>
      <c r="H110" s="268" t="s">
        <v>618</v>
      </c>
      <c r="I110" s="268" t="s">
        <v>580</v>
      </c>
      <c r="J110" s="268" t="n">
        <v>50</v>
      </c>
      <c r="K110" s="283"/>
    </row>
    <row r="111" customFormat="false" ht="15" hidden="false" customHeight="true" outlineLevel="0" collapsed="false">
      <c r="A111" s="0"/>
      <c r="B111" s="294"/>
      <c r="C111" s="268" t="s">
        <v>605</v>
      </c>
      <c r="D111" s="268"/>
      <c r="E111" s="268"/>
      <c r="F111" s="292" t="s">
        <v>584</v>
      </c>
      <c r="G111" s="268"/>
      <c r="H111" s="268" t="s">
        <v>618</v>
      </c>
      <c r="I111" s="268" t="s">
        <v>580</v>
      </c>
      <c r="J111" s="268" t="n">
        <v>50</v>
      </c>
      <c r="K111" s="283"/>
    </row>
    <row r="112" customFormat="false" ht="15" hidden="false" customHeight="true" outlineLevel="0" collapsed="false">
      <c r="A112" s="0"/>
      <c r="B112" s="294"/>
      <c r="C112" s="268" t="s">
        <v>603</v>
      </c>
      <c r="D112" s="268"/>
      <c r="E112" s="268"/>
      <c r="F112" s="292" t="s">
        <v>584</v>
      </c>
      <c r="G112" s="268"/>
      <c r="H112" s="268" t="s">
        <v>618</v>
      </c>
      <c r="I112" s="268" t="s">
        <v>580</v>
      </c>
      <c r="J112" s="268" t="n">
        <v>50</v>
      </c>
      <c r="K112" s="283"/>
    </row>
    <row r="113" customFormat="false" ht="15" hidden="false" customHeight="true" outlineLevel="0" collapsed="false">
      <c r="A113" s="0"/>
      <c r="B113" s="294"/>
      <c r="C113" s="268" t="s">
        <v>55</v>
      </c>
      <c r="D113" s="268"/>
      <c r="E113" s="268"/>
      <c r="F113" s="292" t="s">
        <v>578</v>
      </c>
      <c r="G113" s="268"/>
      <c r="H113" s="268" t="s">
        <v>619</v>
      </c>
      <c r="I113" s="268" t="s">
        <v>580</v>
      </c>
      <c r="J113" s="268" t="n">
        <v>20</v>
      </c>
      <c r="K113" s="283"/>
    </row>
    <row r="114" customFormat="false" ht="15" hidden="false" customHeight="true" outlineLevel="0" collapsed="false">
      <c r="A114" s="0"/>
      <c r="B114" s="294"/>
      <c r="C114" s="268" t="s">
        <v>620</v>
      </c>
      <c r="D114" s="268"/>
      <c r="E114" s="268"/>
      <c r="F114" s="292" t="s">
        <v>578</v>
      </c>
      <c r="G114" s="268"/>
      <c r="H114" s="268" t="s">
        <v>621</v>
      </c>
      <c r="I114" s="268" t="s">
        <v>580</v>
      </c>
      <c r="J114" s="268" t="n">
        <v>120</v>
      </c>
      <c r="K114" s="283"/>
    </row>
    <row r="115" customFormat="false" ht="15" hidden="false" customHeight="true" outlineLevel="0" collapsed="false">
      <c r="A115" s="0"/>
      <c r="B115" s="294"/>
      <c r="C115" s="268" t="s">
        <v>40</v>
      </c>
      <c r="D115" s="268"/>
      <c r="E115" s="268"/>
      <c r="F115" s="292" t="s">
        <v>578</v>
      </c>
      <c r="G115" s="268"/>
      <c r="H115" s="268" t="s">
        <v>622</v>
      </c>
      <c r="I115" s="268" t="s">
        <v>613</v>
      </c>
      <c r="J115" s="268"/>
      <c r="K115" s="283"/>
    </row>
    <row r="116" customFormat="false" ht="15" hidden="false" customHeight="true" outlineLevel="0" collapsed="false">
      <c r="A116" s="0"/>
      <c r="B116" s="294"/>
      <c r="C116" s="268" t="s">
        <v>50</v>
      </c>
      <c r="D116" s="268"/>
      <c r="E116" s="268"/>
      <c r="F116" s="292" t="s">
        <v>578</v>
      </c>
      <c r="G116" s="268"/>
      <c r="H116" s="268" t="s">
        <v>623</v>
      </c>
      <c r="I116" s="268" t="s">
        <v>613</v>
      </c>
      <c r="J116" s="268"/>
      <c r="K116" s="283"/>
    </row>
    <row r="117" customFormat="false" ht="15" hidden="false" customHeight="true" outlineLevel="0" collapsed="false">
      <c r="A117" s="0"/>
      <c r="B117" s="294"/>
      <c r="C117" s="268" t="s">
        <v>59</v>
      </c>
      <c r="D117" s="268"/>
      <c r="E117" s="268"/>
      <c r="F117" s="292" t="s">
        <v>578</v>
      </c>
      <c r="G117" s="268"/>
      <c r="H117" s="268" t="s">
        <v>624</v>
      </c>
      <c r="I117" s="268" t="s">
        <v>625</v>
      </c>
      <c r="J117" s="268"/>
      <c r="K117" s="283"/>
    </row>
    <row r="118" customFormat="false" ht="15" hidden="false" customHeight="true" outlineLevel="0" collapsed="false">
      <c r="A118" s="0"/>
      <c r="B118" s="297"/>
      <c r="C118" s="303"/>
      <c r="D118" s="303"/>
      <c r="E118" s="303"/>
      <c r="F118" s="303"/>
      <c r="G118" s="303"/>
      <c r="H118" s="303"/>
      <c r="I118" s="303"/>
      <c r="J118" s="303"/>
      <c r="K118" s="299"/>
    </row>
    <row r="119" customFormat="false" ht="18.75" hidden="false" customHeight="true" outlineLevel="0" collapsed="false">
      <c r="A119" s="0"/>
      <c r="B119" s="304"/>
      <c r="C119" s="305"/>
      <c r="D119" s="305"/>
      <c r="E119" s="305"/>
      <c r="F119" s="306"/>
      <c r="G119" s="305"/>
      <c r="H119" s="305"/>
      <c r="I119" s="305"/>
      <c r="J119" s="305"/>
      <c r="K119" s="304"/>
    </row>
    <row r="120" customFormat="false" ht="18.75" hidden="false" customHeight="true" outlineLevel="0" collapsed="false">
      <c r="A120" s="0"/>
      <c r="B120" s="277"/>
      <c r="C120" s="277"/>
      <c r="D120" s="277"/>
      <c r="E120" s="277"/>
      <c r="F120" s="277"/>
      <c r="G120" s="277"/>
      <c r="H120" s="277"/>
      <c r="I120" s="277"/>
      <c r="J120" s="277"/>
      <c r="K120" s="277"/>
    </row>
    <row r="121" customFormat="false" ht="7.5" hidden="false" customHeight="true" outlineLevel="0" collapsed="false">
      <c r="A121" s="0"/>
      <c r="B121" s="307"/>
      <c r="C121" s="308"/>
      <c r="D121" s="308"/>
      <c r="E121" s="308"/>
      <c r="F121" s="308"/>
      <c r="G121" s="308"/>
      <c r="H121" s="308"/>
      <c r="I121" s="308"/>
      <c r="J121" s="308"/>
      <c r="K121" s="309"/>
    </row>
    <row r="122" customFormat="false" ht="45" hidden="false" customHeight="true" outlineLevel="0" collapsed="false">
      <c r="A122" s="0"/>
      <c r="B122" s="310"/>
      <c r="C122" s="258" t="s">
        <v>626</v>
      </c>
      <c r="D122" s="258"/>
      <c r="E122" s="258"/>
      <c r="F122" s="258"/>
      <c r="G122" s="258"/>
      <c r="H122" s="258"/>
      <c r="I122" s="258"/>
      <c r="J122" s="258"/>
      <c r="K122" s="311"/>
    </row>
    <row r="123" customFormat="false" ht="17.25" hidden="false" customHeight="true" outlineLevel="0" collapsed="false">
      <c r="A123" s="0"/>
      <c r="B123" s="312"/>
      <c r="C123" s="284" t="s">
        <v>572</v>
      </c>
      <c r="D123" s="284"/>
      <c r="E123" s="284"/>
      <c r="F123" s="284" t="s">
        <v>573</v>
      </c>
      <c r="G123" s="285"/>
      <c r="H123" s="284" t="s">
        <v>56</v>
      </c>
      <c r="I123" s="284" t="s">
        <v>59</v>
      </c>
      <c r="J123" s="284" t="s">
        <v>574</v>
      </c>
      <c r="K123" s="313"/>
    </row>
    <row r="124" customFormat="false" ht="17.25" hidden="false" customHeight="true" outlineLevel="0" collapsed="false">
      <c r="A124" s="0"/>
      <c r="B124" s="312"/>
      <c r="C124" s="286" t="s">
        <v>575</v>
      </c>
      <c r="D124" s="286"/>
      <c r="E124" s="286"/>
      <c r="F124" s="287" t="s">
        <v>576</v>
      </c>
      <c r="G124" s="288"/>
      <c r="H124" s="286"/>
      <c r="I124" s="286"/>
      <c r="J124" s="286" t="s">
        <v>577</v>
      </c>
      <c r="K124" s="313"/>
    </row>
    <row r="125" customFormat="false" ht="5.25" hidden="false" customHeight="true" outlineLevel="0" collapsed="false">
      <c r="A125" s="0"/>
      <c r="B125" s="314"/>
      <c r="C125" s="289"/>
      <c r="D125" s="289"/>
      <c r="E125" s="289"/>
      <c r="F125" s="289"/>
      <c r="G125" s="315"/>
      <c r="H125" s="289"/>
      <c r="I125" s="289"/>
      <c r="J125" s="289"/>
      <c r="K125" s="316"/>
    </row>
    <row r="126" customFormat="false" ht="15" hidden="false" customHeight="true" outlineLevel="0" collapsed="false">
      <c r="A126" s="0"/>
      <c r="B126" s="314"/>
      <c r="C126" s="268" t="s">
        <v>581</v>
      </c>
      <c r="D126" s="291"/>
      <c r="E126" s="291"/>
      <c r="F126" s="292" t="s">
        <v>578</v>
      </c>
      <c r="G126" s="268"/>
      <c r="H126" s="268" t="s">
        <v>618</v>
      </c>
      <c r="I126" s="268" t="s">
        <v>580</v>
      </c>
      <c r="J126" s="268" t="n">
        <v>120</v>
      </c>
      <c r="K126" s="317"/>
    </row>
    <row r="127" customFormat="false" ht="15" hidden="false" customHeight="true" outlineLevel="0" collapsed="false">
      <c r="A127" s="0"/>
      <c r="B127" s="314"/>
      <c r="C127" s="268" t="s">
        <v>627</v>
      </c>
      <c r="D127" s="268"/>
      <c r="E127" s="268"/>
      <c r="F127" s="292" t="s">
        <v>578</v>
      </c>
      <c r="G127" s="268"/>
      <c r="H127" s="268" t="s">
        <v>628</v>
      </c>
      <c r="I127" s="268" t="s">
        <v>580</v>
      </c>
      <c r="J127" s="268" t="s">
        <v>629</v>
      </c>
      <c r="K127" s="317"/>
    </row>
    <row r="128" customFormat="false" ht="15" hidden="false" customHeight="true" outlineLevel="0" collapsed="false">
      <c r="A128" s="0"/>
      <c r="B128" s="314"/>
      <c r="C128" s="268" t="s">
        <v>526</v>
      </c>
      <c r="D128" s="268"/>
      <c r="E128" s="268"/>
      <c r="F128" s="292" t="s">
        <v>578</v>
      </c>
      <c r="G128" s="268"/>
      <c r="H128" s="268" t="s">
        <v>630</v>
      </c>
      <c r="I128" s="268" t="s">
        <v>580</v>
      </c>
      <c r="J128" s="268" t="s">
        <v>629</v>
      </c>
      <c r="K128" s="317"/>
    </row>
    <row r="129" customFormat="false" ht="15" hidden="false" customHeight="true" outlineLevel="0" collapsed="false">
      <c r="A129" s="0"/>
      <c r="B129" s="314"/>
      <c r="C129" s="268" t="s">
        <v>589</v>
      </c>
      <c r="D129" s="268"/>
      <c r="E129" s="268"/>
      <c r="F129" s="292" t="s">
        <v>584</v>
      </c>
      <c r="G129" s="268"/>
      <c r="H129" s="268" t="s">
        <v>590</v>
      </c>
      <c r="I129" s="268" t="s">
        <v>580</v>
      </c>
      <c r="J129" s="268" t="n">
        <v>15</v>
      </c>
      <c r="K129" s="317"/>
    </row>
    <row r="130" customFormat="false" ht="15" hidden="false" customHeight="true" outlineLevel="0" collapsed="false">
      <c r="A130" s="0"/>
      <c r="B130" s="314"/>
      <c r="C130" s="295" t="s">
        <v>591</v>
      </c>
      <c r="D130" s="295"/>
      <c r="E130" s="295"/>
      <c r="F130" s="296" t="s">
        <v>584</v>
      </c>
      <c r="G130" s="295"/>
      <c r="H130" s="295" t="s">
        <v>592</v>
      </c>
      <c r="I130" s="295" t="s">
        <v>580</v>
      </c>
      <c r="J130" s="295" t="n">
        <v>15</v>
      </c>
      <c r="K130" s="317"/>
    </row>
    <row r="131" customFormat="false" ht="15" hidden="false" customHeight="true" outlineLevel="0" collapsed="false">
      <c r="A131" s="0"/>
      <c r="B131" s="314"/>
      <c r="C131" s="295" t="s">
        <v>593</v>
      </c>
      <c r="D131" s="295"/>
      <c r="E131" s="295"/>
      <c r="F131" s="296" t="s">
        <v>584</v>
      </c>
      <c r="G131" s="295"/>
      <c r="H131" s="295" t="s">
        <v>594</v>
      </c>
      <c r="I131" s="295" t="s">
        <v>580</v>
      </c>
      <c r="J131" s="295" t="n">
        <v>20</v>
      </c>
      <c r="K131" s="317"/>
    </row>
    <row r="132" customFormat="false" ht="15" hidden="false" customHeight="true" outlineLevel="0" collapsed="false">
      <c r="A132" s="0"/>
      <c r="B132" s="314"/>
      <c r="C132" s="295" t="s">
        <v>595</v>
      </c>
      <c r="D132" s="295"/>
      <c r="E132" s="295"/>
      <c r="F132" s="296" t="s">
        <v>584</v>
      </c>
      <c r="G132" s="295"/>
      <c r="H132" s="295" t="s">
        <v>596</v>
      </c>
      <c r="I132" s="295" t="s">
        <v>580</v>
      </c>
      <c r="J132" s="295" t="n">
        <v>20</v>
      </c>
      <c r="K132" s="317"/>
    </row>
    <row r="133" customFormat="false" ht="15" hidden="false" customHeight="true" outlineLevel="0" collapsed="false">
      <c r="A133" s="0"/>
      <c r="B133" s="314"/>
      <c r="C133" s="268" t="s">
        <v>583</v>
      </c>
      <c r="D133" s="268"/>
      <c r="E133" s="268"/>
      <c r="F133" s="292" t="s">
        <v>584</v>
      </c>
      <c r="G133" s="268"/>
      <c r="H133" s="268" t="s">
        <v>618</v>
      </c>
      <c r="I133" s="268" t="s">
        <v>580</v>
      </c>
      <c r="J133" s="268" t="n">
        <v>50</v>
      </c>
      <c r="K133" s="317"/>
    </row>
    <row r="134" customFormat="false" ht="15" hidden="false" customHeight="true" outlineLevel="0" collapsed="false">
      <c r="A134" s="0"/>
      <c r="B134" s="314"/>
      <c r="C134" s="268" t="s">
        <v>597</v>
      </c>
      <c r="D134" s="268"/>
      <c r="E134" s="268"/>
      <c r="F134" s="292" t="s">
        <v>584</v>
      </c>
      <c r="G134" s="268"/>
      <c r="H134" s="268" t="s">
        <v>618</v>
      </c>
      <c r="I134" s="268" t="s">
        <v>580</v>
      </c>
      <c r="J134" s="268" t="n">
        <v>50</v>
      </c>
      <c r="K134" s="317"/>
    </row>
    <row r="135" customFormat="false" ht="15" hidden="false" customHeight="true" outlineLevel="0" collapsed="false">
      <c r="A135" s="0"/>
      <c r="B135" s="314"/>
      <c r="C135" s="268" t="s">
        <v>603</v>
      </c>
      <c r="D135" s="268"/>
      <c r="E135" s="268"/>
      <c r="F135" s="292" t="s">
        <v>584</v>
      </c>
      <c r="G135" s="268"/>
      <c r="H135" s="268" t="s">
        <v>618</v>
      </c>
      <c r="I135" s="268" t="s">
        <v>580</v>
      </c>
      <c r="J135" s="268" t="n">
        <v>50</v>
      </c>
      <c r="K135" s="317"/>
    </row>
    <row r="136" customFormat="false" ht="15" hidden="false" customHeight="true" outlineLevel="0" collapsed="false">
      <c r="A136" s="0"/>
      <c r="B136" s="314"/>
      <c r="C136" s="268" t="s">
        <v>605</v>
      </c>
      <c r="D136" s="268"/>
      <c r="E136" s="268"/>
      <c r="F136" s="292" t="s">
        <v>584</v>
      </c>
      <c r="G136" s="268"/>
      <c r="H136" s="268" t="s">
        <v>618</v>
      </c>
      <c r="I136" s="268" t="s">
        <v>580</v>
      </c>
      <c r="J136" s="268" t="n">
        <v>50</v>
      </c>
      <c r="K136" s="317"/>
    </row>
    <row r="137" customFormat="false" ht="15" hidden="false" customHeight="true" outlineLevel="0" collapsed="false">
      <c r="A137" s="0"/>
      <c r="B137" s="314"/>
      <c r="C137" s="268" t="s">
        <v>606</v>
      </c>
      <c r="D137" s="268"/>
      <c r="E137" s="268"/>
      <c r="F137" s="292" t="s">
        <v>584</v>
      </c>
      <c r="G137" s="268"/>
      <c r="H137" s="268" t="s">
        <v>631</v>
      </c>
      <c r="I137" s="268" t="s">
        <v>580</v>
      </c>
      <c r="J137" s="268" t="n">
        <v>255</v>
      </c>
      <c r="K137" s="317"/>
    </row>
    <row r="138" customFormat="false" ht="15" hidden="false" customHeight="true" outlineLevel="0" collapsed="false">
      <c r="A138" s="0"/>
      <c r="B138" s="314"/>
      <c r="C138" s="268" t="s">
        <v>608</v>
      </c>
      <c r="D138" s="268"/>
      <c r="E138" s="268"/>
      <c r="F138" s="292" t="s">
        <v>578</v>
      </c>
      <c r="G138" s="268"/>
      <c r="H138" s="268" t="s">
        <v>632</v>
      </c>
      <c r="I138" s="268" t="s">
        <v>610</v>
      </c>
      <c r="J138" s="268"/>
      <c r="K138" s="317"/>
    </row>
    <row r="139" customFormat="false" ht="15" hidden="false" customHeight="true" outlineLevel="0" collapsed="false">
      <c r="A139" s="0"/>
      <c r="B139" s="314"/>
      <c r="C139" s="268" t="s">
        <v>611</v>
      </c>
      <c r="D139" s="268"/>
      <c r="E139" s="268"/>
      <c r="F139" s="292" t="s">
        <v>578</v>
      </c>
      <c r="G139" s="268"/>
      <c r="H139" s="268" t="s">
        <v>633</v>
      </c>
      <c r="I139" s="268" t="s">
        <v>613</v>
      </c>
      <c r="J139" s="268"/>
      <c r="K139" s="317"/>
    </row>
    <row r="140" customFormat="false" ht="15" hidden="false" customHeight="true" outlineLevel="0" collapsed="false">
      <c r="A140" s="0"/>
      <c r="B140" s="314"/>
      <c r="C140" s="268" t="s">
        <v>614</v>
      </c>
      <c r="D140" s="268"/>
      <c r="E140" s="268"/>
      <c r="F140" s="292" t="s">
        <v>578</v>
      </c>
      <c r="G140" s="268"/>
      <c r="H140" s="268" t="s">
        <v>614</v>
      </c>
      <c r="I140" s="268" t="s">
        <v>613</v>
      </c>
      <c r="J140" s="268"/>
      <c r="K140" s="317"/>
    </row>
    <row r="141" customFormat="false" ht="15" hidden="false" customHeight="true" outlineLevel="0" collapsed="false">
      <c r="A141" s="0"/>
      <c r="B141" s="314"/>
      <c r="C141" s="268" t="s">
        <v>40</v>
      </c>
      <c r="D141" s="268"/>
      <c r="E141" s="268"/>
      <c r="F141" s="292" t="s">
        <v>578</v>
      </c>
      <c r="G141" s="268"/>
      <c r="H141" s="268" t="s">
        <v>634</v>
      </c>
      <c r="I141" s="268" t="s">
        <v>613</v>
      </c>
      <c r="J141" s="268"/>
      <c r="K141" s="317"/>
    </row>
    <row r="142" customFormat="false" ht="15" hidden="false" customHeight="true" outlineLevel="0" collapsed="false">
      <c r="A142" s="0"/>
      <c r="B142" s="314"/>
      <c r="C142" s="268" t="s">
        <v>635</v>
      </c>
      <c r="D142" s="268"/>
      <c r="E142" s="268"/>
      <c r="F142" s="292" t="s">
        <v>578</v>
      </c>
      <c r="G142" s="268"/>
      <c r="H142" s="268" t="s">
        <v>636</v>
      </c>
      <c r="I142" s="268" t="s">
        <v>613</v>
      </c>
      <c r="J142" s="268"/>
      <c r="K142" s="317"/>
    </row>
    <row r="143" customFormat="false" ht="15" hidden="false" customHeight="true" outlineLevel="0" collapsed="false">
      <c r="A143" s="0"/>
      <c r="B143" s="318"/>
      <c r="C143" s="319"/>
      <c r="D143" s="319"/>
      <c r="E143" s="319"/>
      <c r="F143" s="319"/>
      <c r="G143" s="319"/>
      <c r="H143" s="319"/>
      <c r="I143" s="319"/>
      <c r="J143" s="319"/>
      <c r="K143" s="320"/>
    </row>
    <row r="144" customFormat="false" ht="18.75" hidden="false" customHeight="true" outlineLevel="0" collapsed="false">
      <c r="A144" s="0"/>
      <c r="B144" s="305"/>
      <c r="C144" s="305"/>
      <c r="D144" s="305"/>
      <c r="E144" s="305"/>
      <c r="F144" s="306"/>
      <c r="G144" s="305"/>
      <c r="H144" s="305"/>
      <c r="I144" s="305"/>
      <c r="J144" s="305"/>
      <c r="K144" s="305"/>
    </row>
    <row r="145" customFormat="false" ht="18.75" hidden="false" customHeight="true" outlineLevel="0" collapsed="false">
      <c r="A145" s="0"/>
      <c r="B145" s="277"/>
      <c r="C145" s="277"/>
      <c r="D145" s="277"/>
      <c r="E145" s="277"/>
      <c r="F145" s="277"/>
      <c r="G145" s="277"/>
      <c r="H145" s="277"/>
      <c r="I145" s="277"/>
      <c r="J145" s="277"/>
      <c r="K145" s="277"/>
    </row>
    <row r="146" customFormat="false" ht="7.5" hidden="false" customHeight="true" outlineLevel="0" collapsed="false">
      <c r="A146" s="0"/>
      <c r="B146" s="278"/>
      <c r="C146" s="279"/>
      <c r="D146" s="279"/>
      <c r="E146" s="279"/>
      <c r="F146" s="279"/>
      <c r="G146" s="279"/>
      <c r="H146" s="279"/>
      <c r="I146" s="279"/>
      <c r="J146" s="279"/>
      <c r="K146" s="280"/>
    </row>
    <row r="147" customFormat="false" ht="45" hidden="false" customHeight="true" outlineLevel="0" collapsed="false">
      <c r="A147" s="0"/>
      <c r="B147" s="281"/>
      <c r="C147" s="282" t="s">
        <v>637</v>
      </c>
      <c r="D147" s="282"/>
      <c r="E147" s="282"/>
      <c r="F147" s="282"/>
      <c r="G147" s="282"/>
      <c r="H147" s="282"/>
      <c r="I147" s="282"/>
      <c r="J147" s="282"/>
      <c r="K147" s="283"/>
    </row>
    <row r="148" customFormat="false" ht="17.25" hidden="false" customHeight="true" outlineLevel="0" collapsed="false">
      <c r="A148" s="0"/>
      <c r="B148" s="281"/>
      <c r="C148" s="284" t="s">
        <v>572</v>
      </c>
      <c r="D148" s="284"/>
      <c r="E148" s="284"/>
      <c r="F148" s="284" t="s">
        <v>573</v>
      </c>
      <c r="G148" s="285"/>
      <c r="H148" s="284" t="s">
        <v>56</v>
      </c>
      <c r="I148" s="284" t="s">
        <v>59</v>
      </c>
      <c r="J148" s="284" t="s">
        <v>574</v>
      </c>
      <c r="K148" s="283"/>
    </row>
    <row r="149" customFormat="false" ht="17.25" hidden="false" customHeight="true" outlineLevel="0" collapsed="false">
      <c r="A149" s="0"/>
      <c r="B149" s="281"/>
      <c r="C149" s="286" t="s">
        <v>575</v>
      </c>
      <c r="D149" s="286"/>
      <c r="E149" s="286"/>
      <c r="F149" s="287" t="s">
        <v>576</v>
      </c>
      <c r="G149" s="288"/>
      <c r="H149" s="286"/>
      <c r="I149" s="286"/>
      <c r="J149" s="286" t="s">
        <v>577</v>
      </c>
      <c r="K149" s="283"/>
    </row>
    <row r="150" customFormat="false" ht="5.25" hidden="false" customHeight="true" outlineLevel="0" collapsed="false">
      <c r="A150" s="0"/>
      <c r="B150" s="294"/>
      <c r="C150" s="289"/>
      <c r="D150" s="289"/>
      <c r="E150" s="289"/>
      <c r="F150" s="289"/>
      <c r="G150" s="290"/>
      <c r="H150" s="289"/>
      <c r="I150" s="289"/>
      <c r="J150" s="289"/>
      <c r="K150" s="317"/>
    </row>
    <row r="151" customFormat="false" ht="15" hidden="false" customHeight="true" outlineLevel="0" collapsed="false">
      <c r="A151" s="0"/>
      <c r="B151" s="294"/>
      <c r="C151" s="321" t="s">
        <v>581</v>
      </c>
      <c r="D151" s="268"/>
      <c r="E151" s="268"/>
      <c r="F151" s="322" t="s">
        <v>578</v>
      </c>
      <c r="G151" s="268"/>
      <c r="H151" s="321" t="s">
        <v>618</v>
      </c>
      <c r="I151" s="321" t="s">
        <v>580</v>
      </c>
      <c r="J151" s="321" t="n">
        <v>120</v>
      </c>
      <c r="K151" s="317"/>
    </row>
    <row r="152" customFormat="false" ht="15" hidden="false" customHeight="true" outlineLevel="0" collapsed="false">
      <c r="A152" s="0"/>
      <c r="B152" s="294"/>
      <c r="C152" s="321" t="s">
        <v>627</v>
      </c>
      <c r="D152" s="268"/>
      <c r="E152" s="268"/>
      <c r="F152" s="322" t="s">
        <v>578</v>
      </c>
      <c r="G152" s="268"/>
      <c r="H152" s="321" t="s">
        <v>638</v>
      </c>
      <c r="I152" s="321" t="s">
        <v>580</v>
      </c>
      <c r="J152" s="321" t="s">
        <v>629</v>
      </c>
      <c r="K152" s="317"/>
    </row>
    <row r="153" customFormat="false" ht="15" hidden="false" customHeight="true" outlineLevel="0" collapsed="false">
      <c r="A153" s="0"/>
      <c r="B153" s="294"/>
      <c r="C153" s="321" t="s">
        <v>526</v>
      </c>
      <c r="D153" s="268"/>
      <c r="E153" s="268"/>
      <c r="F153" s="322" t="s">
        <v>578</v>
      </c>
      <c r="G153" s="268"/>
      <c r="H153" s="321" t="s">
        <v>639</v>
      </c>
      <c r="I153" s="321" t="s">
        <v>580</v>
      </c>
      <c r="J153" s="321" t="s">
        <v>629</v>
      </c>
      <c r="K153" s="317"/>
    </row>
    <row r="154" customFormat="false" ht="15" hidden="false" customHeight="true" outlineLevel="0" collapsed="false">
      <c r="A154" s="0"/>
      <c r="B154" s="294"/>
      <c r="C154" s="321" t="s">
        <v>583</v>
      </c>
      <c r="D154" s="268"/>
      <c r="E154" s="268"/>
      <c r="F154" s="322" t="s">
        <v>584</v>
      </c>
      <c r="G154" s="268"/>
      <c r="H154" s="321" t="s">
        <v>618</v>
      </c>
      <c r="I154" s="321" t="s">
        <v>580</v>
      </c>
      <c r="J154" s="321" t="n">
        <v>50</v>
      </c>
      <c r="K154" s="317"/>
    </row>
    <row r="155" customFormat="false" ht="15" hidden="false" customHeight="true" outlineLevel="0" collapsed="false">
      <c r="A155" s="0"/>
      <c r="B155" s="294"/>
      <c r="C155" s="321" t="s">
        <v>586</v>
      </c>
      <c r="D155" s="268"/>
      <c r="E155" s="268"/>
      <c r="F155" s="322" t="s">
        <v>578</v>
      </c>
      <c r="G155" s="268"/>
      <c r="H155" s="321" t="s">
        <v>618</v>
      </c>
      <c r="I155" s="321" t="s">
        <v>588</v>
      </c>
      <c r="J155" s="321"/>
      <c r="K155" s="317"/>
    </row>
    <row r="156" customFormat="false" ht="15" hidden="false" customHeight="true" outlineLevel="0" collapsed="false">
      <c r="A156" s="0"/>
      <c r="B156" s="294"/>
      <c r="C156" s="321" t="s">
        <v>597</v>
      </c>
      <c r="D156" s="268"/>
      <c r="E156" s="268"/>
      <c r="F156" s="322" t="s">
        <v>584</v>
      </c>
      <c r="G156" s="268"/>
      <c r="H156" s="321" t="s">
        <v>618</v>
      </c>
      <c r="I156" s="321" t="s">
        <v>580</v>
      </c>
      <c r="J156" s="321" t="n">
        <v>50</v>
      </c>
      <c r="K156" s="317"/>
    </row>
    <row r="157" customFormat="false" ht="15" hidden="false" customHeight="true" outlineLevel="0" collapsed="false">
      <c r="A157" s="0"/>
      <c r="B157" s="294"/>
      <c r="C157" s="321" t="s">
        <v>605</v>
      </c>
      <c r="D157" s="268"/>
      <c r="E157" s="268"/>
      <c r="F157" s="322" t="s">
        <v>584</v>
      </c>
      <c r="G157" s="268"/>
      <c r="H157" s="321" t="s">
        <v>618</v>
      </c>
      <c r="I157" s="321" t="s">
        <v>580</v>
      </c>
      <c r="J157" s="321" t="n">
        <v>50</v>
      </c>
      <c r="K157" s="317"/>
    </row>
    <row r="158" customFormat="false" ht="15" hidden="false" customHeight="true" outlineLevel="0" collapsed="false">
      <c r="A158" s="0"/>
      <c r="B158" s="294"/>
      <c r="C158" s="321" t="s">
        <v>603</v>
      </c>
      <c r="D158" s="268"/>
      <c r="E158" s="268"/>
      <c r="F158" s="322" t="s">
        <v>584</v>
      </c>
      <c r="G158" s="268"/>
      <c r="H158" s="321" t="s">
        <v>618</v>
      </c>
      <c r="I158" s="321" t="s">
        <v>580</v>
      </c>
      <c r="J158" s="321" t="n">
        <v>50</v>
      </c>
      <c r="K158" s="317"/>
    </row>
    <row r="159" customFormat="false" ht="15" hidden="false" customHeight="true" outlineLevel="0" collapsed="false">
      <c r="A159" s="0"/>
      <c r="B159" s="294"/>
      <c r="C159" s="321" t="s">
        <v>84</v>
      </c>
      <c r="D159" s="268"/>
      <c r="E159" s="268"/>
      <c r="F159" s="322" t="s">
        <v>578</v>
      </c>
      <c r="G159" s="268"/>
      <c r="H159" s="321" t="s">
        <v>640</v>
      </c>
      <c r="I159" s="321" t="s">
        <v>580</v>
      </c>
      <c r="J159" s="321" t="s">
        <v>641</v>
      </c>
      <c r="K159" s="317"/>
    </row>
    <row r="160" customFormat="false" ht="15" hidden="false" customHeight="true" outlineLevel="0" collapsed="false">
      <c r="A160" s="0"/>
      <c r="B160" s="294"/>
      <c r="C160" s="321" t="s">
        <v>642</v>
      </c>
      <c r="D160" s="268"/>
      <c r="E160" s="268"/>
      <c r="F160" s="322" t="s">
        <v>578</v>
      </c>
      <c r="G160" s="268"/>
      <c r="H160" s="321" t="s">
        <v>643</v>
      </c>
      <c r="I160" s="321" t="s">
        <v>613</v>
      </c>
      <c r="J160" s="321"/>
      <c r="K160" s="317"/>
    </row>
    <row r="161" customFormat="false" ht="15" hidden="false" customHeight="true" outlineLevel="0" collapsed="false">
      <c r="A161" s="0"/>
      <c r="B161" s="323"/>
      <c r="C161" s="303"/>
      <c r="D161" s="303"/>
      <c r="E161" s="303"/>
      <c r="F161" s="303"/>
      <c r="G161" s="303"/>
      <c r="H161" s="303"/>
      <c r="I161" s="303"/>
      <c r="J161" s="303"/>
      <c r="K161" s="324"/>
    </row>
    <row r="162" customFormat="false" ht="18.75" hidden="false" customHeight="true" outlineLevel="0" collapsed="false">
      <c r="A162" s="0"/>
      <c r="B162" s="305"/>
      <c r="C162" s="315"/>
      <c r="D162" s="315"/>
      <c r="E162" s="315"/>
      <c r="F162" s="325"/>
      <c r="G162" s="315"/>
      <c r="H162" s="315"/>
      <c r="I162" s="315"/>
      <c r="J162" s="315"/>
      <c r="K162" s="305"/>
    </row>
    <row r="163" customFormat="false" ht="18.75" hidden="false" customHeight="true" outlineLevel="0" collapsed="false">
      <c r="A163" s="0"/>
      <c r="B163" s="277"/>
      <c r="C163" s="277"/>
      <c r="D163" s="277"/>
      <c r="E163" s="277"/>
      <c r="F163" s="277"/>
      <c r="G163" s="277"/>
      <c r="H163" s="277"/>
      <c r="I163" s="277"/>
      <c r="J163" s="277"/>
      <c r="K163" s="277"/>
    </row>
    <row r="164" customFormat="false" ht="7.5" hidden="false" customHeight="true" outlineLevel="0" collapsed="false">
      <c r="A164" s="0"/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customFormat="false" ht="45" hidden="false" customHeight="true" outlineLevel="0" collapsed="false">
      <c r="A165" s="0"/>
      <c r="B165" s="257"/>
      <c r="C165" s="258" t="s">
        <v>644</v>
      </c>
      <c r="D165" s="258"/>
      <c r="E165" s="258"/>
      <c r="F165" s="258"/>
      <c r="G165" s="258"/>
      <c r="H165" s="258"/>
      <c r="I165" s="258"/>
      <c r="J165" s="258"/>
      <c r="K165" s="259"/>
    </row>
    <row r="166" customFormat="false" ht="17.25" hidden="false" customHeight="true" outlineLevel="0" collapsed="false">
      <c r="A166" s="0"/>
      <c r="B166" s="257"/>
      <c r="C166" s="284" t="s">
        <v>572</v>
      </c>
      <c r="D166" s="284"/>
      <c r="E166" s="284"/>
      <c r="F166" s="284" t="s">
        <v>573</v>
      </c>
      <c r="G166" s="326"/>
      <c r="H166" s="327" t="s">
        <v>56</v>
      </c>
      <c r="I166" s="327" t="s">
        <v>59</v>
      </c>
      <c r="J166" s="284" t="s">
        <v>574</v>
      </c>
      <c r="K166" s="259"/>
    </row>
    <row r="167" customFormat="false" ht="17.25" hidden="false" customHeight="true" outlineLevel="0" collapsed="false">
      <c r="A167" s="0"/>
      <c r="B167" s="260"/>
      <c r="C167" s="286" t="s">
        <v>575</v>
      </c>
      <c r="D167" s="286"/>
      <c r="E167" s="286"/>
      <c r="F167" s="287" t="s">
        <v>576</v>
      </c>
      <c r="G167" s="328"/>
      <c r="H167" s="329"/>
      <c r="I167" s="329"/>
      <c r="J167" s="286" t="s">
        <v>577</v>
      </c>
      <c r="K167" s="262"/>
    </row>
    <row r="168" customFormat="false" ht="5.25" hidden="false" customHeight="true" outlineLevel="0" collapsed="false">
      <c r="A168" s="0"/>
      <c r="B168" s="294"/>
      <c r="C168" s="289"/>
      <c r="D168" s="289"/>
      <c r="E168" s="289"/>
      <c r="F168" s="289"/>
      <c r="G168" s="290"/>
      <c r="H168" s="289"/>
      <c r="I168" s="289"/>
      <c r="J168" s="289"/>
      <c r="K168" s="317"/>
    </row>
    <row r="169" customFormat="false" ht="15" hidden="false" customHeight="true" outlineLevel="0" collapsed="false">
      <c r="A169" s="0"/>
      <c r="B169" s="294"/>
      <c r="C169" s="268" t="s">
        <v>581</v>
      </c>
      <c r="D169" s="268"/>
      <c r="E169" s="268"/>
      <c r="F169" s="292" t="s">
        <v>578</v>
      </c>
      <c r="G169" s="268"/>
      <c r="H169" s="268" t="s">
        <v>618</v>
      </c>
      <c r="I169" s="268" t="s">
        <v>580</v>
      </c>
      <c r="J169" s="268" t="n">
        <v>120</v>
      </c>
      <c r="K169" s="317"/>
    </row>
    <row r="170" customFormat="false" ht="15" hidden="false" customHeight="true" outlineLevel="0" collapsed="false">
      <c r="A170" s="0"/>
      <c r="B170" s="294"/>
      <c r="C170" s="268" t="s">
        <v>627</v>
      </c>
      <c r="D170" s="268"/>
      <c r="E170" s="268"/>
      <c r="F170" s="292" t="s">
        <v>578</v>
      </c>
      <c r="G170" s="268"/>
      <c r="H170" s="268" t="s">
        <v>628</v>
      </c>
      <c r="I170" s="268" t="s">
        <v>580</v>
      </c>
      <c r="J170" s="268" t="s">
        <v>629</v>
      </c>
      <c r="K170" s="317"/>
    </row>
    <row r="171" customFormat="false" ht="15" hidden="false" customHeight="true" outlineLevel="0" collapsed="false">
      <c r="A171" s="0"/>
      <c r="B171" s="294"/>
      <c r="C171" s="268" t="s">
        <v>526</v>
      </c>
      <c r="D171" s="268"/>
      <c r="E171" s="268"/>
      <c r="F171" s="292" t="s">
        <v>578</v>
      </c>
      <c r="G171" s="268"/>
      <c r="H171" s="268" t="s">
        <v>645</v>
      </c>
      <c r="I171" s="268" t="s">
        <v>580</v>
      </c>
      <c r="J171" s="268" t="s">
        <v>629</v>
      </c>
      <c r="K171" s="317"/>
    </row>
    <row r="172" customFormat="false" ht="15" hidden="false" customHeight="true" outlineLevel="0" collapsed="false">
      <c r="A172" s="0"/>
      <c r="B172" s="294"/>
      <c r="C172" s="268" t="s">
        <v>583</v>
      </c>
      <c r="D172" s="268"/>
      <c r="E172" s="268"/>
      <c r="F172" s="292" t="s">
        <v>584</v>
      </c>
      <c r="G172" s="268"/>
      <c r="H172" s="268" t="s">
        <v>645</v>
      </c>
      <c r="I172" s="268" t="s">
        <v>580</v>
      </c>
      <c r="J172" s="268" t="n">
        <v>50</v>
      </c>
      <c r="K172" s="317"/>
    </row>
    <row r="173" customFormat="false" ht="15" hidden="false" customHeight="true" outlineLevel="0" collapsed="false">
      <c r="A173" s="0"/>
      <c r="B173" s="294"/>
      <c r="C173" s="268" t="s">
        <v>586</v>
      </c>
      <c r="D173" s="268"/>
      <c r="E173" s="268"/>
      <c r="F173" s="292" t="s">
        <v>578</v>
      </c>
      <c r="G173" s="268"/>
      <c r="H173" s="268" t="s">
        <v>645</v>
      </c>
      <c r="I173" s="268" t="s">
        <v>588</v>
      </c>
      <c r="J173" s="268"/>
      <c r="K173" s="317"/>
    </row>
    <row r="174" customFormat="false" ht="15" hidden="false" customHeight="true" outlineLevel="0" collapsed="false">
      <c r="A174" s="0"/>
      <c r="B174" s="294"/>
      <c r="C174" s="268" t="s">
        <v>597</v>
      </c>
      <c r="D174" s="268"/>
      <c r="E174" s="268"/>
      <c r="F174" s="292" t="s">
        <v>584</v>
      </c>
      <c r="G174" s="268"/>
      <c r="H174" s="268" t="s">
        <v>645</v>
      </c>
      <c r="I174" s="268" t="s">
        <v>580</v>
      </c>
      <c r="J174" s="268" t="n">
        <v>50</v>
      </c>
      <c r="K174" s="317"/>
    </row>
    <row r="175" customFormat="false" ht="15" hidden="false" customHeight="true" outlineLevel="0" collapsed="false">
      <c r="A175" s="0"/>
      <c r="B175" s="294"/>
      <c r="C175" s="268" t="s">
        <v>605</v>
      </c>
      <c r="D175" s="268"/>
      <c r="E175" s="268"/>
      <c r="F175" s="292" t="s">
        <v>584</v>
      </c>
      <c r="G175" s="268"/>
      <c r="H175" s="268" t="s">
        <v>645</v>
      </c>
      <c r="I175" s="268" t="s">
        <v>580</v>
      </c>
      <c r="J175" s="268" t="n">
        <v>50</v>
      </c>
      <c r="K175" s="317"/>
    </row>
    <row r="176" customFormat="false" ht="15" hidden="false" customHeight="true" outlineLevel="0" collapsed="false">
      <c r="A176" s="0"/>
      <c r="B176" s="294"/>
      <c r="C176" s="268" t="s">
        <v>603</v>
      </c>
      <c r="D176" s="268"/>
      <c r="E176" s="268"/>
      <c r="F176" s="292" t="s">
        <v>584</v>
      </c>
      <c r="G176" s="268"/>
      <c r="H176" s="268" t="s">
        <v>645</v>
      </c>
      <c r="I176" s="268" t="s">
        <v>580</v>
      </c>
      <c r="J176" s="268" t="n">
        <v>50</v>
      </c>
      <c r="K176" s="317"/>
    </row>
    <row r="177" customFormat="false" ht="15" hidden="false" customHeight="true" outlineLevel="0" collapsed="false">
      <c r="A177" s="0"/>
      <c r="B177" s="294"/>
      <c r="C177" s="268" t="s">
        <v>100</v>
      </c>
      <c r="D177" s="268"/>
      <c r="E177" s="268"/>
      <c r="F177" s="292" t="s">
        <v>578</v>
      </c>
      <c r="G177" s="268"/>
      <c r="H177" s="268" t="s">
        <v>646</v>
      </c>
      <c r="I177" s="268" t="s">
        <v>647</v>
      </c>
      <c r="J177" s="268"/>
      <c r="K177" s="317"/>
    </row>
    <row r="178" customFormat="false" ht="15" hidden="false" customHeight="true" outlineLevel="0" collapsed="false">
      <c r="A178" s="0"/>
      <c r="B178" s="294"/>
      <c r="C178" s="268" t="s">
        <v>59</v>
      </c>
      <c r="D178" s="268"/>
      <c r="E178" s="268"/>
      <c r="F178" s="292" t="s">
        <v>578</v>
      </c>
      <c r="G178" s="268"/>
      <c r="H178" s="268" t="s">
        <v>648</v>
      </c>
      <c r="I178" s="268" t="s">
        <v>649</v>
      </c>
      <c r="J178" s="268" t="n">
        <v>1</v>
      </c>
      <c r="K178" s="317"/>
    </row>
    <row r="179" customFormat="false" ht="15" hidden="false" customHeight="true" outlineLevel="0" collapsed="false">
      <c r="A179" s="0"/>
      <c r="B179" s="294"/>
      <c r="C179" s="268" t="s">
        <v>55</v>
      </c>
      <c r="D179" s="268"/>
      <c r="E179" s="268"/>
      <c r="F179" s="292" t="s">
        <v>578</v>
      </c>
      <c r="G179" s="268"/>
      <c r="H179" s="268" t="s">
        <v>650</v>
      </c>
      <c r="I179" s="268" t="s">
        <v>580</v>
      </c>
      <c r="J179" s="268" t="n">
        <v>20</v>
      </c>
      <c r="K179" s="317"/>
    </row>
    <row r="180" customFormat="false" ht="15" hidden="false" customHeight="true" outlineLevel="0" collapsed="false">
      <c r="A180" s="0"/>
      <c r="B180" s="294"/>
      <c r="C180" s="268" t="s">
        <v>56</v>
      </c>
      <c r="D180" s="268"/>
      <c r="E180" s="268"/>
      <c r="F180" s="292" t="s">
        <v>578</v>
      </c>
      <c r="G180" s="268"/>
      <c r="H180" s="268" t="s">
        <v>651</v>
      </c>
      <c r="I180" s="268" t="s">
        <v>580</v>
      </c>
      <c r="J180" s="268" t="n">
        <v>255</v>
      </c>
      <c r="K180" s="317"/>
    </row>
    <row r="181" customFormat="false" ht="15" hidden="false" customHeight="true" outlineLevel="0" collapsed="false">
      <c r="A181" s="0"/>
      <c r="B181" s="294"/>
      <c r="C181" s="268" t="s">
        <v>101</v>
      </c>
      <c r="D181" s="268"/>
      <c r="E181" s="268"/>
      <c r="F181" s="292" t="s">
        <v>578</v>
      </c>
      <c r="G181" s="268"/>
      <c r="H181" s="268" t="s">
        <v>542</v>
      </c>
      <c r="I181" s="268" t="s">
        <v>580</v>
      </c>
      <c r="J181" s="268" t="n">
        <v>10</v>
      </c>
      <c r="K181" s="317"/>
    </row>
    <row r="182" customFormat="false" ht="15" hidden="false" customHeight="true" outlineLevel="0" collapsed="false">
      <c r="A182" s="0"/>
      <c r="B182" s="294"/>
      <c r="C182" s="268" t="s">
        <v>102</v>
      </c>
      <c r="D182" s="268"/>
      <c r="E182" s="268"/>
      <c r="F182" s="292" t="s">
        <v>578</v>
      </c>
      <c r="G182" s="268"/>
      <c r="H182" s="268" t="s">
        <v>652</v>
      </c>
      <c r="I182" s="268" t="s">
        <v>613</v>
      </c>
      <c r="J182" s="268"/>
      <c r="K182" s="317"/>
    </row>
    <row r="183" customFormat="false" ht="15" hidden="false" customHeight="true" outlineLevel="0" collapsed="false">
      <c r="A183" s="0"/>
      <c r="B183" s="294"/>
      <c r="C183" s="268" t="s">
        <v>653</v>
      </c>
      <c r="D183" s="268"/>
      <c r="E183" s="268"/>
      <c r="F183" s="292" t="s">
        <v>578</v>
      </c>
      <c r="G183" s="268"/>
      <c r="H183" s="268" t="s">
        <v>654</v>
      </c>
      <c r="I183" s="268" t="s">
        <v>613</v>
      </c>
      <c r="J183" s="268"/>
      <c r="K183" s="317"/>
    </row>
    <row r="184" customFormat="false" ht="15" hidden="false" customHeight="true" outlineLevel="0" collapsed="false">
      <c r="A184" s="0"/>
      <c r="B184" s="294"/>
      <c r="C184" s="268" t="s">
        <v>642</v>
      </c>
      <c r="D184" s="268"/>
      <c r="E184" s="268"/>
      <c r="F184" s="292" t="s">
        <v>578</v>
      </c>
      <c r="G184" s="268"/>
      <c r="H184" s="268" t="s">
        <v>655</v>
      </c>
      <c r="I184" s="268" t="s">
        <v>613</v>
      </c>
      <c r="J184" s="268"/>
      <c r="K184" s="317"/>
    </row>
    <row r="185" customFormat="false" ht="15" hidden="false" customHeight="true" outlineLevel="0" collapsed="false">
      <c r="A185" s="0"/>
      <c r="B185" s="294"/>
      <c r="C185" s="268" t="s">
        <v>104</v>
      </c>
      <c r="D185" s="268"/>
      <c r="E185" s="268"/>
      <c r="F185" s="292" t="s">
        <v>584</v>
      </c>
      <c r="G185" s="268"/>
      <c r="H185" s="268" t="s">
        <v>656</v>
      </c>
      <c r="I185" s="268" t="s">
        <v>580</v>
      </c>
      <c r="J185" s="268" t="n">
        <v>50</v>
      </c>
      <c r="K185" s="317"/>
    </row>
    <row r="186" customFormat="false" ht="15" hidden="false" customHeight="true" outlineLevel="0" collapsed="false">
      <c r="A186" s="0"/>
      <c r="B186" s="294"/>
      <c r="C186" s="268" t="s">
        <v>657</v>
      </c>
      <c r="D186" s="268"/>
      <c r="E186" s="268"/>
      <c r="F186" s="292" t="s">
        <v>584</v>
      </c>
      <c r="G186" s="268"/>
      <c r="H186" s="268" t="s">
        <v>658</v>
      </c>
      <c r="I186" s="268" t="s">
        <v>659</v>
      </c>
      <c r="J186" s="268"/>
      <c r="K186" s="317"/>
    </row>
    <row r="187" customFormat="false" ht="15" hidden="false" customHeight="true" outlineLevel="0" collapsed="false">
      <c r="A187" s="0"/>
      <c r="B187" s="294"/>
      <c r="C187" s="268" t="s">
        <v>660</v>
      </c>
      <c r="D187" s="268"/>
      <c r="E187" s="268"/>
      <c r="F187" s="292" t="s">
        <v>584</v>
      </c>
      <c r="G187" s="268"/>
      <c r="H187" s="268" t="s">
        <v>661</v>
      </c>
      <c r="I187" s="268" t="s">
        <v>659</v>
      </c>
      <c r="J187" s="268"/>
      <c r="K187" s="317"/>
    </row>
    <row r="188" customFormat="false" ht="15" hidden="false" customHeight="true" outlineLevel="0" collapsed="false">
      <c r="A188" s="0"/>
      <c r="B188" s="294"/>
      <c r="C188" s="268" t="s">
        <v>662</v>
      </c>
      <c r="D188" s="268"/>
      <c r="E188" s="268"/>
      <c r="F188" s="292" t="s">
        <v>584</v>
      </c>
      <c r="G188" s="268"/>
      <c r="H188" s="268" t="s">
        <v>663</v>
      </c>
      <c r="I188" s="268" t="s">
        <v>659</v>
      </c>
      <c r="J188" s="268"/>
      <c r="K188" s="317"/>
    </row>
    <row r="189" customFormat="false" ht="15" hidden="false" customHeight="true" outlineLevel="0" collapsed="false">
      <c r="A189" s="0"/>
      <c r="B189" s="294"/>
      <c r="C189" s="330" t="s">
        <v>664</v>
      </c>
      <c r="D189" s="268"/>
      <c r="E189" s="268"/>
      <c r="F189" s="292" t="s">
        <v>584</v>
      </c>
      <c r="G189" s="268"/>
      <c r="H189" s="268" t="s">
        <v>665</v>
      </c>
      <c r="I189" s="268" t="s">
        <v>666</v>
      </c>
      <c r="J189" s="331" t="s">
        <v>667</v>
      </c>
      <c r="K189" s="317"/>
    </row>
    <row r="190" customFormat="false" ht="15" hidden="false" customHeight="true" outlineLevel="0" collapsed="false">
      <c r="A190" s="0"/>
      <c r="B190" s="294"/>
      <c r="C190" s="330" t="s">
        <v>44</v>
      </c>
      <c r="D190" s="268"/>
      <c r="E190" s="268"/>
      <c r="F190" s="292" t="s">
        <v>578</v>
      </c>
      <c r="G190" s="268"/>
      <c r="H190" s="264" t="s">
        <v>668</v>
      </c>
      <c r="I190" s="268" t="s">
        <v>669</v>
      </c>
      <c r="J190" s="268"/>
      <c r="K190" s="317"/>
    </row>
    <row r="191" customFormat="false" ht="15" hidden="false" customHeight="true" outlineLevel="0" collapsed="false">
      <c r="A191" s="0"/>
      <c r="B191" s="294"/>
      <c r="C191" s="330" t="s">
        <v>670</v>
      </c>
      <c r="D191" s="268"/>
      <c r="E191" s="268"/>
      <c r="F191" s="292" t="s">
        <v>578</v>
      </c>
      <c r="G191" s="268"/>
      <c r="H191" s="268" t="s">
        <v>671</v>
      </c>
      <c r="I191" s="268" t="s">
        <v>613</v>
      </c>
      <c r="J191" s="268"/>
      <c r="K191" s="317"/>
    </row>
    <row r="192" customFormat="false" ht="15" hidden="false" customHeight="true" outlineLevel="0" collapsed="false">
      <c r="A192" s="0"/>
      <c r="B192" s="294"/>
      <c r="C192" s="330" t="s">
        <v>672</v>
      </c>
      <c r="D192" s="268"/>
      <c r="E192" s="268"/>
      <c r="F192" s="292" t="s">
        <v>578</v>
      </c>
      <c r="G192" s="268"/>
      <c r="H192" s="268" t="s">
        <v>673</v>
      </c>
      <c r="I192" s="268" t="s">
        <v>613</v>
      </c>
      <c r="J192" s="268"/>
      <c r="K192" s="317"/>
    </row>
    <row r="193" customFormat="false" ht="15" hidden="false" customHeight="true" outlineLevel="0" collapsed="false">
      <c r="A193" s="0"/>
      <c r="B193" s="294"/>
      <c r="C193" s="330" t="s">
        <v>674</v>
      </c>
      <c r="D193" s="268"/>
      <c r="E193" s="268"/>
      <c r="F193" s="292" t="s">
        <v>584</v>
      </c>
      <c r="G193" s="268"/>
      <c r="H193" s="268" t="s">
        <v>675</v>
      </c>
      <c r="I193" s="268" t="s">
        <v>613</v>
      </c>
      <c r="J193" s="268"/>
      <c r="K193" s="317"/>
    </row>
    <row r="194" customFormat="false" ht="15" hidden="false" customHeight="true" outlineLevel="0" collapsed="false">
      <c r="A194" s="0"/>
      <c r="B194" s="323"/>
      <c r="C194" s="332"/>
      <c r="D194" s="303"/>
      <c r="E194" s="303"/>
      <c r="F194" s="303"/>
      <c r="G194" s="303"/>
      <c r="H194" s="303"/>
      <c r="I194" s="303"/>
      <c r="J194" s="303"/>
      <c r="K194" s="324"/>
    </row>
    <row r="195" customFormat="false" ht="18.75" hidden="false" customHeight="true" outlineLevel="0" collapsed="false">
      <c r="A195" s="0"/>
      <c r="B195" s="305"/>
      <c r="C195" s="315"/>
      <c r="D195" s="315"/>
      <c r="E195" s="315"/>
      <c r="F195" s="325"/>
      <c r="G195" s="315"/>
      <c r="H195" s="315"/>
      <c r="I195" s="315"/>
      <c r="J195" s="315"/>
      <c r="K195" s="305"/>
    </row>
    <row r="196" customFormat="false" ht="18.75" hidden="false" customHeight="true" outlineLevel="0" collapsed="false">
      <c r="A196" s="0"/>
      <c r="B196" s="305"/>
      <c r="C196" s="315"/>
      <c r="D196" s="315"/>
      <c r="E196" s="315"/>
      <c r="F196" s="325"/>
      <c r="G196" s="315"/>
      <c r="H196" s="315"/>
      <c r="I196" s="315"/>
      <c r="J196" s="315"/>
      <c r="K196" s="305"/>
    </row>
    <row r="197" customFormat="false" ht="18.75" hidden="false" customHeight="true" outlineLevel="0" collapsed="false">
      <c r="A197" s="0"/>
      <c r="B197" s="277"/>
      <c r="C197" s="277"/>
      <c r="D197" s="277"/>
      <c r="E197" s="277"/>
      <c r="F197" s="277"/>
      <c r="G197" s="277"/>
      <c r="H197" s="277"/>
      <c r="I197" s="277"/>
      <c r="J197" s="277"/>
      <c r="K197" s="277"/>
    </row>
    <row r="198" customFormat="false" ht="13.5" hidden="false" customHeight="false" outlineLevel="0" collapsed="false">
      <c r="A198" s="0"/>
      <c r="B198" s="253"/>
      <c r="C198" s="254"/>
      <c r="D198" s="254"/>
      <c r="E198" s="254"/>
      <c r="F198" s="254"/>
      <c r="G198" s="254"/>
      <c r="H198" s="254"/>
      <c r="I198" s="254"/>
      <c r="J198" s="254"/>
      <c r="K198" s="255"/>
    </row>
    <row r="199" customFormat="false" ht="21" hidden="false" customHeight="true" outlineLevel="0" collapsed="false">
      <c r="A199" s="0"/>
      <c r="B199" s="257"/>
      <c r="C199" s="258" t="s">
        <v>676</v>
      </c>
      <c r="D199" s="258"/>
      <c r="E199" s="258"/>
      <c r="F199" s="258"/>
      <c r="G199" s="258"/>
      <c r="H199" s="258"/>
      <c r="I199" s="258"/>
      <c r="J199" s="258"/>
      <c r="K199" s="259"/>
    </row>
    <row r="200" customFormat="false" ht="25.5" hidden="false" customHeight="true" outlineLevel="0" collapsed="false">
      <c r="A200" s="0"/>
      <c r="B200" s="257"/>
      <c r="C200" s="333" t="s">
        <v>677</v>
      </c>
      <c r="D200" s="333"/>
      <c r="E200" s="333"/>
      <c r="F200" s="333" t="s">
        <v>678</v>
      </c>
      <c r="G200" s="334"/>
      <c r="H200" s="333" t="s">
        <v>679</v>
      </c>
      <c r="I200" s="333"/>
      <c r="J200" s="333"/>
      <c r="K200" s="259"/>
    </row>
    <row r="201" customFormat="false" ht="5.25" hidden="false" customHeight="true" outlineLevel="0" collapsed="false">
      <c r="A201" s="0"/>
      <c r="B201" s="294"/>
      <c r="C201" s="289"/>
      <c r="D201" s="289"/>
      <c r="E201" s="289"/>
      <c r="F201" s="289"/>
      <c r="G201" s="315"/>
      <c r="H201" s="289"/>
      <c r="I201" s="289"/>
      <c r="J201" s="289"/>
      <c r="K201" s="317"/>
    </row>
    <row r="202" customFormat="false" ht="15" hidden="false" customHeight="true" outlineLevel="0" collapsed="false">
      <c r="A202" s="0"/>
      <c r="B202" s="294"/>
      <c r="C202" s="268" t="s">
        <v>669</v>
      </c>
      <c r="D202" s="268"/>
      <c r="E202" s="268"/>
      <c r="F202" s="292" t="s">
        <v>45</v>
      </c>
      <c r="G202" s="268"/>
      <c r="H202" s="268" t="s">
        <v>680</v>
      </c>
      <c r="I202" s="268"/>
      <c r="J202" s="268"/>
      <c r="K202" s="317"/>
    </row>
    <row r="203" customFormat="false" ht="15" hidden="false" customHeight="true" outlineLevel="0" collapsed="false">
      <c r="A203" s="0"/>
      <c r="B203" s="294"/>
      <c r="C203" s="268"/>
      <c r="D203" s="268"/>
      <c r="E203" s="268"/>
      <c r="F203" s="292" t="s">
        <v>46</v>
      </c>
      <c r="G203" s="268"/>
      <c r="H203" s="268" t="s">
        <v>681</v>
      </c>
      <c r="I203" s="268"/>
      <c r="J203" s="268"/>
      <c r="K203" s="317"/>
    </row>
    <row r="204" customFormat="false" ht="15" hidden="false" customHeight="true" outlineLevel="0" collapsed="false">
      <c r="A204" s="0"/>
      <c r="B204" s="294"/>
      <c r="C204" s="268"/>
      <c r="D204" s="268"/>
      <c r="E204" s="268"/>
      <c r="F204" s="292" t="s">
        <v>49</v>
      </c>
      <c r="G204" s="268"/>
      <c r="H204" s="268" t="s">
        <v>682</v>
      </c>
      <c r="I204" s="268"/>
      <c r="J204" s="268"/>
      <c r="K204" s="317"/>
    </row>
    <row r="205" customFormat="false" ht="15" hidden="false" customHeight="true" outlineLevel="0" collapsed="false">
      <c r="A205" s="0"/>
      <c r="B205" s="294"/>
      <c r="C205" s="268"/>
      <c r="D205" s="268"/>
      <c r="E205" s="268"/>
      <c r="F205" s="292" t="s">
        <v>47</v>
      </c>
      <c r="G205" s="268"/>
      <c r="H205" s="268" t="s">
        <v>683</v>
      </c>
      <c r="I205" s="268"/>
      <c r="J205" s="268"/>
      <c r="K205" s="317"/>
    </row>
    <row r="206" customFormat="false" ht="15" hidden="false" customHeight="true" outlineLevel="0" collapsed="false">
      <c r="A206" s="0"/>
      <c r="B206" s="294"/>
      <c r="C206" s="268"/>
      <c r="D206" s="268"/>
      <c r="E206" s="268"/>
      <c r="F206" s="292" t="s">
        <v>48</v>
      </c>
      <c r="G206" s="268"/>
      <c r="H206" s="268" t="s">
        <v>684</v>
      </c>
      <c r="I206" s="268"/>
      <c r="J206" s="268"/>
      <c r="K206" s="317"/>
    </row>
    <row r="207" customFormat="false" ht="15" hidden="false" customHeight="true" outlineLevel="0" collapsed="false">
      <c r="A207" s="0"/>
      <c r="B207" s="294"/>
      <c r="C207" s="268"/>
      <c r="D207" s="268"/>
      <c r="E207" s="268"/>
      <c r="F207" s="292"/>
      <c r="G207" s="268"/>
      <c r="H207" s="268"/>
      <c r="I207" s="268"/>
      <c r="J207" s="268"/>
      <c r="K207" s="317"/>
    </row>
    <row r="208" customFormat="false" ht="15" hidden="false" customHeight="true" outlineLevel="0" collapsed="false">
      <c r="A208" s="0"/>
      <c r="B208" s="294"/>
      <c r="C208" s="268" t="s">
        <v>625</v>
      </c>
      <c r="D208" s="268"/>
      <c r="E208" s="268"/>
      <c r="F208" s="292" t="s">
        <v>78</v>
      </c>
      <c r="G208" s="268"/>
      <c r="H208" s="268" t="s">
        <v>685</v>
      </c>
      <c r="I208" s="268"/>
      <c r="J208" s="268"/>
      <c r="K208" s="317"/>
    </row>
    <row r="209" customFormat="false" ht="15" hidden="false" customHeight="true" outlineLevel="0" collapsed="false">
      <c r="A209" s="0"/>
      <c r="B209" s="294"/>
      <c r="C209" s="268"/>
      <c r="D209" s="268"/>
      <c r="E209" s="268"/>
      <c r="F209" s="292" t="s">
        <v>520</v>
      </c>
      <c r="G209" s="268"/>
      <c r="H209" s="268" t="s">
        <v>521</v>
      </c>
      <c r="I209" s="268"/>
      <c r="J209" s="268"/>
      <c r="K209" s="317"/>
    </row>
    <row r="210" customFormat="false" ht="15" hidden="false" customHeight="true" outlineLevel="0" collapsed="false">
      <c r="A210" s="0"/>
      <c r="B210" s="294"/>
      <c r="C210" s="268"/>
      <c r="D210" s="268"/>
      <c r="E210" s="268"/>
      <c r="F210" s="292" t="s">
        <v>518</v>
      </c>
      <c r="G210" s="268"/>
      <c r="H210" s="268" t="s">
        <v>686</v>
      </c>
      <c r="I210" s="268"/>
      <c r="J210" s="268"/>
      <c r="K210" s="317"/>
    </row>
    <row r="211" customFormat="false" ht="15" hidden="false" customHeight="true" outlineLevel="0" collapsed="false">
      <c r="A211" s="0"/>
      <c r="B211" s="335"/>
      <c r="C211" s="268"/>
      <c r="D211" s="268"/>
      <c r="E211" s="268"/>
      <c r="F211" s="292" t="s">
        <v>522</v>
      </c>
      <c r="G211" s="330"/>
      <c r="H211" s="321" t="s">
        <v>523</v>
      </c>
      <c r="I211" s="321"/>
      <c r="J211" s="321"/>
      <c r="K211" s="336"/>
    </row>
    <row r="212" customFormat="false" ht="15" hidden="false" customHeight="true" outlineLevel="0" collapsed="false">
      <c r="A212" s="0"/>
      <c r="B212" s="335"/>
      <c r="C212" s="268"/>
      <c r="D212" s="268"/>
      <c r="E212" s="268"/>
      <c r="F212" s="292" t="s">
        <v>524</v>
      </c>
      <c r="G212" s="330"/>
      <c r="H212" s="321" t="s">
        <v>687</v>
      </c>
      <c r="I212" s="321"/>
      <c r="J212" s="321"/>
      <c r="K212" s="336"/>
    </row>
    <row r="213" customFormat="false" ht="15" hidden="false" customHeight="true" outlineLevel="0" collapsed="false">
      <c r="A213" s="0"/>
      <c r="B213" s="335"/>
      <c r="C213" s="268"/>
      <c r="D213" s="268"/>
      <c r="E213" s="268"/>
      <c r="F213" s="292"/>
      <c r="G213" s="330"/>
      <c r="H213" s="321"/>
      <c r="I213" s="321"/>
      <c r="J213" s="321"/>
      <c r="K213" s="336"/>
    </row>
    <row r="214" customFormat="false" ht="15" hidden="false" customHeight="true" outlineLevel="0" collapsed="false">
      <c r="A214" s="0"/>
      <c r="B214" s="335"/>
      <c r="C214" s="268" t="s">
        <v>649</v>
      </c>
      <c r="D214" s="268"/>
      <c r="E214" s="268"/>
      <c r="F214" s="292" t="n">
        <v>1</v>
      </c>
      <c r="G214" s="330"/>
      <c r="H214" s="321" t="s">
        <v>688</v>
      </c>
      <c r="I214" s="321"/>
      <c r="J214" s="321"/>
      <c r="K214" s="336"/>
    </row>
    <row r="215" customFormat="false" ht="15" hidden="false" customHeight="true" outlineLevel="0" collapsed="false">
      <c r="A215" s="0"/>
      <c r="B215" s="335"/>
      <c r="C215" s="268"/>
      <c r="D215" s="268"/>
      <c r="E215" s="268"/>
      <c r="F215" s="292" t="n">
        <v>2</v>
      </c>
      <c r="G215" s="330"/>
      <c r="H215" s="321" t="s">
        <v>689</v>
      </c>
      <c r="I215" s="321"/>
      <c r="J215" s="321"/>
      <c r="K215" s="336"/>
    </row>
    <row r="216" customFormat="false" ht="15" hidden="false" customHeight="true" outlineLevel="0" collapsed="false">
      <c r="A216" s="0"/>
      <c r="B216" s="335"/>
      <c r="C216" s="268"/>
      <c r="D216" s="268"/>
      <c r="E216" s="268"/>
      <c r="F216" s="292" t="n">
        <v>3</v>
      </c>
      <c r="G216" s="330"/>
      <c r="H216" s="321" t="s">
        <v>690</v>
      </c>
      <c r="I216" s="321"/>
      <c r="J216" s="321"/>
      <c r="K216" s="336"/>
    </row>
    <row r="217" customFormat="false" ht="15" hidden="false" customHeight="true" outlineLevel="0" collapsed="false">
      <c r="A217" s="0"/>
      <c r="B217" s="335"/>
      <c r="C217" s="268"/>
      <c r="D217" s="268"/>
      <c r="E217" s="268"/>
      <c r="F217" s="292" t="n">
        <v>4</v>
      </c>
      <c r="G217" s="330"/>
      <c r="H217" s="321" t="s">
        <v>691</v>
      </c>
      <c r="I217" s="321"/>
      <c r="J217" s="321"/>
      <c r="K217" s="336"/>
    </row>
    <row r="218" customFormat="false" ht="12.75" hidden="false" customHeight="true" outlineLevel="0" collapsed="false">
      <c r="A218" s="0"/>
      <c r="B218" s="337"/>
      <c r="C218" s="338"/>
      <c r="D218" s="338"/>
      <c r="E218" s="338"/>
      <c r="F218" s="338"/>
      <c r="G218" s="338"/>
      <c r="H218" s="338"/>
      <c r="I218" s="338"/>
      <c r="J218" s="338"/>
      <c r="K218" s="339"/>
    </row>
  </sheetData>
  <mergeCells count="77"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</mergeCells>
  <printOptions headings="false" gridLines="false" gridLinesSet="true" horizontalCentered="false" verticalCentered="false"/>
  <pageMargins left="0.590277777777778" right="0.590277777777778" top="0.590277777777778" bottom="0.590277777777778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LibreOffice/5.2.4.2$Windows_X86_64 LibreOffice_project/3d5603e1122f0f102b62521720ab13a38a4e0eb0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2020-12-15T20:32:11Z</dcterms:created>
  <dc:creator>DESKTOP-HFL4FV8\Petr</dc:creator>
  <dc:description/>
  <dc:language>cs-CZ</dc:language>
  <cp:lastModifiedBy>OEM</cp:lastModifiedBy>
  <dcterms:modified xsi:type="dcterms:W3CDTF">2021-04-20T11:08:29Z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