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Rekapitulace stavby" sheetId="1" r:id="rId1"/>
    <sheet name="2020-21 - Rekonstrukce mí..." sheetId="2" r:id="rId2"/>
    <sheet name="Pokyny pro vyplnění" sheetId="3" r:id="rId3"/>
  </sheets>
  <definedNames>
    <definedName name="_xlnm._FilterDatabase" localSheetId="1" hidden="1">'2020-21 - Rekonstrukce mí...'!$C$84:$K$322</definedName>
    <definedName name="_xlnm.Print_Titles" localSheetId="1">'2020-21 - Rekonstrukce mí...'!$84:$84</definedName>
    <definedName name="_xlnm.Print_Titles" localSheetId="0">'Rekapitulace stavby'!$52:$52</definedName>
    <definedName name="_xlnm.Print_Area" localSheetId="1">'2020-21 - Rekonstrukce mí...'!$C$4:$J$37,'2020-21 - Rekonstrukce mí...'!$C$43:$J$68,'2020-21 - Rekonstrukce mí...'!$C$74:$K$322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T273" i="2"/>
  <c r="R274" i="2"/>
  <c r="R273" i="2"/>
  <c r="P274" i="2"/>
  <c r="P273" i="2"/>
  <c r="BI272" i="2"/>
  <c r="BH272" i="2"/>
  <c r="BG272" i="2"/>
  <c r="BF272" i="2"/>
  <c r="T272" i="2"/>
  <c r="R272" i="2"/>
  <c r="P272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1" i="2"/>
  <c r="BH121" i="2"/>
  <c r="BG121" i="2"/>
  <c r="BF121" i="2"/>
  <c r="T121" i="2"/>
  <c r="R121" i="2"/>
  <c r="P121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J81" i="2"/>
  <c r="F81" i="2"/>
  <c r="F79" i="2"/>
  <c r="E77" i="2"/>
  <c r="J50" i="2"/>
  <c r="F50" i="2"/>
  <c r="F48" i="2"/>
  <c r="E46" i="2"/>
  <c r="J22" i="2"/>
  <c r="E22" i="2"/>
  <c r="J82" i="2"/>
  <c r="J21" i="2"/>
  <c r="J16" i="2"/>
  <c r="E16" i="2"/>
  <c r="F51" i="2"/>
  <c r="J15" i="2"/>
  <c r="J10" i="2"/>
  <c r="J48" i="2"/>
  <c r="L50" i="1"/>
  <c r="AM50" i="1"/>
  <c r="AM49" i="1"/>
  <c r="L49" i="1"/>
  <c r="AM47" i="1"/>
  <c r="L47" i="1"/>
  <c r="L45" i="1"/>
  <c r="L44" i="1"/>
  <c r="J192" i="2"/>
  <c r="J174" i="2"/>
  <c r="J166" i="2"/>
  <c r="BK154" i="2"/>
  <c r="BK137" i="2"/>
  <c r="BK117" i="2"/>
  <c r="BK96" i="2"/>
  <c r="J308" i="2"/>
  <c r="BK301" i="2"/>
  <c r="J274" i="2"/>
  <c r="BK255" i="2"/>
  <c r="BK223" i="2"/>
  <c r="BK200" i="2"/>
  <c r="J187" i="2"/>
  <c r="J179" i="2"/>
  <c r="BK172" i="2"/>
  <c r="BK147" i="2"/>
  <c r="J131" i="2"/>
  <c r="BK122" i="2"/>
  <c r="J96" i="2"/>
  <c r="J299" i="2"/>
  <c r="BK277" i="2"/>
  <c r="BK249" i="2"/>
  <c r="J226" i="2"/>
  <c r="J200" i="2"/>
  <c r="BK175" i="2"/>
  <c r="J164" i="2"/>
  <c r="J135" i="2"/>
  <c r="J110" i="2"/>
  <c r="BK92" i="2"/>
  <c r="J316" i="2"/>
  <c r="J315" i="2"/>
  <c r="BK308" i="2"/>
  <c r="BK307" i="2"/>
  <c r="BK303" i="2"/>
  <c r="J301" i="2"/>
  <c r="BK299" i="2"/>
  <c r="J277" i="2"/>
  <c r="BK274" i="2"/>
  <c r="J272" i="2"/>
  <c r="J263" i="2"/>
  <c r="J259" i="2"/>
  <c r="J255" i="2"/>
  <c r="BK251" i="2"/>
  <c r="BK250" i="2"/>
  <c r="J248" i="2"/>
  <c r="J247" i="2"/>
  <c r="J241" i="2"/>
  <c r="J231" i="2"/>
  <c r="J219" i="2"/>
  <c r="BK218" i="2"/>
  <c r="J215" i="2"/>
  <c r="J196" i="2"/>
  <c r="BK189" i="2"/>
  <c r="BK181" i="2"/>
  <c r="J170" i="2"/>
  <c r="BK159" i="2"/>
  <c r="J141" i="2"/>
  <c r="J123" i="2"/>
  <c r="BK110" i="2"/>
  <c r="BK316" i="2"/>
  <c r="J303" i="2"/>
  <c r="BK283" i="2"/>
  <c r="BK272" i="2"/>
  <c r="BK247" i="2"/>
  <c r="J225" i="2"/>
  <c r="BK215" i="2"/>
  <c r="J189" i="2"/>
  <c r="J183" i="2"/>
  <c r="BK174" i="2"/>
  <c r="J159" i="2"/>
  <c r="J145" i="2"/>
  <c r="J121" i="2"/>
  <c r="BK88" i="2"/>
  <c r="J283" i="2"/>
  <c r="BK264" i="2"/>
  <c r="BK248" i="2"/>
  <c r="BK225" i="2"/>
  <c r="J205" i="2"/>
  <c r="BK187" i="2"/>
  <c r="BK170" i="2"/>
  <c r="BK151" i="2"/>
  <c r="J137" i="2"/>
  <c r="J116" i="2"/>
  <c r="J249" i="2"/>
  <c r="BK236" i="2"/>
  <c r="J223" i="2"/>
  <c r="J217" i="2"/>
  <c r="J209" i="2"/>
  <c r="J191" i="2"/>
  <c r="BK183" i="2"/>
  <c r="BK179" i="2"/>
  <c r="BK164" i="2"/>
  <c r="BK145" i="2"/>
  <c r="J127" i="2"/>
  <c r="BK116" i="2"/>
  <c r="J92" i="2"/>
  <c r="J307" i="2"/>
  <c r="BK284" i="2"/>
  <c r="J264" i="2"/>
  <c r="BK226" i="2"/>
  <c r="BK217" i="2"/>
  <c r="BK191" i="2"/>
  <c r="J185" i="2"/>
  <c r="J175" i="2"/>
  <c r="J154" i="2"/>
  <c r="BK135" i="2"/>
  <c r="BK127" i="2"/>
  <c r="J117" i="2"/>
  <c r="AS54" i="1"/>
  <c r="J284" i="2"/>
  <c r="BK259" i="2"/>
  <c r="J250" i="2"/>
  <c r="BK231" i="2"/>
  <c r="BK209" i="2"/>
  <c r="BK192" i="2"/>
  <c r="J168" i="2"/>
  <c r="BK141" i="2"/>
  <c r="BK131" i="2"/>
  <c r="J106" i="2"/>
  <c r="J88" i="2"/>
  <c r="J172" i="2"/>
  <c r="J147" i="2"/>
  <c r="J138" i="2"/>
  <c r="J122" i="2"/>
  <c r="BK102" i="2"/>
  <c r="BK315" i="2"/>
  <c r="J302" i="2"/>
  <c r="J281" i="2"/>
  <c r="BK263" i="2"/>
  <c r="J236" i="2"/>
  <c r="BK219" i="2"/>
  <c r="BK205" i="2"/>
  <c r="J181" i="2"/>
  <c r="BK168" i="2"/>
  <c r="J151" i="2"/>
  <c r="BK123" i="2"/>
  <c r="BK106" i="2"/>
  <c r="BK302" i="2"/>
  <c r="BK281" i="2"/>
  <c r="J251" i="2"/>
  <c r="BK241" i="2"/>
  <c r="J218" i="2"/>
  <c r="BK196" i="2"/>
  <c r="BK185" i="2"/>
  <c r="BK166" i="2"/>
  <c r="BK138" i="2"/>
  <c r="BK121" i="2"/>
  <c r="J102" i="2"/>
  <c r="P258" i="2" l="1"/>
  <c r="T258" i="2"/>
  <c r="R258" i="2"/>
  <c r="P87" i="2"/>
  <c r="BK140" i="2"/>
  <c r="J140" i="2"/>
  <c r="J58" i="2"/>
  <c r="R140" i="2"/>
  <c r="T153" i="2"/>
  <c r="BK300" i="2"/>
  <c r="J300" i="2" s="1"/>
  <c r="J67" i="2" s="1"/>
  <c r="T216" i="2"/>
  <c r="R300" i="2"/>
  <c r="R87" i="2"/>
  <c r="BK153" i="2"/>
  <c r="J153" i="2"/>
  <c r="J59" i="2"/>
  <c r="P153" i="2"/>
  <c r="BK204" i="2"/>
  <c r="J204" i="2"/>
  <c r="J60" i="2"/>
  <c r="R204" i="2"/>
  <c r="BK216" i="2"/>
  <c r="J216" i="2"/>
  <c r="J61" i="2"/>
  <c r="P216" i="2"/>
  <c r="R216" i="2"/>
  <c r="BK276" i="2"/>
  <c r="J276" i="2"/>
  <c r="J65" i="2"/>
  <c r="P276" i="2"/>
  <c r="P275" i="2"/>
  <c r="R276" i="2"/>
  <c r="R275" i="2"/>
  <c r="T276" i="2"/>
  <c r="T275" i="2"/>
  <c r="BK282" i="2"/>
  <c r="J282" i="2"/>
  <c r="J66" i="2" s="1"/>
  <c r="P282" i="2"/>
  <c r="R282" i="2"/>
  <c r="T282" i="2"/>
  <c r="P300" i="2"/>
  <c r="BK87" i="2"/>
  <c r="J87" i="2"/>
  <c r="J57" i="2"/>
  <c r="T87" i="2"/>
  <c r="P140" i="2"/>
  <c r="T140" i="2"/>
  <c r="R153" i="2"/>
  <c r="P204" i="2"/>
  <c r="T204" i="2"/>
  <c r="T300" i="2"/>
  <c r="J51" i="2"/>
  <c r="J79" i="2"/>
  <c r="F82" i="2"/>
  <c r="BE88" i="2"/>
  <c r="BE102" i="2"/>
  <c r="BE122" i="2"/>
  <c r="BE123" i="2"/>
  <c r="BE127" i="2"/>
  <c r="BE137" i="2"/>
  <c r="BE147" i="2"/>
  <c r="BE159" i="2"/>
  <c r="BE168" i="2"/>
  <c r="BE174" i="2"/>
  <c r="BE183" i="2"/>
  <c r="BE189" i="2"/>
  <c r="BE192" i="2"/>
  <c r="BE215" i="2"/>
  <c r="BE218" i="2"/>
  <c r="BE223" i="2"/>
  <c r="BE225" i="2"/>
  <c r="BE241" i="2"/>
  <c r="BE247" i="2"/>
  <c r="BE249" i="2"/>
  <c r="BE263" i="2"/>
  <c r="BE281" i="2"/>
  <c r="BE284" i="2"/>
  <c r="BE316" i="2"/>
  <c r="BE96" i="2"/>
  <c r="BE117" i="2"/>
  <c r="BE121" i="2"/>
  <c r="BE131" i="2"/>
  <c r="BE138" i="2"/>
  <c r="BE145" i="2"/>
  <c r="BE154" i="2"/>
  <c r="BE166" i="2"/>
  <c r="BE170" i="2"/>
  <c r="BE179" i="2"/>
  <c r="BE185" i="2"/>
  <c r="BE196" i="2"/>
  <c r="BE219" i="2"/>
  <c r="BE231" i="2"/>
  <c r="BE248" i="2"/>
  <c r="BE251" i="2"/>
  <c r="BE255" i="2"/>
  <c r="BE259" i="2"/>
  <c r="BE277" i="2"/>
  <c r="BE283" i="2"/>
  <c r="BE302" i="2"/>
  <c r="BE303" i="2"/>
  <c r="BE92" i="2"/>
  <c r="BE106" i="2"/>
  <c r="BE110" i="2"/>
  <c r="BE116" i="2"/>
  <c r="BE135" i="2"/>
  <c r="BE141" i="2"/>
  <c r="BE151" i="2"/>
  <c r="BE164" i="2"/>
  <c r="BE172" i="2"/>
  <c r="BE175" i="2"/>
  <c r="BE181" i="2"/>
  <c r="BE187" i="2"/>
  <c r="BE191" i="2"/>
  <c r="BE200" i="2"/>
  <c r="BE205" i="2"/>
  <c r="BE209" i="2"/>
  <c r="BE217" i="2"/>
  <c r="BE226" i="2"/>
  <c r="BE236" i="2"/>
  <c r="BE250" i="2"/>
  <c r="BE264" i="2"/>
  <c r="BE272" i="2"/>
  <c r="BE274" i="2"/>
  <c r="BE299" i="2"/>
  <c r="BE301" i="2"/>
  <c r="BE307" i="2"/>
  <c r="BE308" i="2"/>
  <c r="BE315" i="2"/>
  <c r="BK258" i="2"/>
  <c r="J258" i="2"/>
  <c r="J62" i="2"/>
  <c r="BK273" i="2"/>
  <c r="J273" i="2" s="1"/>
  <c r="J63" i="2" s="1"/>
  <c r="F33" i="2"/>
  <c r="BB55" i="1"/>
  <c r="BB54" i="1" s="1"/>
  <c r="W31" i="1" s="1"/>
  <c r="F32" i="2"/>
  <c r="BA55" i="1"/>
  <c r="BA54" i="1" s="1"/>
  <c r="W30" i="1" s="1"/>
  <c r="J32" i="2"/>
  <c r="AW55" i="1"/>
  <c r="F35" i="2"/>
  <c r="BD55" i="1"/>
  <c r="BD54" i="1"/>
  <c r="W33" i="1"/>
  <c r="F34" i="2"/>
  <c r="BC55" i="1"/>
  <c r="BC54" i="1"/>
  <c r="W32" i="1"/>
  <c r="R86" i="2" l="1"/>
  <c r="R85" i="2"/>
  <c r="P86" i="2"/>
  <c r="P85" i="2" s="1"/>
  <c r="AU55" i="1" s="1"/>
  <c r="AU54" i="1" s="1"/>
  <c r="T86" i="2"/>
  <c r="T85" i="2"/>
  <c r="BK86" i="2"/>
  <c r="J86" i="2"/>
  <c r="J56" i="2"/>
  <c r="BK275" i="2"/>
  <c r="J275" i="2" s="1"/>
  <c r="J64" i="2" s="1"/>
  <c r="AW54" i="1"/>
  <c r="AK30" i="1"/>
  <c r="AX54" i="1"/>
  <c r="AY54" i="1"/>
  <c r="J31" i="2"/>
  <c r="AV55" i="1" s="1"/>
  <c r="AT55" i="1" s="1"/>
  <c r="F31" i="2"/>
  <c r="AZ55" i="1" s="1"/>
  <c r="AZ54" i="1" s="1"/>
  <c r="W29" i="1" s="1"/>
  <c r="BK85" i="2" l="1"/>
  <c r="J85" i="2"/>
  <c r="J55" i="2"/>
  <c r="AV54" i="1"/>
  <c r="AK29" i="1"/>
  <c r="AT54" i="1" l="1"/>
  <c r="J28" i="2"/>
  <c r="AG55" i="1"/>
  <c r="AG54" i="1" s="1"/>
  <c r="AK26" i="1" s="1"/>
  <c r="AK35" i="1" s="1"/>
  <c r="AN54" i="1" l="1"/>
  <c r="AN55" i="1"/>
  <c r="J37" i="2"/>
</calcChain>
</file>

<file path=xl/sharedStrings.xml><?xml version="1.0" encoding="utf-8"?>
<sst xmlns="http://schemas.openxmlformats.org/spreadsheetml/2006/main" count="3304" uniqueCount="693">
  <si>
    <t>Export Komplet</t>
  </si>
  <si>
    <t>VZ</t>
  </si>
  <si>
    <t>2.0</t>
  </si>
  <si>
    <t>ZAMOK</t>
  </si>
  <si>
    <t>False</t>
  </si>
  <si>
    <t>{e898c0ac-5ff5-4261-a435-6d2607644f83}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</si>
  <si>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</si>
  <si>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</si>
  <si>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</si>
  <si>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</si>
  <si>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</si>
  <si>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</si>
  <si>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</si>
  <si>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</si>
  <si>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2020/21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</si>
  <si>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</si>
  <si>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</si>
  <si>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místní komunikace na parc. č. 2921/1 v k.ú. Vlčice u Jeseníka</t>
  </si>
  <si>
    <t>KSO:</t>
  </si>
  <si>
    <t/>
  </si>
  <si>
    <t>CC-CZ:</t>
  </si>
  <si>
    <t>Místo:</t>
  </si>
  <si>
    <t>Vlčice u Jeseníka</t>
  </si>
  <si>
    <t>Datum:</t>
  </si>
  <si>
    <t>4. 12. 2020</t>
  </si>
  <si>
    <t>Zadavatel:</t>
  </si>
  <si>
    <t>IČ:</t>
  </si>
  <si>
    <t>00636045</t>
  </si>
  <si>
    <t>Obec Vlčice</t>
  </si>
  <si>
    <t>DIČ:</t>
  </si>
  <si>
    <t>Uchazeč:</t>
  </si>
  <si>
    <t>Vyplň údaj</t>
  </si>
  <si>
    <t>Projektant:</t>
  </si>
  <si>
    <t>04973984</t>
  </si>
  <si>
    <t>TUMVIA s.r.o.</t>
  </si>
  <si>
    <t>CZ04973984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</si>
  <si>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</si>
  <si>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</si>
  <si>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</si>
  <si>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</si>
  <si>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</si>
  <si>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</si>
  <si>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</si>
  <si>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</si>
  <si>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</si>
  <si>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</si>
  <si>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</si>
  <si>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</si>
  <si>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</si>
  <si>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</si>
  <si>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</si>
  <si>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</si>
  <si>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</si>
  <si>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</si>
  <si>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</si>
  <si>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</si>
  <si>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</si>
  <si>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</si>
  <si>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</si>
  <si>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</si>
  <si>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</si>
  <si>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</si>
  <si>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</si>
  <si>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</si>
  <si>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</si>
  <si>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</si>
  <si>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</si>
  <si>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</si>
  <si>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</si>
  <si>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</si>
  <si>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</si>
  <si>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</si>
  <si>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</si>
  <si>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</si>
  <si>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</si>
  <si>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</si>
  <si>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</si>
  <si>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</si>
  <si>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</si>
  <si>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</si>
  <si>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</si>
  <si>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</si>
  <si>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</si>
  <si>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</si>
  <si>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</si>
  <si>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</si>
  <si>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</si>
  <si>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</si>
  <si>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</si>
  <si>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</si>
  <si>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</si>
  <si>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</si>
  <si>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</si>
  <si>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</si>
  <si>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</si>
  <si>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</si>
  <si>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</si>
  <si>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</si>
  <si>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VRN11 - VEDLEJŠÍ NÁKLADY STAVBY</t>
  </si>
  <si>
    <t>VRN91 -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</si>
  <si>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</si>
  <si>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</si>
  <si>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</si>
  <si>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</si>
  <si>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</si>
  <si>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</si>
  <si>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</si>
  <si>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</si>
  <si>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</si>
  <si>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</si>
  <si>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</si>
  <si>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</si>
  <si>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</si>
  <si>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</si>
  <si>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</si>
  <si>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</si>
  <si>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</si>
  <si>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</si>
  <si>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113155334</t>
  </si>
  <si>
    <t>Frézování betonového podkladu nebo krytu s naložením na dopravní prostředek plochy přes 1 000 do 10 000 m2 bez překážek v trase pruhu šířky přes 1 m do 2 m, tloušťky vrstvy 100 mm</t>
  </si>
  <si>
    <t>m2</t>
  </si>
  <si>
    <t>CS ÚRS 2020 01</t>
  </si>
  <si>
    <t>4</t>
  </si>
  <si>
    <t>827319595</t>
  </si>
  <si>
    <t>VV</t>
  </si>
  <si>
    <t>asfaltová vozovka</t>
  </si>
  <si>
    <t>2170,35</t>
  </si>
  <si>
    <t>Součet</t>
  </si>
  <si>
    <t>121151123</t>
  </si>
  <si>
    <t>Sejmutí ornice strojně při souvislé ploše přes 500 m2, tl. vrstvy do 200 mm</t>
  </si>
  <si>
    <t>-1281856284</t>
  </si>
  <si>
    <t>sejmutí ornice</t>
  </si>
  <si>
    <t>1400</t>
  </si>
  <si>
    <t>3</t>
  </si>
  <si>
    <t>122251105</t>
  </si>
  <si>
    <t>Odkopávky a prokopávky nezapažené strojně v hornině třídy těžitelnosti I skupiny 3 přes 500 do 1 000 m3</t>
  </si>
  <si>
    <t>m3</t>
  </si>
  <si>
    <t>-1695997425</t>
  </si>
  <si>
    <t xml:space="preserve">zářez </t>
  </si>
  <si>
    <t>119</t>
  </si>
  <si>
    <t>výkop pro rozšíření vozovky a kční vrstvy sjezdů a výhyben</t>
  </si>
  <si>
    <t>110</t>
  </si>
  <si>
    <t>131251100</t>
  </si>
  <si>
    <t>Hloubení nezapažených jam a zářezů strojně s urovnáním dna do předepsaného profilu a spádu v hornině třídy těžitelnosti I skupiny 3 do 20 m3</t>
  </si>
  <si>
    <t>-435639588</t>
  </si>
  <si>
    <t>výkop pro vsakovací objekt</t>
  </si>
  <si>
    <t>5</t>
  </si>
  <si>
    <t>132251103</t>
  </si>
  <si>
    <t>Hloubení nezapažených rýh šířky do 800 mm strojně s urovnáním dna do předepsaného profilu a spádu v hornině třídy těžitelnosti I skupiny 3 přes 50 do 100 m3</t>
  </si>
  <si>
    <t>1993813928</t>
  </si>
  <si>
    <t>žlaby v ploše mimo vozovku (průřez. Plocha 0,16 m2; délka 25 m)</t>
  </si>
  <si>
    <t>6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</si>
  <si>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</si>
  <si>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</si>
  <si>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-105754282</t>
  </si>
  <si>
    <t>ornice</t>
  </si>
  <si>
    <t>2170,35*0,15</t>
  </si>
  <si>
    <t>výkop</t>
  </si>
  <si>
    <t>229+4+3</t>
  </si>
  <si>
    <t>7</t>
  </si>
  <si>
    <t>171251201</t>
  </si>
  <si>
    <t>Uložení sypaniny na skládky nebo meziskládky bez hutnění s upravením uložené sypaniny do předepsaného tvaru</t>
  </si>
  <si>
    <t>1544607871</t>
  </si>
  <si>
    <t>8</t>
  </si>
  <si>
    <t>167151111</t>
  </si>
  <si>
    <t>Nakládání, skládání a překládání neulehlého výkopku nebo sypaniny strojně nakládání, množství přes 100 m3, z hornin třídy těžitelnosti I, skupiny 1 až 3</t>
  </si>
  <si>
    <t>-2003484470</t>
  </si>
  <si>
    <t>násyp</t>
  </si>
  <si>
    <t>46</t>
  </si>
  <si>
    <t>9</t>
  </si>
  <si>
    <t>-873685372</t>
  </si>
  <si>
    <t>10</t>
  </si>
  <si>
    <t>171151103</t>
  </si>
  <si>
    <t>Uložení sypanin do násypů s rozprostřením sypaniny ve vrstvách a s hrubým urovnáním zhutněných z hornin soudržných jakékoliv třídy těžitelnosti</t>
  </si>
  <si>
    <t>1423311107</t>
  </si>
  <si>
    <t>11</t>
  </si>
  <si>
    <t>182151111</t>
  </si>
  <si>
    <t>Svahování trvalých svahů do projektovaných profilů strojně s potřebným přemístěním výkopku při svahování v zářezech v hornině třídy těžitelnosti I, skupiny 1 až 3</t>
  </si>
  <si>
    <t>2082690646</t>
  </si>
  <si>
    <t>svahování zářezů</t>
  </si>
  <si>
    <t>409</t>
  </si>
  <si>
    <t>12</t>
  </si>
  <si>
    <t>182251101</t>
  </si>
  <si>
    <t>Svahování trvalých svahů do projektovaných profilů strojně s potřebným přemístěním výkopku při svahování násypů v jakékoliv hornině</t>
  </si>
  <si>
    <t>1549985527</t>
  </si>
  <si>
    <t>násypy</t>
  </si>
  <si>
    <t>47</t>
  </si>
  <si>
    <t>13</t>
  </si>
  <si>
    <t>181351003</t>
  </si>
  <si>
    <t>Rozprostření a urovnání ornice v rovině nebo ve svahu sklonu do 1:5 strojně při souvislé ploše do 100 m2, tl. vrstvy do 200 mm</t>
  </si>
  <si>
    <t>2073151564</t>
  </si>
  <si>
    <t>pokládka ornice tl. 0,15 m</t>
  </si>
  <si>
    <t>766</t>
  </si>
  <si>
    <t>14</t>
  </si>
  <si>
    <t>M</t>
  </si>
  <si>
    <t>10364100</t>
  </si>
  <si>
    <t>zemina pro terénní úpravy - tříděná</t>
  </si>
  <si>
    <t>t</t>
  </si>
  <si>
    <t>406147265</t>
  </si>
  <si>
    <t>766*0,3 'Přepočtené koeficientem množství</t>
  </si>
  <si>
    <t>181411131</t>
  </si>
  <si>
    <t>Založení trávníku na půdě předem připravené plochy do 1000 m2 výsevem včetně utažení parkového v rovině nebo na svahu do 1:5</t>
  </si>
  <si>
    <t>994853302</t>
  </si>
  <si>
    <t>16</t>
  </si>
  <si>
    <t>005724700</t>
  </si>
  <si>
    <t>osivo směs travní univerzál</t>
  </si>
  <si>
    <t>kg</t>
  </si>
  <si>
    <t>857726669</t>
  </si>
  <si>
    <t>766*0,1 'Přepočtené koeficientem množství</t>
  </si>
  <si>
    <t>Zakládání</t>
  </si>
  <si>
    <t>17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</si>
  <si>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</si>
  <si>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</si>
  <si>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1415692511</t>
  </si>
  <si>
    <t>pro vsakovací objekt</t>
  </si>
  <si>
    <t>18</t>
  </si>
  <si>
    <t>69311068</t>
  </si>
  <si>
    <t>geotextilie netkaná separační, ochranná, filtrační, drenážní PP 300g/m2</t>
  </si>
  <si>
    <t>1307882178</t>
  </si>
  <si>
    <t>6*1,2 'Přepočtené koeficientem množství</t>
  </si>
  <si>
    <t>19</t>
  </si>
  <si>
    <t>174111101</t>
  </si>
  <si>
    <t>Zásyp sypaninou z jakékoliv horniny ručně s uložením výkopku ve vrstvách se zhutněním jam, šachet, rýh nebo kolem objektů v těchto vykopávkách</t>
  </si>
  <si>
    <t>-2022795790</t>
  </si>
  <si>
    <t>20</t>
  </si>
  <si>
    <t>58343872</t>
  </si>
  <si>
    <t>kamenivo drcené hrubé frakce 8/16</t>
  </si>
  <si>
    <t>318805027</t>
  </si>
  <si>
    <t>3*2 'Přepočtené koeficientem množství</t>
  </si>
  <si>
    <t>Komunikace pozemní</t>
  </si>
  <si>
    <t>564811111</t>
  </si>
  <si>
    <t>Podklad ze štěrkodrti ŠD s rozprostřením a zhutněním, po zhutnění tl. 50 mm</t>
  </si>
  <si>
    <t>-176806174</t>
  </si>
  <si>
    <t>rozšíření vozovky ŠDA; tl. 0,05 m</t>
  </si>
  <si>
    <t>490</t>
  </si>
  <si>
    <t>490*1,1 'Přepočtené koeficientem množství</t>
  </si>
  <si>
    <t>22</t>
  </si>
  <si>
    <t>564851111</t>
  </si>
  <si>
    <t>Podklad ze štěrkodrti ŠD s rozprostřením a zhutněním, po zhutnění tl. 150 mm</t>
  </si>
  <si>
    <t>-2144201087</t>
  </si>
  <si>
    <t>rozšíření vozovky ŠDB; tl. 0,15</t>
  </si>
  <si>
    <t>23</t>
  </si>
  <si>
    <t>181951112</t>
  </si>
  <si>
    <t>Úprava pláně vyrovnáním výškových rozdílů strojně v hornině třídy těžitelnosti I, skupiny 1 až 3 se zhutněním</t>
  </si>
  <si>
    <t>1147046789</t>
  </si>
  <si>
    <t>2209*1,2 'Přepočtené koeficientem množství</t>
  </si>
  <si>
    <t>24</t>
  </si>
  <si>
    <t>564831111</t>
  </si>
  <si>
    <t>Podklad ze štěrkodrti ŠD s rozprostřením a zhutněním, po zhutnění tl. 100 mm</t>
  </si>
  <si>
    <t>699273305</t>
  </si>
  <si>
    <t>2209*1,1 'Přepočtené koeficientem množství</t>
  </si>
  <si>
    <t>25</t>
  </si>
  <si>
    <t>573111112</t>
  </si>
  <si>
    <t>Postřik infiltrační PI z asfaltu silničního s posypem kamenivem, v množství 1,00 kg/m2</t>
  </si>
  <si>
    <t>-792354811</t>
  </si>
  <si>
    <t>2209*1,05 'Přepočtené koeficientem množství</t>
  </si>
  <si>
    <t>26</t>
  </si>
  <si>
    <t>571901111</t>
  </si>
  <si>
    <t>Posyp podkladu nebo krytu s rozprostřením a zhutněním kamenivem drceným nebo těženým, v množství do 5 kg/m2</t>
  </si>
  <si>
    <t>-624203330</t>
  </si>
  <si>
    <t>27</t>
  </si>
  <si>
    <t>565135121</t>
  </si>
  <si>
    <t>Asfaltový beton vrstva podkladní ACP 16 (obalované kamenivo střednězrnné - OKS) s rozprostřením a zhutněním v pruhu šířky přes 3 m, po zhutnění tl. 50 mm</t>
  </si>
  <si>
    <t>-2137575553</t>
  </si>
  <si>
    <t>28</t>
  </si>
  <si>
    <t>573231107</t>
  </si>
  <si>
    <t>Postřik spojovací PS bez posypu kamenivem ze silniční emulze, v množství 0,40 kg/m2</t>
  </si>
  <si>
    <t>1872942892</t>
  </si>
  <si>
    <t>29</t>
  </si>
  <si>
    <t>577134221</t>
  </si>
  <si>
    <t>Asfaltový beton vrstva obrusná ACO 11 (ABS) s rozprostřením a se zhutněním z nemodifikovaného asfaltu v pruhu šířky přes 3 m tř. II, po zhutnění tl. 40 mm</t>
  </si>
  <si>
    <t>1722667823</t>
  </si>
  <si>
    <t>skladba zesílení stávající vozovky</t>
  </si>
  <si>
    <t>2209</t>
  </si>
  <si>
    <t>30</t>
  </si>
  <si>
    <t>-1043789222</t>
  </si>
  <si>
    <t>231*1,2 'Přepočtené koeficientem množství</t>
  </si>
  <si>
    <t>31</t>
  </si>
  <si>
    <t>819030970</t>
  </si>
  <si>
    <t>231*1,1 'Přepočtené koeficientem množství</t>
  </si>
  <si>
    <t>32</t>
  </si>
  <si>
    <t>-1923656245</t>
  </si>
  <si>
    <t>33</t>
  </si>
  <si>
    <t>1659912661</t>
  </si>
  <si>
    <t>231*1,05 'Přepočtené koeficientem množství</t>
  </si>
  <si>
    <t>34</t>
  </si>
  <si>
    <t>-537295162</t>
  </si>
  <si>
    <t>35</t>
  </si>
  <si>
    <t>-1364633754</t>
  </si>
  <si>
    <t>36</t>
  </si>
  <si>
    <t>-1567828015</t>
  </si>
  <si>
    <t>37</t>
  </si>
  <si>
    <t>1533800334</t>
  </si>
  <si>
    <t>konstrukce vozovky a sjezdu</t>
  </si>
  <si>
    <t>231</t>
  </si>
  <si>
    <t>38</t>
  </si>
  <si>
    <t>569831111</t>
  </si>
  <si>
    <t>Zpevnění krajnic nebo komunikací pro pěší s rozprostřením a zhutněním, po zhutnění štěrkodrtí tl. 100 mm</t>
  </si>
  <si>
    <t>5124193</t>
  </si>
  <si>
    <t>nová krajnice</t>
  </si>
  <si>
    <t>464</t>
  </si>
  <si>
    <t>39</t>
  </si>
  <si>
    <t>597661111</t>
  </si>
  <si>
    <t>Rigol dlážděný do lože z betonu prostého tl. 100 mm, s vyplněním a zatřením spár cementovou maltou z dlažebních kostek drobných</t>
  </si>
  <si>
    <t>1433020395</t>
  </si>
  <si>
    <t>odvodňovací žlab</t>
  </si>
  <si>
    <t>Trubní vedení</t>
  </si>
  <si>
    <t>40</t>
  </si>
  <si>
    <t>899331111</t>
  </si>
  <si>
    <t>Výšková úprava uličního vstupu nebo vpusti do 200 mm zvýšením poklopu</t>
  </si>
  <si>
    <t>kus</t>
  </si>
  <si>
    <t>-1771033213</t>
  </si>
  <si>
    <t>Úprava stávající vpusti</t>
  </si>
  <si>
    <t>41</t>
  </si>
  <si>
    <t>899431111</t>
  </si>
  <si>
    <t>Výšková úprava uličního vstupu nebo vpusti do 200 mm zvýšením krycího hrnce, šoupěte nebo hydrantu bez úpravy armatur</t>
  </si>
  <si>
    <t>-1013553293</t>
  </si>
  <si>
    <t>Výšková rektifikace - hydrant</t>
  </si>
  <si>
    <t>Výšková rektifikace - šoupě</t>
  </si>
  <si>
    <t>42</t>
  </si>
  <si>
    <t>899990001</t>
  </si>
  <si>
    <t xml:space="preserve">Přemístění značícího sloupku u hydrantu </t>
  </si>
  <si>
    <t>-315943420</t>
  </si>
  <si>
    <t>Ostatní konstrukce a práce, bourání</t>
  </si>
  <si>
    <t>43</t>
  </si>
  <si>
    <t>912211111</t>
  </si>
  <si>
    <t>Montáž směrového sloupku plastového s odrazkou prostým uložením bez betonového základu silničního</t>
  </si>
  <si>
    <t>2089430789</t>
  </si>
  <si>
    <t>44</t>
  </si>
  <si>
    <t>40445158</t>
  </si>
  <si>
    <t>sloupek směrový silniční plastový 1,2m</t>
  </si>
  <si>
    <t>1069756944</t>
  </si>
  <si>
    <t>45</t>
  </si>
  <si>
    <t>915491212</t>
  </si>
  <si>
    <t>Osazení vodicího proužku z betonových prefabrikovaných desek tl. do 120 mm do lože z cementové malty tl. 20 mm, s vyplněním a zatřením spár cementovou maltou s podkladní vrstvou z betonu prostého tl. 50 až 100 mm šířka proužku 500 mm</t>
  </si>
  <si>
    <t>m</t>
  </si>
  <si>
    <t>-724239825</t>
  </si>
  <si>
    <t>přídlažba</t>
  </si>
  <si>
    <t>164</t>
  </si>
  <si>
    <t>59218001x</t>
  </si>
  <si>
    <t>krajník betonový silniční 500x250x80mm</t>
  </si>
  <si>
    <t>-1736335949</t>
  </si>
  <si>
    <t>164*4,08 'Přepočtené koeficientem množství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</si>
  <si>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</si>
  <si>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</si>
  <si>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890882238</t>
  </si>
  <si>
    <t>48</t>
  </si>
  <si>
    <t>59217034</t>
  </si>
  <si>
    <t>obrubník betonový silniční 1000x150x300mm</t>
  </si>
  <si>
    <t>525871324</t>
  </si>
  <si>
    <t>silniční obrubník</t>
  </si>
  <si>
    <t>84</t>
  </si>
  <si>
    <t>84*1,02 'Přepočtené koeficientem množství</t>
  </si>
  <si>
    <t>49</t>
  </si>
  <si>
    <t>59217029</t>
  </si>
  <si>
    <t>obrubník betonový silniční nájezdový 1000x150x150mm</t>
  </si>
  <si>
    <t>-667677472</t>
  </si>
  <si>
    <t>nájezdový obrubník</t>
  </si>
  <si>
    <t>47*1,02 'Přepočtené koeficientem množství</t>
  </si>
  <si>
    <t>50</t>
  </si>
  <si>
    <t>59217030</t>
  </si>
  <si>
    <t>obrubník betonový silniční přechodový 1000x150x150-250mm</t>
  </si>
  <si>
    <t>-1600565750</t>
  </si>
  <si>
    <t>přechodový obrubník</t>
  </si>
  <si>
    <t>3*1,02 'Přepočtené koeficientem množství</t>
  </si>
  <si>
    <t>51</t>
  </si>
  <si>
    <t>916991121</t>
  </si>
  <si>
    <t>Lože pod obrubníky, krajníky nebo obruby z dlažebních kostek z betonu prostého tř. C 16/20</t>
  </si>
  <si>
    <t>2002456164</t>
  </si>
  <si>
    <t>obrubníky</t>
  </si>
  <si>
    <t>(84+47+3)*0,3*0,1</t>
  </si>
  <si>
    <t>100*0,6*0,1</t>
  </si>
  <si>
    <t>52</t>
  </si>
  <si>
    <t>919735112</t>
  </si>
  <si>
    <t>Řezání stávajícího živičného krytu nebo podkladu hloubky přes 50 do 100 mm</t>
  </si>
  <si>
    <t>-54413357</t>
  </si>
  <si>
    <t>53</t>
  </si>
  <si>
    <t>919731122</t>
  </si>
  <si>
    <t>Zarovnání styčné plochy podkladu nebo krytu podél vybourané části komunikace nebo zpevněné plochy živičné tl. přes 50 do 100 mm</t>
  </si>
  <si>
    <t>-1460885810</t>
  </si>
  <si>
    <t>54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</si>
  <si>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</si>
  <si>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</si>
  <si>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-1489082280</t>
  </si>
  <si>
    <t>55</t>
  </si>
  <si>
    <t>966006255</t>
  </si>
  <si>
    <t>Odstranění směrových sloupků s odklizením materiálu na vzdálenost do 20 m nebo s naložením na dopravní prostředek uloženého do země plastového nebo kovového</t>
  </si>
  <si>
    <t>1038552285</t>
  </si>
  <si>
    <t>56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</si>
  <si>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</si>
  <si>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</si>
  <si>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-175475977</t>
  </si>
  <si>
    <t>Odstranění stáv betonového žlabu, včetně podkladního betonu; š. 0,7 m</t>
  </si>
  <si>
    <t>70</t>
  </si>
  <si>
    <t>57</t>
  </si>
  <si>
    <t>966008221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</si>
  <si>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</si>
  <si>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-748369057</t>
  </si>
  <si>
    <t xml:space="preserve">Bourání uzavřených betonových příčných žlabů s litinovou mříží </t>
  </si>
  <si>
    <t>997</t>
  </si>
  <si>
    <t>Přesun sutě</t>
  </si>
  <si>
    <t>58</t>
  </si>
  <si>
    <t>997221551</t>
  </si>
  <si>
    <t>Vodorovná doprava suti bez naložení, ale se složením a s hrubým urovnáním ze sypkých materiálů, na vzdálenost do 1 km</t>
  </si>
  <si>
    <t>-809355710</t>
  </si>
  <si>
    <t>frezování</t>
  </si>
  <si>
    <t>2170,35*0,256</t>
  </si>
  <si>
    <t>59</t>
  </si>
  <si>
    <t>997221559</t>
  </si>
  <si>
    <t>Vodorovná doprava suti bez naložení, ale se složením a s hrubým urovnáním Příplatek k ceně za každý další i započatý 1 km přes 1 km</t>
  </si>
  <si>
    <t>-1795658154</t>
  </si>
  <si>
    <t>60</t>
  </si>
  <si>
    <t>997221561</t>
  </si>
  <si>
    <t>Vodorovná doprava suti bez naložení, ale se složením a s hrubým urovnáním z kusových materiálů, na vzdálenost do 1 km</t>
  </si>
  <si>
    <t>-2023481664</t>
  </si>
  <si>
    <t>Odstranění směrových sloupků</t>
  </si>
  <si>
    <t>5*0,0022</t>
  </si>
  <si>
    <t>70*0,35</t>
  </si>
  <si>
    <t>15*0,9</t>
  </si>
  <si>
    <t>61</t>
  </si>
  <si>
    <t>997221569</t>
  </si>
  <si>
    <t>743001353</t>
  </si>
  <si>
    <t>998</t>
  </si>
  <si>
    <t>Přesun hmot</t>
  </si>
  <si>
    <t>62</t>
  </si>
  <si>
    <t>998225111</t>
  </si>
  <si>
    <t>Přesun hmot pro komunikace s krytem z kameniva, monolitickým betonovým nebo živičným dopravní vzdálenost do 200 m jakékoliv délky objektu</t>
  </si>
  <si>
    <t>-307507562</t>
  </si>
  <si>
    <t>PSV</t>
  </si>
  <si>
    <t>Práce a dodávky PSV</t>
  </si>
  <si>
    <t>711</t>
  </si>
  <si>
    <t>Izolace proti vodě, vlhkosti a plynům</t>
  </si>
  <si>
    <t>63</t>
  </si>
  <si>
    <t>711161215</t>
  </si>
  <si>
    <t>Izolace proti zemní vlhkosti a beztlakové vodě nopovými fóliemi na ploše svislé S vrstva ochranná, odvětrávací a drenážní výška nopku 20,0 mm, tl. fólie do 1,0 mm</t>
  </si>
  <si>
    <t>-1377629423</t>
  </si>
  <si>
    <t>nopovaná folie</t>
  </si>
  <si>
    <t>7,0*0,5</t>
  </si>
  <si>
    <t>64</t>
  </si>
  <si>
    <t>998711102</t>
  </si>
  <si>
    <t>Přesun hmot pro izolace proti vodě, vlhkosti a plynům stanovený z hmotnosti přesunovaného materiálu vodorovná dopravní vzdálenost do 50 m v objektech výšky přes 6 do 12 m</t>
  </si>
  <si>
    <t>-1222506682</t>
  </si>
  <si>
    <t>VRN11</t>
  </si>
  <si>
    <t>VEDLEJŠÍ NÁKLADY STAVBY</t>
  </si>
  <si>
    <t>65</t>
  </si>
  <si>
    <t>VRN11-01</t>
  </si>
  <si>
    <t>Náklady zhotovitele související se zajištěním provozů nutných pro provádění díla - zařízení staveniště</t>
  </si>
  <si>
    <t>soubor</t>
  </si>
  <si>
    <t>988844296</t>
  </si>
  <si>
    <t>66</t>
  </si>
  <si>
    <t>VRN11-02</t>
  </si>
  <si>
    <t>Náklady zhotovitele související se zajištěním provozů nutných pro provádění díla - ostatní zařízení a práce</t>
  </si>
  <si>
    <t>-1890987379</t>
  </si>
  <si>
    <t>-Zřízení trvalé, dočasné deponie a mezideponie</t>
  </si>
  <si>
    <t>-zřízení příjezdů a přístupů na staveniště</t>
  </si>
  <si>
    <t>-úpravy staveniště z hlediska bezpečnosti a ochrany zdraví třetích osob, vč. nutných úprav pro osoby s omezenou schopností pohybu a orientace</t>
  </si>
  <si>
    <t>-uspořádání a bezpečnost staveniště z hlediska ochrany veřejných zájmů</t>
  </si>
  <si>
    <t>-dodržení podmínek pro provádění staveb z hlediska BOZP (vč. označení stavby) a sestaveného plánu BOZP</t>
  </si>
  <si>
    <t>-dodržování podmínek pro ochranu životního prostředí při výstavbě</t>
  </si>
  <si>
    <t>-dodržení podmínek - možnosti nakládání s odpady</t>
  </si>
  <si>
    <t>-splnění zvláštních požadavků na provádění stavby, které vyžadují zvláštní bezpečnostní opatření</t>
  </si>
  <si>
    <t>-dočasné / provizorní dopravní značení, osvětlení - (vyřízení+zřízení+likvidace po skončení stavby)</t>
  </si>
  <si>
    <t xml:space="preserve">-pravidelné čištění přilehlých / souvisejících komunikací a zpevněných ploch - po celou dobu stavby </t>
  </si>
  <si>
    <t>-zabezpečení objektu, staveniště a veškeré vybavení, majetku třetích osob a stavebního materiálu instalovaného i neinstalovaného (uskladněného)</t>
  </si>
  <si>
    <t>v rámci stavby proti vzniku jakýchkoliv škod či snížení kvality vlivem klimatických podmínek, proti odcizení.</t>
  </si>
  <si>
    <t>1,0</t>
  </si>
  <si>
    <t>67</t>
  </si>
  <si>
    <t>VRN11-03</t>
  </si>
  <si>
    <t>Náklady zhotovitele související se zajištěním provozů nutných pro provádění díla - likvidace zařízení staveniště</t>
  </si>
  <si>
    <t>1975326494</t>
  </si>
  <si>
    <t>VRN91</t>
  </si>
  <si>
    <t>OSTATNÍ NÁKLADY STAVBY</t>
  </si>
  <si>
    <t>68</t>
  </si>
  <si>
    <t>VRN91-01</t>
  </si>
  <si>
    <t>Náklady zhotovitele související se zajištěním a provedením kompletního díla dle PD a souvisejících dokladů - kompletační činnost</t>
  </si>
  <si>
    <t>-702047275</t>
  </si>
  <si>
    <t>69</t>
  </si>
  <si>
    <t>VRN91-10</t>
  </si>
  <si>
    <t>Zvláštní užívání komunikací</t>
  </si>
  <si>
    <t>-1974470479</t>
  </si>
  <si>
    <t>VRN91-31</t>
  </si>
  <si>
    <t xml:space="preserve">Provedení všech zkoušek a revizí předepsaných projektovou a zadávací dokumentací, platnými normami, návodů k obsluze - (neuvedených v jednotlivých soupisech prací) </t>
  </si>
  <si>
    <t>-1600043917</t>
  </si>
  <si>
    <t>statické zátěžové zkoušky 6 kusy</t>
  </si>
  <si>
    <t>71</t>
  </si>
  <si>
    <t>VRN91-41</t>
  </si>
  <si>
    <t>Uvedení všech pozemků, konstrukcí a povrchů dotčených stavbou do původního stavu vč. protokolárního zpětného předání jednotlivým vlastníkům.</t>
  </si>
  <si>
    <t>-1223621509</t>
  </si>
  <si>
    <t>72</t>
  </si>
  <si>
    <t>VRN91-51</t>
  </si>
  <si>
    <t xml:space="preserve">Náklady na projekční práce </t>
  </si>
  <si>
    <t>-290918097</t>
  </si>
  <si>
    <t>-vypracování realizační dokumentace stavby - dle požadavků PD a zadávací dokumentace vč. odsouhlasení ze strany autorů PDPS</t>
  </si>
  <si>
    <t>-vypracování dílenské / dodavatelské dokumentace stavby - dle požadavků PD a zadávací dokumentace vč. odsouhlasení ze strany autorů PDPS</t>
  </si>
  <si>
    <t>-vypracování dokumentace "skutečného provedení stavby" - dle požadavků PD a zadávací dokumentace vč. odsouhlasení ze strany autorů PDPS</t>
  </si>
  <si>
    <t>VEŠKERÉ FORMY A PŘEDÁNÍ SE ŘÍDÍ PODMÍNKAMI ZADÁVACÍ DOKUMENTACE STAVBY</t>
  </si>
  <si>
    <t>73</t>
  </si>
  <si>
    <t>VRN91-81</t>
  </si>
  <si>
    <t>Vytyčení všech inženýrských sítí před zahájením prací vč. řádného zajištění. Zpětné protokolární předání všech inženýrských sítí jednotlivým správcům vč. uvedení dotčených ploch do bezvadného stavu.</t>
  </si>
  <si>
    <t>2090359943</t>
  </si>
  <si>
    <t>74</t>
  </si>
  <si>
    <t>VRN91-82</t>
  </si>
  <si>
    <t>Geodetické a související práce</t>
  </si>
  <si>
    <t>1486591663</t>
  </si>
  <si>
    <t>-vytyčení stavby nebo jejich částí oprávněným geodetem vč. vypracování příslušných protokolů - před zahájením stavby</t>
  </si>
  <si>
    <t>-zaměření skutečného provedení stavby nebo jejich částí vč. vypracování geometrických plánů a ostatních příslušných protokolů</t>
  </si>
  <si>
    <t>(veškeré nové a upravované stavby/konstrukce , inženýrské a liniové stavby v rámci stavby)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</si>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</sst>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49" fontId="38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2" t="s">
        <v>14</v>
      </c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23"/>
      <c r="AQ5" s="23"/>
      <c r="AR5" s="21"/>
      <c r="BE5" s="30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4" t="s">
        <v>17</v>
      </c>
      <c r="L6" s="313"/>
      <c r="M6" s="313"/>
      <c r="N6" s="313"/>
      <c r="O6" s="313"/>
      <c r="P6" s="313"/>
      <c r="Q6" s="313"/>
      <c r="R6" s="313"/>
      <c r="S6" s="313"/>
      <c r="T6" s="313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3"/>
      <c r="AL6" s="313"/>
      <c r="AM6" s="313"/>
      <c r="AN6" s="313"/>
      <c r="AO6" s="313"/>
      <c r="AP6" s="23"/>
      <c r="AQ6" s="23"/>
      <c r="AR6" s="21"/>
      <c r="BE6" s="31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0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1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0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1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1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0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31</v>
      </c>
      <c r="AO13" s="23"/>
      <c r="AP13" s="23"/>
      <c r="AQ13" s="23"/>
      <c r="AR13" s="21"/>
      <c r="BE13" s="310"/>
      <c r="BS13" s="18" t="s">
        <v>6</v>
      </c>
    </row>
    <row r="14" spans="1:74" ht="12.75">
      <c r="B14" s="22"/>
      <c r="C14" s="23"/>
      <c r="D14" s="23"/>
      <c r="E14" s="315" t="s">
        <v>31</v>
      </c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6"/>
      <c r="AC14" s="316"/>
      <c r="AD14" s="316"/>
      <c r="AE14" s="316"/>
      <c r="AF14" s="316"/>
      <c r="AG14" s="316"/>
      <c r="AH14" s="316"/>
      <c r="AI14" s="316"/>
      <c r="AJ14" s="316"/>
      <c r="AK14" s="30" t="s">
        <v>29</v>
      </c>
      <c r="AL14" s="23"/>
      <c r="AM14" s="23"/>
      <c r="AN14" s="32" t="s">
        <v>31</v>
      </c>
      <c r="AO14" s="23"/>
      <c r="AP14" s="23"/>
      <c r="AQ14" s="23"/>
      <c r="AR14" s="21"/>
      <c r="BE14" s="31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0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1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35</v>
      </c>
      <c r="AO17" s="23"/>
      <c r="AP17" s="23"/>
      <c r="AQ17" s="23"/>
      <c r="AR17" s="21"/>
      <c r="BE17" s="310"/>
      <c r="BS17" s="18" t="s">
        <v>36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0"/>
      <c r="BS18" s="18" t="s">
        <v>6</v>
      </c>
    </row>
    <row r="19" spans="1:71" s="1" customFormat="1" ht="12" customHeight="1">
      <c r="B19" s="22"/>
      <c r="C19" s="23"/>
      <c r="D19" s="30" t="s">
        <v>37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1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10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0"/>
    </row>
    <row r="22" spans="1:71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0"/>
    </row>
    <row r="23" spans="1:71" s="1" customFormat="1" ht="47.25" customHeight="1">
      <c r="B23" s="22"/>
      <c r="C23" s="23"/>
      <c r="D23" s="23"/>
      <c r="E23" s="317" t="s">
        <v>40</v>
      </c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  <c r="AK23" s="317"/>
      <c r="AL23" s="317"/>
      <c r="AM23" s="317"/>
      <c r="AN23" s="317"/>
      <c r="AO23" s="23"/>
      <c r="AP23" s="23"/>
      <c r="AQ23" s="23"/>
      <c r="AR23" s="21"/>
      <c r="BE23" s="31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0"/>
    </row>
    <row r="26" spans="1:71" s="2" customFormat="1" ht="25.9" customHeight="1">
      <c r="A26" s="35"/>
      <c r="B26" s="36"/>
      <c r="C26" s="37"/>
      <c r="D26" s="38" t="s">
        <v>41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8">
        <f>ROUND(AG54,2)</f>
        <v>0</v>
      </c>
      <c r="AL26" s="319"/>
      <c r="AM26" s="319"/>
      <c r="AN26" s="319"/>
      <c r="AO26" s="319"/>
      <c r="AP26" s="37"/>
      <c r="AQ26" s="37"/>
      <c r="AR26" s="40"/>
      <c r="BE26" s="31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0" t="s">
        <v>42</v>
      </c>
      <c r="M28" s="320"/>
      <c r="N28" s="320"/>
      <c r="O28" s="320"/>
      <c r="P28" s="320"/>
      <c r="Q28" s="37"/>
      <c r="R28" s="37"/>
      <c r="S28" s="37"/>
      <c r="T28" s="37"/>
      <c r="U28" s="37"/>
      <c r="V28" s="37"/>
      <c r="W28" s="320" t="s">
        <v>43</v>
      </c>
      <c r="X28" s="320"/>
      <c r="Y28" s="320"/>
      <c r="Z28" s="320"/>
      <c r="AA28" s="320"/>
      <c r="AB28" s="320"/>
      <c r="AC28" s="320"/>
      <c r="AD28" s="320"/>
      <c r="AE28" s="320"/>
      <c r="AF28" s="37"/>
      <c r="AG28" s="37"/>
      <c r="AH28" s="37"/>
      <c r="AI28" s="37"/>
      <c r="AJ28" s="37"/>
      <c r="AK28" s="320" t="s">
        <v>44</v>
      </c>
      <c r="AL28" s="320"/>
      <c r="AM28" s="320"/>
      <c r="AN28" s="320"/>
      <c r="AO28" s="320"/>
      <c r="AP28" s="37"/>
      <c r="AQ28" s="37"/>
      <c r="AR28" s="40"/>
      <c r="BE28" s="310"/>
    </row>
    <row r="29" spans="1:71" s="3" customFormat="1" ht="14.45" customHeight="1">
      <c r="B29" s="41"/>
      <c r="C29" s="42"/>
      <c r="D29" s="30" t="s">
        <v>45</v>
      </c>
      <c r="E29" s="42"/>
      <c r="F29" s="30" t="s">
        <v>46</v>
      </c>
      <c r="G29" s="42"/>
      <c r="H29" s="42"/>
      <c r="I29" s="42"/>
      <c r="J29" s="42"/>
      <c r="K29" s="42"/>
      <c r="L29" s="323">
        <v>0.21</v>
      </c>
      <c r="M29" s="322"/>
      <c r="N29" s="322"/>
      <c r="O29" s="322"/>
      <c r="P29" s="322"/>
      <c r="Q29" s="42"/>
      <c r="R29" s="42"/>
      <c r="S29" s="42"/>
      <c r="T29" s="42"/>
      <c r="U29" s="42"/>
      <c r="V29" s="42"/>
      <c r="W29" s="321">
        <f>ROUND(AZ54, 2)</f>
        <v>0</v>
      </c>
      <c r="X29" s="322"/>
      <c r="Y29" s="322"/>
      <c r="Z29" s="322"/>
      <c r="AA29" s="322"/>
      <c r="AB29" s="322"/>
      <c r="AC29" s="322"/>
      <c r="AD29" s="322"/>
      <c r="AE29" s="322"/>
      <c r="AF29" s="42"/>
      <c r="AG29" s="42"/>
      <c r="AH29" s="42"/>
      <c r="AI29" s="42"/>
      <c r="AJ29" s="42"/>
      <c r="AK29" s="321">
        <f>ROUND(AV54, 2)</f>
        <v>0</v>
      </c>
      <c r="AL29" s="322"/>
      <c r="AM29" s="322"/>
      <c r="AN29" s="322"/>
      <c r="AO29" s="322"/>
      <c r="AP29" s="42"/>
      <c r="AQ29" s="42"/>
      <c r="AR29" s="43"/>
      <c r="BE29" s="311"/>
    </row>
    <row r="30" spans="1:71" s="3" customFormat="1" ht="14.45" customHeight="1">
      <c r="B30" s="41"/>
      <c r="C30" s="42"/>
      <c r="D30" s="42"/>
      <c r="E30" s="42"/>
      <c r="F30" s="30" t="s">
        <v>47</v>
      </c>
      <c r="G30" s="42"/>
      <c r="H30" s="42"/>
      <c r="I30" s="42"/>
      <c r="J30" s="42"/>
      <c r="K30" s="42"/>
      <c r="L30" s="323">
        <v>0.15</v>
      </c>
      <c r="M30" s="322"/>
      <c r="N30" s="322"/>
      <c r="O30" s="322"/>
      <c r="P30" s="322"/>
      <c r="Q30" s="42"/>
      <c r="R30" s="42"/>
      <c r="S30" s="42"/>
      <c r="T30" s="42"/>
      <c r="U30" s="42"/>
      <c r="V30" s="42"/>
      <c r="W30" s="321">
        <f>ROUND(BA54, 2)</f>
        <v>0</v>
      </c>
      <c r="X30" s="322"/>
      <c r="Y30" s="322"/>
      <c r="Z30" s="322"/>
      <c r="AA30" s="322"/>
      <c r="AB30" s="322"/>
      <c r="AC30" s="322"/>
      <c r="AD30" s="322"/>
      <c r="AE30" s="322"/>
      <c r="AF30" s="42"/>
      <c r="AG30" s="42"/>
      <c r="AH30" s="42"/>
      <c r="AI30" s="42"/>
      <c r="AJ30" s="42"/>
      <c r="AK30" s="321">
        <f>ROUND(AW54, 2)</f>
        <v>0</v>
      </c>
      <c r="AL30" s="322"/>
      <c r="AM30" s="322"/>
      <c r="AN30" s="322"/>
      <c r="AO30" s="322"/>
      <c r="AP30" s="42"/>
      <c r="AQ30" s="42"/>
      <c r="AR30" s="43"/>
      <c r="BE30" s="311"/>
    </row>
    <row r="31" spans="1:71" s="3" customFormat="1" ht="14.45" hidden="1" customHeight="1">
      <c r="B31" s="41"/>
      <c r="C31" s="42"/>
      <c r="D31" s="42"/>
      <c r="E31" s="42"/>
      <c r="F31" s="30" t="s">
        <v>48</v>
      </c>
      <c r="G31" s="42"/>
      <c r="H31" s="42"/>
      <c r="I31" s="42"/>
      <c r="J31" s="42"/>
      <c r="K31" s="42"/>
      <c r="L31" s="323">
        <v>0.21</v>
      </c>
      <c r="M31" s="322"/>
      <c r="N31" s="322"/>
      <c r="O31" s="322"/>
      <c r="P31" s="322"/>
      <c r="Q31" s="42"/>
      <c r="R31" s="42"/>
      <c r="S31" s="42"/>
      <c r="T31" s="42"/>
      <c r="U31" s="42"/>
      <c r="V31" s="42"/>
      <c r="W31" s="321">
        <f>ROUND(BB54, 2)</f>
        <v>0</v>
      </c>
      <c r="X31" s="322"/>
      <c r="Y31" s="322"/>
      <c r="Z31" s="322"/>
      <c r="AA31" s="322"/>
      <c r="AB31" s="322"/>
      <c r="AC31" s="322"/>
      <c r="AD31" s="322"/>
      <c r="AE31" s="322"/>
      <c r="AF31" s="42"/>
      <c r="AG31" s="42"/>
      <c r="AH31" s="42"/>
      <c r="AI31" s="42"/>
      <c r="AJ31" s="42"/>
      <c r="AK31" s="321">
        <v>0</v>
      </c>
      <c r="AL31" s="322"/>
      <c r="AM31" s="322"/>
      <c r="AN31" s="322"/>
      <c r="AO31" s="322"/>
      <c r="AP31" s="42"/>
      <c r="AQ31" s="42"/>
      <c r="AR31" s="43"/>
      <c r="BE31" s="311"/>
    </row>
    <row r="32" spans="1:71" s="3" customFormat="1" ht="14.45" hidden="1" customHeight="1">
      <c r="B32" s="41"/>
      <c r="C32" s="42"/>
      <c r="D32" s="42"/>
      <c r="E32" s="42"/>
      <c r="F32" s="30" t="s">
        <v>49</v>
      </c>
      <c r="G32" s="42"/>
      <c r="H32" s="42"/>
      <c r="I32" s="42"/>
      <c r="J32" s="42"/>
      <c r="K32" s="42"/>
      <c r="L32" s="323">
        <v>0.15</v>
      </c>
      <c r="M32" s="322"/>
      <c r="N32" s="322"/>
      <c r="O32" s="322"/>
      <c r="P32" s="322"/>
      <c r="Q32" s="42"/>
      <c r="R32" s="42"/>
      <c r="S32" s="42"/>
      <c r="T32" s="42"/>
      <c r="U32" s="42"/>
      <c r="V32" s="42"/>
      <c r="W32" s="321">
        <f>ROUND(BC54, 2)</f>
        <v>0</v>
      </c>
      <c r="X32" s="322"/>
      <c r="Y32" s="322"/>
      <c r="Z32" s="322"/>
      <c r="AA32" s="322"/>
      <c r="AB32" s="322"/>
      <c r="AC32" s="322"/>
      <c r="AD32" s="322"/>
      <c r="AE32" s="322"/>
      <c r="AF32" s="42"/>
      <c r="AG32" s="42"/>
      <c r="AH32" s="42"/>
      <c r="AI32" s="42"/>
      <c r="AJ32" s="42"/>
      <c r="AK32" s="321">
        <v>0</v>
      </c>
      <c r="AL32" s="322"/>
      <c r="AM32" s="322"/>
      <c r="AN32" s="322"/>
      <c r="AO32" s="322"/>
      <c r="AP32" s="42"/>
      <c r="AQ32" s="42"/>
      <c r="AR32" s="43"/>
      <c r="BE32" s="311"/>
    </row>
    <row r="33" spans="1:57" s="3" customFormat="1" ht="14.45" hidden="1" customHeight="1">
      <c r="B33" s="41"/>
      <c r="C33" s="42"/>
      <c r="D33" s="42"/>
      <c r="E33" s="42"/>
      <c r="F33" s="30" t="s">
        <v>50</v>
      </c>
      <c r="G33" s="42"/>
      <c r="H33" s="42"/>
      <c r="I33" s="42"/>
      <c r="J33" s="42"/>
      <c r="K33" s="42"/>
      <c r="L33" s="323">
        <v>0</v>
      </c>
      <c r="M33" s="322"/>
      <c r="N33" s="322"/>
      <c r="O33" s="322"/>
      <c r="P33" s="322"/>
      <c r="Q33" s="42"/>
      <c r="R33" s="42"/>
      <c r="S33" s="42"/>
      <c r="T33" s="42"/>
      <c r="U33" s="42"/>
      <c r="V33" s="42"/>
      <c r="W33" s="321">
        <f>ROUND(BD54, 2)</f>
        <v>0</v>
      </c>
      <c r="X33" s="322"/>
      <c r="Y33" s="322"/>
      <c r="Z33" s="322"/>
      <c r="AA33" s="322"/>
      <c r="AB33" s="322"/>
      <c r="AC33" s="322"/>
      <c r="AD33" s="322"/>
      <c r="AE33" s="322"/>
      <c r="AF33" s="42"/>
      <c r="AG33" s="42"/>
      <c r="AH33" s="42"/>
      <c r="AI33" s="42"/>
      <c r="AJ33" s="42"/>
      <c r="AK33" s="321">
        <v>0</v>
      </c>
      <c r="AL33" s="322"/>
      <c r="AM33" s="322"/>
      <c r="AN33" s="322"/>
      <c r="AO33" s="322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52</v>
      </c>
      <c r="U35" s="46"/>
      <c r="V35" s="46"/>
      <c r="W35" s="46"/>
      <c r="X35" s="324" t="s">
        <v>53</v>
      </c>
      <c r="Y35" s="325"/>
      <c r="Z35" s="325"/>
      <c r="AA35" s="325"/>
      <c r="AB35" s="325"/>
      <c r="AC35" s="46"/>
      <c r="AD35" s="46"/>
      <c r="AE35" s="46"/>
      <c r="AF35" s="46"/>
      <c r="AG35" s="46"/>
      <c r="AH35" s="46"/>
      <c r="AI35" s="46"/>
      <c r="AJ35" s="46"/>
      <c r="AK35" s="326">
        <f>SUM(AK26:AK33)</f>
        <v>0</v>
      </c>
      <c r="AL35" s="325"/>
      <c r="AM35" s="325"/>
      <c r="AN35" s="325"/>
      <c r="AO35" s="32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54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2020/21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8" t="str">
        <f>K6</f>
        <v>Rekonstrukce místní komunikace na parc. č. 2921/1 v k.ú. Vlčice u Jeseníka</v>
      </c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Vlčice u Jeseníka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0" t="str">
        <f>IF(AN8= "","",AN8)</f>
        <v>4. 12. 2020</v>
      </c>
      <c r="AN47" s="330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2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Obec Vlčice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32</v>
      </c>
      <c r="AJ49" s="37"/>
      <c r="AK49" s="37"/>
      <c r="AL49" s="37"/>
      <c r="AM49" s="331" t="str">
        <f>IF(E17="","",E17)</f>
        <v>TUMVIA s.r.o.</v>
      </c>
      <c r="AN49" s="332"/>
      <c r="AO49" s="332"/>
      <c r="AP49" s="332"/>
      <c r="AQ49" s="37"/>
      <c r="AR49" s="40"/>
      <c r="AS49" s="333" t="s">
        <v>55</v>
      </c>
      <c r="AT49" s="334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2" customHeight="1">
      <c r="A50" s="35"/>
      <c r="B50" s="36"/>
      <c r="C50" s="30" t="s">
        <v>30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37</v>
      </c>
      <c r="AJ50" s="37"/>
      <c r="AK50" s="37"/>
      <c r="AL50" s="37"/>
      <c r="AM50" s="331" t="str">
        <f>IF(E20="","",E20)</f>
        <v xml:space="preserve"> </v>
      </c>
      <c r="AN50" s="332"/>
      <c r="AO50" s="332"/>
      <c r="AP50" s="332"/>
      <c r="AQ50" s="37"/>
      <c r="AR50" s="40"/>
      <c r="AS50" s="335"/>
      <c r="AT50" s="336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7"/>
      <c r="AT51" s="338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9" t="s">
        <v>56</v>
      </c>
      <c r="D52" s="340"/>
      <c r="E52" s="340"/>
      <c r="F52" s="340"/>
      <c r="G52" s="340"/>
      <c r="H52" s="67"/>
      <c r="I52" s="341" t="s">
        <v>57</v>
      </c>
      <c r="J52" s="340"/>
      <c r="K52" s="340"/>
      <c r="L52" s="340"/>
      <c r="M52" s="340"/>
      <c r="N52" s="340"/>
      <c r="O52" s="340"/>
      <c r="P52" s="340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2" t="s">
        <v>58</v>
      </c>
      <c r="AH52" s="340"/>
      <c r="AI52" s="340"/>
      <c r="AJ52" s="340"/>
      <c r="AK52" s="340"/>
      <c r="AL52" s="340"/>
      <c r="AM52" s="340"/>
      <c r="AN52" s="341" t="s">
        <v>59</v>
      </c>
      <c r="AO52" s="340"/>
      <c r="AP52" s="340"/>
      <c r="AQ52" s="68" t="s">
        <v>60</v>
      </c>
      <c r="AR52" s="40"/>
      <c r="AS52" s="69" t="s">
        <v>61</v>
      </c>
      <c r="AT52" s="70" t="s">
        <v>62</v>
      </c>
      <c r="AU52" s="70" t="s">
        <v>63</v>
      </c>
      <c r="AV52" s="70" t="s">
        <v>64</v>
      </c>
      <c r="AW52" s="70" t="s">
        <v>65</v>
      </c>
      <c r="AX52" s="70" t="s">
        <v>66</v>
      </c>
      <c r="AY52" s="70" t="s">
        <v>67</v>
      </c>
      <c r="AZ52" s="70" t="s">
        <v>68</v>
      </c>
      <c r="BA52" s="70" t="s">
        <v>69</v>
      </c>
      <c r="BB52" s="70" t="s">
        <v>70</v>
      </c>
      <c r="BC52" s="70" t="s">
        <v>71</v>
      </c>
      <c r="BD52" s="71" t="s">
        <v>72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73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6">
        <f>ROUND(AG55,2)</f>
        <v>0</v>
      </c>
      <c r="AH54" s="346"/>
      <c r="AI54" s="346"/>
      <c r="AJ54" s="346"/>
      <c r="AK54" s="346"/>
      <c r="AL54" s="346"/>
      <c r="AM54" s="346"/>
      <c r="AN54" s="347">
        <f>SUM(AG54,AT54)</f>
        <v>0</v>
      </c>
      <c r="AO54" s="347"/>
      <c r="AP54" s="347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74</v>
      </c>
      <c r="BT54" s="85" t="s">
        <v>75</v>
      </c>
      <c r="BV54" s="85" t="s">
        <v>76</v>
      </c>
      <c r="BW54" s="85" t="s">
        <v>5</v>
      </c>
      <c r="BX54" s="85" t="s">
        <v>77</v>
      </c>
      <c r="CL54" s="85" t="s">
        <v>19</v>
      </c>
    </row>
    <row r="55" spans="1:90" s="7" customFormat="1" ht="37.5" customHeight="1">
      <c r="A55" s="86" t="s">
        <v>78</v>
      </c>
      <c r="B55" s="87"/>
      <c r="C55" s="88"/>
      <c r="D55" s="345" t="s">
        <v>14</v>
      </c>
      <c r="E55" s="345"/>
      <c r="F55" s="345"/>
      <c r="G55" s="345"/>
      <c r="H55" s="345"/>
      <c r="I55" s="89"/>
      <c r="J55" s="345" t="s">
        <v>17</v>
      </c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3">
        <f>'2020-21 - Rekonstrukce mí...'!J28</f>
        <v>0</v>
      </c>
      <c r="AH55" s="344"/>
      <c r="AI55" s="344"/>
      <c r="AJ55" s="344"/>
      <c r="AK55" s="344"/>
      <c r="AL55" s="344"/>
      <c r="AM55" s="344"/>
      <c r="AN55" s="343">
        <f>SUM(AG55,AT55)</f>
        <v>0</v>
      </c>
      <c r="AO55" s="344"/>
      <c r="AP55" s="344"/>
      <c r="AQ55" s="90" t="s">
        <v>79</v>
      </c>
      <c r="AR55" s="91"/>
      <c r="AS55" s="92">
        <v>0</v>
      </c>
      <c r="AT55" s="93">
        <f>ROUND(SUM(AV55:AW55),2)</f>
        <v>0</v>
      </c>
      <c r="AU55" s="94">
        <f>'2020-21 - Rekonstrukce mí...'!P85</f>
        <v>0</v>
      </c>
      <c r="AV55" s="93">
        <f>'2020-21 - Rekonstrukce mí...'!J31</f>
        <v>0</v>
      </c>
      <c r="AW55" s="93">
        <f>'2020-21 - Rekonstrukce mí...'!J32</f>
        <v>0</v>
      </c>
      <c r="AX55" s="93">
        <f>'2020-21 - Rekonstrukce mí...'!J33</f>
        <v>0</v>
      </c>
      <c r="AY55" s="93">
        <f>'2020-21 - Rekonstrukce mí...'!J34</f>
        <v>0</v>
      </c>
      <c r="AZ55" s="93">
        <f>'2020-21 - Rekonstrukce mí...'!F31</f>
        <v>0</v>
      </c>
      <c r="BA55" s="93">
        <f>'2020-21 - Rekonstrukce mí...'!F32</f>
        <v>0</v>
      </c>
      <c r="BB55" s="93">
        <f>'2020-21 - Rekonstrukce mí...'!F33</f>
        <v>0</v>
      </c>
      <c r="BC55" s="93">
        <f>'2020-21 - Rekonstrukce mí...'!F34</f>
        <v>0</v>
      </c>
      <c r="BD55" s="95">
        <f>'2020-21 - Rekonstrukce mí...'!F35</f>
        <v>0</v>
      </c>
      <c r="BT55" s="96" t="s">
        <v>80</v>
      </c>
      <c r="BU55" s="96" t="s">
        <v>81</v>
      </c>
      <c r="BV55" s="96" t="s">
        <v>76</v>
      </c>
      <c r="BW55" s="96" t="s">
        <v>5</v>
      </c>
      <c r="BX55" s="96" t="s">
        <v>77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gBPomKI3WEozeaBemucx0Dqkgr68LO+1nHP+Jm97+klPlHw6lELSJXyajpzgOz8EONzC4CB8F+iLkf897hOCXw==" saltValue="HokgJFJYCOaNrD5v4D8TQNtF1yqOGayy7nfs32A7OzpUNtqUVwyT8jFXCGzMGI++CMG2DebvrOz3z/KysCJOt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0-21 - Rekonstrukce mí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82</v>
      </c>
    </row>
    <row r="4" spans="1:46" s="1" customFormat="1" ht="24.95" customHeight="1">
      <c r="B4" s="21"/>
      <c r="D4" s="99" t="s">
        <v>83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24.75" customHeight="1">
      <c r="A7" s="35"/>
      <c r="B7" s="40"/>
      <c r="C7" s="35"/>
      <c r="D7" s="35"/>
      <c r="E7" s="349" t="s">
        <v>17</v>
      </c>
      <c r="F7" s="350"/>
      <c r="G7" s="350"/>
      <c r="H7" s="350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4. 12. 2020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25</v>
      </c>
      <c r="E12" s="35"/>
      <c r="F12" s="35"/>
      <c r="G12" s="35"/>
      <c r="H12" s="35"/>
      <c r="I12" s="101" t="s">
        <v>26</v>
      </c>
      <c r="J12" s="103" t="s">
        <v>27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28</v>
      </c>
      <c r="F13" s="35"/>
      <c r="G13" s="35"/>
      <c r="H13" s="35"/>
      <c r="I13" s="101" t="s">
        <v>29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30</v>
      </c>
      <c r="E15" s="35"/>
      <c r="F15" s="35"/>
      <c r="G15" s="35"/>
      <c r="H15" s="35"/>
      <c r="I15" s="101" t="s">
        <v>26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1" t="str">
        <f>'Rekapitulace stavby'!E14</f>
        <v>Vyplň údaj</v>
      </c>
      <c r="F16" s="352"/>
      <c r="G16" s="352"/>
      <c r="H16" s="352"/>
      <c r="I16" s="101" t="s">
        <v>29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32</v>
      </c>
      <c r="E18" s="35"/>
      <c r="F18" s="35"/>
      <c r="G18" s="35"/>
      <c r="H18" s="35"/>
      <c r="I18" s="101" t="s">
        <v>26</v>
      </c>
      <c r="J18" s="103" t="s">
        <v>33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34</v>
      </c>
      <c r="F19" s="35"/>
      <c r="G19" s="35"/>
      <c r="H19" s="35"/>
      <c r="I19" s="101" t="s">
        <v>29</v>
      </c>
      <c r="J19" s="103" t="s">
        <v>35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37</v>
      </c>
      <c r="E21" s="35"/>
      <c r="F21" s="35"/>
      <c r="G21" s="35"/>
      <c r="H21" s="35"/>
      <c r="I21" s="101" t="s">
        <v>26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29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39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83.25" customHeight="1">
      <c r="A25" s="105"/>
      <c r="B25" s="106"/>
      <c r="C25" s="105"/>
      <c r="D25" s="105"/>
      <c r="E25" s="353" t="s">
        <v>40</v>
      </c>
      <c r="F25" s="353"/>
      <c r="G25" s="353"/>
      <c r="H25" s="353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41</v>
      </c>
      <c r="E28" s="35"/>
      <c r="F28" s="35"/>
      <c r="G28" s="35"/>
      <c r="H28" s="35"/>
      <c r="I28" s="35"/>
      <c r="J28" s="110">
        <f>ROUND(J85,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43</v>
      </c>
      <c r="G30" s="35"/>
      <c r="H30" s="35"/>
      <c r="I30" s="111" t="s">
        <v>42</v>
      </c>
      <c r="J30" s="111" t="s">
        <v>44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45</v>
      </c>
      <c r="E31" s="101" t="s">
        <v>46</v>
      </c>
      <c r="F31" s="113">
        <f>ROUND((SUM(BE85:BE322)),  2)</f>
        <v>0</v>
      </c>
      <c r="G31" s="35"/>
      <c r="H31" s="35"/>
      <c r="I31" s="114">
        <v>0.21</v>
      </c>
      <c r="J31" s="113">
        <f>ROUND(((SUM(BE85:BE322))*I31),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47</v>
      </c>
      <c r="F32" s="113">
        <f>ROUND((SUM(BF85:BF322)),  2)</f>
        <v>0</v>
      </c>
      <c r="G32" s="35"/>
      <c r="H32" s="35"/>
      <c r="I32" s="114">
        <v>0.15</v>
      </c>
      <c r="J32" s="113">
        <f>ROUND(((SUM(BF85:BF322))*I32),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48</v>
      </c>
      <c r="F33" s="113">
        <f>ROUND((SUM(BG85:BG322)),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49</v>
      </c>
      <c r="F34" s="113">
        <f>ROUND((SUM(BH85:BH322)),  2)</f>
        <v>0</v>
      </c>
      <c r="G34" s="35"/>
      <c r="H34" s="35"/>
      <c r="I34" s="114">
        <v>0.15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50</v>
      </c>
      <c r="F35" s="113">
        <f>ROUND((SUM(BI85:BI322)),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51</v>
      </c>
      <c r="E37" s="117"/>
      <c r="F37" s="117"/>
      <c r="G37" s="118" t="s">
        <v>52</v>
      </c>
      <c r="H37" s="119" t="s">
        <v>53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84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24.75" customHeight="1">
      <c r="A46" s="35"/>
      <c r="B46" s="36"/>
      <c r="C46" s="37"/>
      <c r="D46" s="37"/>
      <c r="E46" s="328" t="str">
        <f>E7</f>
        <v>Rekonstrukce místní komunikace na parc. č. 2921/1 v k.ú. Vlčice u Jeseníka</v>
      </c>
      <c r="F46" s="354"/>
      <c r="G46" s="354"/>
      <c r="H46" s="354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Vlčice u Jeseníka</v>
      </c>
      <c r="G48" s="37"/>
      <c r="H48" s="37"/>
      <c r="I48" s="30" t="s">
        <v>23</v>
      </c>
      <c r="J48" s="60" t="str">
        <f>IF(J10="","",J10)</f>
        <v>4. 12. 2020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2" customHeight="1">
      <c r="A50" s="35"/>
      <c r="B50" s="36"/>
      <c r="C50" s="30" t="s">
        <v>25</v>
      </c>
      <c r="D50" s="37"/>
      <c r="E50" s="37"/>
      <c r="F50" s="28" t="str">
        <f>E13</f>
        <v>Obec Vlčice</v>
      </c>
      <c r="G50" s="37"/>
      <c r="H50" s="37"/>
      <c r="I50" s="30" t="s">
        <v>32</v>
      </c>
      <c r="J50" s="33" t="str">
        <f>E19</f>
        <v>TUMVIA s.r.o.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2" customHeight="1">
      <c r="A51" s="35"/>
      <c r="B51" s="36"/>
      <c r="C51" s="30" t="s">
        <v>30</v>
      </c>
      <c r="D51" s="37"/>
      <c r="E51" s="37"/>
      <c r="F51" s="28" t="str">
        <f>IF(E16="","",E16)</f>
        <v>Vyplň údaj</v>
      </c>
      <c r="G51" s="37"/>
      <c r="H51" s="37"/>
      <c r="I51" s="30" t="s">
        <v>37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85</v>
      </c>
      <c r="D53" s="127"/>
      <c r="E53" s="127"/>
      <c r="F53" s="127"/>
      <c r="G53" s="127"/>
      <c r="H53" s="127"/>
      <c r="I53" s="127"/>
      <c r="J53" s="128" t="s">
        <v>86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73</v>
      </c>
      <c r="D55" s="37"/>
      <c r="E55" s="37"/>
      <c r="F55" s="37"/>
      <c r="G55" s="37"/>
      <c r="H55" s="37"/>
      <c r="I55" s="37"/>
      <c r="J55" s="78">
        <f>J85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87</v>
      </c>
    </row>
    <row r="56" spans="1:47" s="9" customFormat="1" ht="24.95" customHeight="1">
      <c r="B56" s="130"/>
      <c r="C56" s="131"/>
      <c r="D56" s="132" t="s">
        <v>88</v>
      </c>
      <c r="E56" s="133"/>
      <c r="F56" s="133"/>
      <c r="G56" s="133"/>
      <c r="H56" s="133"/>
      <c r="I56" s="133"/>
      <c r="J56" s="134">
        <f>J86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89</v>
      </c>
      <c r="E57" s="139"/>
      <c r="F57" s="139"/>
      <c r="G57" s="139"/>
      <c r="H57" s="139"/>
      <c r="I57" s="139"/>
      <c r="J57" s="140">
        <f>J87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90</v>
      </c>
      <c r="E58" s="139"/>
      <c r="F58" s="139"/>
      <c r="G58" s="139"/>
      <c r="H58" s="139"/>
      <c r="I58" s="139"/>
      <c r="J58" s="140">
        <f>J140</f>
        <v>0</v>
      </c>
      <c r="K58" s="137"/>
      <c r="L58" s="141"/>
    </row>
    <row r="59" spans="1:47" s="10" customFormat="1" ht="19.899999999999999" customHeight="1">
      <c r="B59" s="136"/>
      <c r="C59" s="137"/>
      <c r="D59" s="138" t="s">
        <v>91</v>
      </c>
      <c r="E59" s="139"/>
      <c r="F59" s="139"/>
      <c r="G59" s="139"/>
      <c r="H59" s="139"/>
      <c r="I59" s="139"/>
      <c r="J59" s="140">
        <f>J153</f>
        <v>0</v>
      </c>
      <c r="K59" s="137"/>
      <c r="L59" s="141"/>
    </row>
    <row r="60" spans="1:47" s="10" customFormat="1" ht="19.899999999999999" customHeight="1">
      <c r="B60" s="136"/>
      <c r="C60" s="137"/>
      <c r="D60" s="138" t="s">
        <v>92</v>
      </c>
      <c r="E60" s="139"/>
      <c r="F60" s="139"/>
      <c r="G60" s="139"/>
      <c r="H60" s="139"/>
      <c r="I60" s="139"/>
      <c r="J60" s="140">
        <f>J204</f>
        <v>0</v>
      </c>
      <c r="K60" s="137"/>
      <c r="L60" s="141"/>
    </row>
    <row r="61" spans="1:47" s="10" customFormat="1" ht="19.899999999999999" customHeight="1">
      <c r="B61" s="136"/>
      <c r="C61" s="137"/>
      <c r="D61" s="138" t="s">
        <v>93</v>
      </c>
      <c r="E61" s="139"/>
      <c r="F61" s="139"/>
      <c r="G61" s="139"/>
      <c r="H61" s="139"/>
      <c r="I61" s="139"/>
      <c r="J61" s="140">
        <f>J216</f>
        <v>0</v>
      </c>
      <c r="K61" s="137"/>
      <c r="L61" s="141"/>
    </row>
    <row r="62" spans="1:47" s="10" customFormat="1" ht="19.899999999999999" customHeight="1">
      <c r="B62" s="136"/>
      <c r="C62" s="137"/>
      <c r="D62" s="138" t="s">
        <v>94</v>
      </c>
      <c r="E62" s="139"/>
      <c r="F62" s="139"/>
      <c r="G62" s="139"/>
      <c r="H62" s="139"/>
      <c r="I62" s="139"/>
      <c r="J62" s="140">
        <f>J258</f>
        <v>0</v>
      </c>
      <c r="K62" s="137"/>
      <c r="L62" s="141"/>
    </row>
    <row r="63" spans="1:47" s="10" customFormat="1" ht="19.899999999999999" customHeight="1">
      <c r="B63" s="136"/>
      <c r="C63" s="137"/>
      <c r="D63" s="138" t="s">
        <v>95</v>
      </c>
      <c r="E63" s="139"/>
      <c r="F63" s="139"/>
      <c r="G63" s="139"/>
      <c r="H63" s="139"/>
      <c r="I63" s="139"/>
      <c r="J63" s="140">
        <f>J273</f>
        <v>0</v>
      </c>
      <c r="K63" s="137"/>
      <c r="L63" s="141"/>
    </row>
    <row r="64" spans="1:47" s="9" customFormat="1" ht="24.95" customHeight="1">
      <c r="B64" s="130"/>
      <c r="C64" s="131"/>
      <c r="D64" s="132" t="s">
        <v>96</v>
      </c>
      <c r="E64" s="133"/>
      <c r="F64" s="133"/>
      <c r="G64" s="133"/>
      <c r="H64" s="133"/>
      <c r="I64" s="133"/>
      <c r="J64" s="134">
        <f>J275</f>
        <v>0</v>
      </c>
      <c r="K64" s="131"/>
      <c r="L64" s="135"/>
    </row>
    <row r="65" spans="1:31" s="10" customFormat="1" ht="19.899999999999999" customHeight="1">
      <c r="B65" s="136"/>
      <c r="C65" s="137"/>
      <c r="D65" s="138" t="s">
        <v>97</v>
      </c>
      <c r="E65" s="139"/>
      <c r="F65" s="139"/>
      <c r="G65" s="139"/>
      <c r="H65" s="139"/>
      <c r="I65" s="139"/>
      <c r="J65" s="140">
        <f>J276</f>
        <v>0</v>
      </c>
      <c r="K65" s="137"/>
      <c r="L65" s="141"/>
    </row>
    <row r="66" spans="1:31" s="9" customFormat="1" ht="24.95" customHeight="1">
      <c r="B66" s="130"/>
      <c r="C66" s="131"/>
      <c r="D66" s="132" t="s">
        <v>98</v>
      </c>
      <c r="E66" s="133"/>
      <c r="F66" s="133"/>
      <c r="G66" s="133"/>
      <c r="H66" s="133"/>
      <c r="I66" s="133"/>
      <c r="J66" s="134">
        <f>J282</f>
        <v>0</v>
      </c>
      <c r="K66" s="131"/>
      <c r="L66" s="135"/>
    </row>
    <row r="67" spans="1:31" s="9" customFormat="1" ht="24.95" customHeight="1">
      <c r="B67" s="130"/>
      <c r="C67" s="131"/>
      <c r="D67" s="132" t="s">
        <v>99</v>
      </c>
      <c r="E67" s="133"/>
      <c r="F67" s="133"/>
      <c r="G67" s="133"/>
      <c r="H67" s="133"/>
      <c r="I67" s="133"/>
      <c r="J67" s="134">
        <f>J300</f>
        <v>0</v>
      </c>
      <c r="K67" s="131"/>
      <c r="L67" s="135"/>
    </row>
    <row r="68" spans="1:31" s="2" customFormat="1" ht="21.7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100</v>
      </c>
      <c r="D74" s="37"/>
      <c r="E74" s="37"/>
      <c r="F74" s="37"/>
      <c r="G74" s="37"/>
      <c r="H74" s="37"/>
      <c r="I74" s="37"/>
      <c r="J74" s="37"/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24.75" customHeight="1">
      <c r="A77" s="35"/>
      <c r="B77" s="36"/>
      <c r="C77" s="37"/>
      <c r="D77" s="37"/>
      <c r="E77" s="328" t="str">
        <f>E7</f>
        <v>Rekonstrukce místní komunikace na parc. č. 2921/1 v k.ú. Vlčice u Jeseníka</v>
      </c>
      <c r="F77" s="354"/>
      <c r="G77" s="354"/>
      <c r="H77" s="354"/>
      <c r="I77" s="37"/>
      <c r="J77" s="37"/>
      <c r="K77" s="37"/>
      <c r="L77" s="10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7"/>
      <c r="E79" s="37"/>
      <c r="F79" s="28" t="str">
        <f>F10</f>
        <v>Vlčice u Jeseníka</v>
      </c>
      <c r="G79" s="37"/>
      <c r="H79" s="37"/>
      <c r="I79" s="30" t="s">
        <v>23</v>
      </c>
      <c r="J79" s="60" t="str">
        <f>IF(J10="","",J10)</f>
        <v>4. 12. 2020</v>
      </c>
      <c r="K79" s="37"/>
      <c r="L79" s="10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25</v>
      </c>
      <c r="D81" s="37"/>
      <c r="E81" s="37"/>
      <c r="F81" s="28" t="str">
        <f>E13</f>
        <v>Obec Vlčice</v>
      </c>
      <c r="G81" s="37"/>
      <c r="H81" s="37"/>
      <c r="I81" s="30" t="s">
        <v>32</v>
      </c>
      <c r="J81" s="33" t="str">
        <f>E19</f>
        <v>TUMVIA s.r.o.</v>
      </c>
      <c r="K81" s="37"/>
      <c r="L81" s="10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30</v>
      </c>
      <c r="D82" s="37"/>
      <c r="E82" s="37"/>
      <c r="F82" s="28" t="str">
        <f>IF(E16="","",E16)</f>
        <v>Vyplň údaj</v>
      </c>
      <c r="G82" s="37"/>
      <c r="H82" s="37"/>
      <c r="I82" s="30" t="s">
        <v>37</v>
      </c>
      <c r="J82" s="33" t="str">
        <f>E22</f>
        <v xml:space="preserve"> </v>
      </c>
      <c r="K82" s="37"/>
      <c r="L82" s="10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42"/>
      <c r="B84" s="143"/>
      <c r="C84" s="144" t="s">
        <v>101</v>
      </c>
      <c r="D84" s="145" t="s">
        <v>60</v>
      </c>
      <c r="E84" s="145" t="s">
        <v>56</v>
      </c>
      <c r="F84" s="145" t="s">
        <v>57</v>
      </c>
      <c r="G84" s="145" t="s">
        <v>102</v>
      </c>
      <c r="H84" s="145" t="s">
        <v>103</v>
      </c>
      <c r="I84" s="145" t="s">
        <v>104</v>
      </c>
      <c r="J84" s="145" t="s">
        <v>86</v>
      </c>
      <c r="K84" s="146" t="s">
        <v>105</v>
      </c>
      <c r="L84" s="147"/>
      <c r="M84" s="69" t="s">
        <v>19</v>
      </c>
      <c r="N84" s="70" t="s">
        <v>45</v>
      </c>
      <c r="O84" s="70" t="s">
        <v>106</v>
      </c>
      <c r="P84" s="70" t="s">
        <v>107</v>
      </c>
      <c r="Q84" s="70" t="s">
        <v>108</v>
      </c>
      <c r="R84" s="70" t="s">
        <v>109</v>
      </c>
      <c r="S84" s="70" t="s">
        <v>110</v>
      </c>
      <c r="T84" s="71" t="s">
        <v>111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pans="1:65" s="2" customFormat="1" ht="22.9" customHeight="1">
      <c r="A85" s="35"/>
      <c r="B85" s="36"/>
      <c r="C85" s="76" t="s">
        <v>112</v>
      </c>
      <c r="D85" s="37"/>
      <c r="E85" s="37"/>
      <c r="F85" s="37"/>
      <c r="G85" s="37"/>
      <c r="H85" s="37"/>
      <c r="I85" s="37"/>
      <c r="J85" s="148">
        <f>BK85</f>
        <v>0</v>
      </c>
      <c r="K85" s="37"/>
      <c r="L85" s="40"/>
      <c r="M85" s="72"/>
      <c r="N85" s="149"/>
      <c r="O85" s="73"/>
      <c r="P85" s="150">
        <f>P86+P275+P282+P300</f>
        <v>0</v>
      </c>
      <c r="Q85" s="73"/>
      <c r="R85" s="150">
        <f>R86+R275+R282+R300</f>
        <v>452.51352850000006</v>
      </c>
      <c r="S85" s="73"/>
      <c r="T85" s="151">
        <f>T86+T275+T282+T300</f>
        <v>593.62009999999998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74</v>
      </c>
      <c r="AU85" s="18" t="s">
        <v>87</v>
      </c>
      <c r="BK85" s="152">
        <f>BK86+BK275+BK282+BK300</f>
        <v>0</v>
      </c>
    </row>
    <row r="86" spans="1:65" s="12" customFormat="1" ht="25.9" customHeight="1">
      <c r="B86" s="153"/>
      <c r="C86" s="154"/>
      <c r="D86" s="155" t="s">
        <v>74</v>
      </c>
      <c r="E86" s="156" t="s">
        <v>113</v>
      </c>
      <c r="F86" s="156" t="s">
        <v>114</v>
      </c>
      <c r="G86" s="154"/>
      <c r="H86" s="154"/>
      <c r="I86" s="157"/>
      <c r="J86" s="158">
        <f>BK86</f>
        <v>0</v>
      </c>
      <c r="K86" s="154"/>
      <c r="L86" s="159"/>
      <c r="M86" s="160"/>
      <c r="N86" s="161"/>
      <c r="O86" s="161"/>
      <c r="P86" s="162">
        <f>P87+P140+P153+P204+P216+P258+P273</f>
        <v>0</v>
      </c>
      <c r="Q86" s="161"/>
      <c r="R86" s="162">
        <f>R87+R140+R153+R204+R216+R258+R273</f>
        <v>452.51072850000008</v>
      </c>
      <c r="S86" s="161"/>
      <c r="T86" s="163">
        <f>T87+T140+T153+T204+T216+T258+T273</f>
        <v>593.62009999999998</v>
      </c>
      <c r="AR86" s="164" t="s">
        <v>80</v>
      </c>
      <c r="AT86" s="165" t="s">
        <v>74</v>
      </c>
      <c r="AU86" s="165" t="s">
        <v>75</v>
      </c>
      <c r="AY86" s="164" t="s">
        <v>115</v>
      </c>
      <c r="BK86" s="166">
        <f>BK87+BK140+BK153+BK204+BK216+BK258+BK273</f>
        <v>0</v>
      </c>
    </row>
    <row r="87" spans="1:65" s="12" customFormat="1" ht="22.9" customHeight="1">
      <c r="B87" s="153"/>
      <c r="C87" s="154"/>
      <c r="D87" s="155" t="s">
        <v>74</v>
      </c>
      <c r="E87" s="167" t="s">
        <v>80</v>
      </c>
      <c r="F87" s="167" t="s">
        <v>116</v>
      </c>
      <c r="G87" s="154"/>
      <c r="H87" s="154"/>
      <c r="I87" s="157"/>
      <c r="J87" s="168">
        <f>BK87</f>
        <v>0</v>
      </c>
      <c r="K87" s="154"/>
      <c r="L87" s="159"/>
      <c r="M87" s="160"/>
      <c r="N87" s="161"/>
      <c r="O87" s="161"/>
      <c r="P87" s="162">
        <f>SUM(P88:P139)</f>
        <v>0</v>
      </c>
      <c r="Q87" s="161"/>
      <c r="R87" s="162">
        <f>SUM(R88:R139)</f>
        <v>230.24555950000001</v>
      </c>
      <c r="S87" s="161"/>
      <c r="T87" s="163">
        <f>SUM(T88:T139)</f>
        <v>555.6096</v>
      </c>
      <c r="AR87" s="164" t="s">
        <v>80</v>
      </c>
      <c r="AT87" s="165" t="s">
        <v>74</v>
      </c>
      <c r="AU87" s="165" t="s">
        <v>80</v>
      </c>
      <c r="AY87" s="164" t="s">
        <v>115</v>
      </c>
      <c r="BK87" s="166">
        <f>SUM(BK88:BK139)</f>
        <v>0</v>
      </c>
    </row>
    <row r="88" spans="1:65" s="2" customFormat="1" ht="49.15" customHeight="1">
      <c r="A88" s="35"/>
      <c r="B88" s="36"/>
      <c r="C88" s="169" t="s">
        <v>80</v>
      </c>
      <c r="D88" s="169" t="s">
        <v>117</v>
      </c>
      <c r="E88" s="170" t="s">
        <v>118</v>
      </c>
      <c r="F88" s="171" t="s">
        <v>119</v>
      </c>
      <c r="G88" s="172" t="s">
        <v>120</v>
      </c>
      <c r="H88" s="173">
        <v>2170.35</v>
      </c>
      <c r="I88" s="174"/>
      <c r="J88" s="175">
        <f>ROUND(I88*H88,2)</f>
        <v>0</v>
      </c>
      <c r="K88" s="171" t="s">
        <v>121</v>
      </c>
      <c r="L88" s="40"/>
      <c r="M88" s="176" t="s">
        <v>19</v>
      </c>
      <c r="N88" s="177" t="s">
        <v>46</v>
      </c>
      <c r="O88" s="65"/>
      <c r="P88" s="178">
        <f>O88*H88</f>
        <v>0</v>
      </c>
      <c r="Q88" s="178">
        <v>1.7000000000000001E-4</v>
      </c>
      <c r="R88" s="178">
        <f>Q88*H88</f>
        <v>0.3689595</v>
      </c>
      <c r="S88" s="178">
        <v>0.25600000000000001</v>
      </c>
      <c r="T88" s="179">
        <f>S88*H88</f>
        <v>555.6096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0" t="s">
        <v>122</v>
      </c>
      <c r="AT88" s="180" t="s">
        <v>117</v>
      </c>
      <c r="AU88" s="180" t="s">
        <v>82</v>
      </c>
      <c r="AY88" s="18" t="s">
        <v>115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18" t="s">
        <v>80</v>
      </c>
      <c r="BK88" s="181">
        <f>ROUND(I88*H88,2)</f>
        <v>0</v>
      </c>
      <c r="BL88" s="18" t="s">
        <v>122</v>
      </c>
      <c r="BM88" s="180" t="s">
        <v>123</v>
      </c>
    </row>
    <row r="89" spans="1:65" s="13" customFormat="1" ht="11.25">
      <c r="B89" s="182"/>
      <c r="C89" s="183"/>
      <c r="D89" s="184" t="s">
        <v>124</v>
      </c>
      <c r="E89" s="185" t="s">
        <v>19</v>
      </c>
      <c r="F89" s="186" t="s">
        <v>125</v>
      </c>
      <c r="G89" s="183"/>
      <c r="H89" s="185" t="s">
        <v>19</v>
      </c>
      <c r="I89" s="187"/>
      <c r="J89" s="183"/>
      <c r="K89" s="183"/>
      <c r="L89" s="188"/>
      <c r="M89" s="189"/>
      <c r="N89" s="190"/>
      <c r="O89" s="190"/>
      <c r="P89" s="190"/>
      <c r="Q89" s="190"/>
      <c r="R89" s="190"/>
      <c r="S89" s="190"/>
      <c r="T89" s="191"/>
      <c r="AT89" s="192" t="s">
        <v>124</v>
      </c>
      <c r="AU89" s="192" t="s">
        <v>82</v>
      </c>
      <c r="AV89" s="13" t="s">
        <v>80</v>
      </c>
      <c r="AW89" s="13" t="s">
        <v>36</v>
      </c>
      <c r="AX89" s="13" t="s">
        <v>75</v>
      </c>
      <c r="AY89" s="192" t="s">
        <v>115</v>
      </c>
    </row>
    <row r="90" spans="1:65" s="14" customFormat="1" ht="11.25">
      <c r="B90" s="193"/>
      <c r="C90" s="194"/>
      <c r="D90" s="184" t="s">
        <v>124</v>
      </c>
      <c r="E90" s="195" t="s">
        <v>19</v>
      </c>
      <c r="F90" s="196" t="s">
        <v>126</v>
      </c>
      <c r="G90" s="194"/>
      <c r="H90" s="197">
        <v>2170.35</v>
      </c>
      <c r="I90" s="198"/>
      <c r="J90" s="194"/>
      <c r="K90" s="194"/>
      <c r="L90" s="199"/>
      <c r="M90" s="200"/>
      <c r="N90" s="201"/>
      <c r="O90" s="201"/>
      <c r="P90" s="201"/>
      <c r="Q90" s="201"/>
      <c r="R90" s="201"/>
      <c r="S90" s="201"/>
      <c r="T90" s="202"/>
      <c r="AT90" s="203" t="s">
        <v>124</v>
      </c>
      <c r="AU90" s="203" t="s">
        <v>82</v>
      </c>
      <c r="AV90" s="14" t="s">
        <v>82</v>
      </c>
      <c r="AW90" s="14" t="s">
        <v>36</v>
      </c>
      <c r="AX90" s="14" t="s">
        <v>75</v>
      </c>
      <c r="AY90" s="203" t="s">
        <v>115</v>
      </c>
    </row>
    <row r="91" spans="1:65" s="15" customFormat="1" ht="11.25">
      <c r="B91" s="204"/>
      <c r="C91" s="205"/>
      <c r="D91" s="184" t="s">
        <v>124</v>
      </c>
      <c r="E91" s="206" t="s">
        <v>19</v>
      </c>
      <c r="F91" s="207" t="s">
        <v>127</v>
      </c>
      <c r="G91" s="205"/>
      <c r="H91" s="208">
        <v>2170.35</v>
      </c>
      <c r="I91" s="209"/>
      <c r="J91" s="205"/>
      <c r="K91" s="205"/>
      <c r="L91" s="210"/>
      <c r="M91" s="211"/>
      <c r="N91" s="212"/>
      <c r="O91" s="212"/>
      <c r="P91" s="212"/>
      <c r="Q91" s="212"/>
      <c r="R91" s="212"/>
      <c r="S91" s="212"/>
      <c r="T91" s="213"/>
      <c r="AT91" s="214" t="s">
        <v>124</v>
      </c>
      <c r="AU91" s="214" t="s">
        <v>82</v>
      </c>
      <c r="AV91" s="15" t="s">
        <v>122</v>
      </c>
      <c r="AW91" s="15" t="s">
        <v>36</v>
      </c>
      <c r="AX91" s="15" t="s">
        <v>80</v>
      </c>
      <c r="AY91" s="214" t="s">
        <v>115</v>
      </c>
    </row>
    <row r="92" spans="1:65" s="2" customFormat="1" ht="24.2" customHeight="1">
      <c r="A92" s="35"/>
      <c r="B92" s="36"/>
      <c r="C92" s="169" t="s">
        <v>82</v>
      </c>
      <c r="D92" s="169" t="s">
        <v>117</v>
      </c>
      <c r="E92" s="170" t="s">
        <v>128</v>
      </c>
      <c r="F92" s="171" t="s">
        <v>129</v>
      </c>
      <c r="G92" s="172" t="s">
        <v>120</v>
      </c>
      <c r="H92" s="173">
        <v>1400</v>
      </c>
      <c r="I92" s="174"/>
      <c r="J92" s="175">
        <f>ROUND(I92*H92,2)</f>
        <v>0</v>
      </c>
      <c r="K92" s="171" t="s">
        <v>121</v>
      </c>
      <c r="L92" s="40"/>
      <c r="M92" s="176" t="s">
        <v>19</v>
      </c>
      <c r="N92" s="177" t="s">
        <v>46</v>
      </c>
      <c r="O92" s="65"/>
      <c r="P92" s="178">
        <f>O92*H92</f>
        <v>0</v>
      </c>
      <c r="Q92" s="178">
        <v>0</v>
      </c>
      <c r="R92" s="178">
        <f>Q92*H92</f>
        <v>0</v>
      </c>
      <c r="S92" s="178">
        <v>0</v>
      </c>
      <c r="T92" s="179">
        <f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0" t="s">
        <v>122</v>
      </c>
      <c r="AT92" s="180" t="s">
        <v>117</v>
      </c>
      <c r="AU92" s="180" t="s">
        <v>82</v>
      </c>
      <c r="AY92" s="18" t="s">
        <v>115</v>
      </c>
      <c r="BE92" s="181">
        <f>IF(N92="základní",J92,0)</f>
        <v>0</v>
      </c>
      <c r="BF92" s="181">
        <f>IF(N92="snížená",J92,0)</f>
        <v>0</v>
      </c>
      <c r="BG92" s="181">
        <f>IF(N92="zákl. přenesená",J92,0)</f>
        <v>0</v>
      </c>
      <c r="BH92" s="181">
        <f>IF(N92="sníž. přenesená",J92,0)</f>
        <v>0</v>
      </c>
      <c r="BI92" s="181">
        <f>IF(N92="nulová",J92,0)</f>
        <v>0</v>
      </c>
      <c r="BJ92" s="18" t="s">
        <v>80</v>
      </c>
      <c r="BK92" s="181">
        <f>ROUND(I92*H92,2)</f>
        <v>0</v>
      </c>
      <c r="BL92" s="18" t="s">
        <v>122</v>
      </c>
      <c r="BM92" s="180" t="s">
        <v>130</v>
      </c>
    </row>
    <row r="93" spans="1:65" s="13" customFormat="1" ht="11.25">
      <c r="B93" s="182"/>
      <c r="C93" s="183"/>
      <c r="D93" s="184" t="s">
        <v>124</v>
      </c>
      <c r="E93" s="185" t="s">
        <v>19</v>
      </c>
      <c r="F93" s="186" t="s">
        <v>131</v>
      </c>
      <c r="G93" s="183"/>
      <c r="H93" s="185" t="s">
        <v>19</v>
      </c>
      <c r="I93" s="187"/>
      <c r="J93" s="183"/>
      <c r="K93" s="183"/>
      <c r="L93" s="188"/>
      <c r="M93" s="189"/>
      <c r="N93" s="190"/>
      <c r="O93" s="190"/>
      <c r="P93" s="190"/>
      <c r="Q93" s="190"/>
      <c r="R93" s="190"/>
      <c r="S93" s="190"/>
      <c r="T93" s="191"/>
      <c r="AT93" s="192" t="s">
        <v>124</v>
      </c>
      <c r="AU93" s="192" t="s">
        <v>82</v>
      </c>
      <c r="AV93" s="13" t="s">
        <v>80</v>
      </c>
      <c r="AW93" s="13" t="s">
        <v>36</v>
      </c>
      <c r="AX93" s="13" t="s">
        <v>75</v>
      </c>
      <c r="AY93" s="192" t="s">
        <v>115</v>
      </c>
    </row>
    <row r="94" spans="1:65" s="14" customFormat="1" ht="11.25">
      <c r="B94" s="193"/>
      <c r="C94" s="194"/>
      <c r="D94" s="184" t="s">
        <v>124</v>
      </c>
      <c r="E94" s="195" t="s">
        <v>19</v>
      </c>
      <c r="F94" s="196" t="s">
        <v>132</v>
      </c>
      <c r="G94" s="194"/>
      <c r="H94" s="197">
        <v>1400</v>
      </c>
      <c r="I94" s="198"/>
      <c r="J94" s="194"/>
      <c r="K94" s="194"/>
      <c r="L94" s="199"/>
      <c r="M94" s="200"/>
      <c r="N94" s="201"/>
      <c r="O94" s="201"/>
      <c r="P94" s="201"/>
      <c r="Q94" s="201"/>
      <c r="R94" s="201"/>
      <c r="S94" s="201"/>
      <c r="T94" s="202"/>
      <c r="AT94" s="203" t="s">
        <v>124</v>
      </c>
      <c r="AU94" s="203" t="s">
        <v>82</v>
      </c>
      <c r="AV94" s="14" t="s">
        <v>82</v>
      </c>
      <c r="AW94" s="14" t="s">
        <v>36</v>
      </c>
      <c r="AX94" s="14" t="s">
        <v>75</v>
      </c>
      <c r="AY94" s="203" t="s">
        <v>115</v>
      </c>
    </row>
    <row r="95" spans="1:65" s="15" customFormat="1" ht="11.25">
      <c r="B95" s="204"/>
      <c r="C95" s="205"/>
      <c r="D95" s="184" t="s">
        <v>124</v>
      </c>
      <c r="E95" s="206" t="s">
        <v>19</v>
      </c>
      <c r="F95" s="207" t="s">
        <v>127</v>
      </c>
      <c r="G95" s="205"/>
      <c r="H95" s="208">
        <v>1400</v>
      </c>
      <c r="I95" s="209"/>
      <c r="J95" s="205"/>
      <c r="K95" s="205"/>
      <c r="L95" s="210"/>
      <c r="M95" s="211"/>
      <c r="N95" s="212"/>
      <c r="O95" s="212"/>
      <c r="P95" s="212"/>
      <c r="Q95" s="212"/>
      <c r="R95" s="212"/>
      <c r="S95" s="212"/>
      <c r="T95" s="213"/>
      <c r="AT95" s="214" t="s">
        <v>124</v>
      </c>
      <c r="AU95" s="214" t="s">
        <v>82</v>
      </c>
      <c r="AV95" s="15" t="s">
        <v>122</v>
      </c>
      <c r="AW95" s="15" t="s">
        <v>36</v>
      </c>
      <c r="AX95" s="15" t="s">
        <v>80</v>
      </c>
      <c r="AY95" s="214" t="s">
        <v>115</v>
      </c>
    </row>
    <row r="96" spans="1:65" s="2" customFormat="1" ht="24.2" customHeight="1">
      <c r="A96" s="35"/>
      <c r="B96" s="36"/>
      <c r="C96" s="169" t="s">
        <v>133</v>
      </c>
      <c r="D96" s="169" t="s">
        <v>117</v>
      </c>
      <c r="E96" s="170" t="s">
        <v>134</v>
      </c>
      <c r="F96" s="171" t="s">
        <v>135</v>
      </c>
      <c r="G96" s="172" t="s">
        <v>136</v>
      </c>
      <c r="H96" s="173">
        <v>229</v>
      </c>
      <c r="I96" s="174"/>
      <c r="J96" s="175">
        <f>ROUND(I96*H96,2)</f>
        <v>0</v>
      </c>
      <c r="K96" s="171" t="s">
        <v>121</v>
      </c>
      <c r="L96" s="40"/>
      <c r="M96" s="176" t="s">
        <v>19</v>
      </c>
      <c r="N96" s="177" t="s">
        <v>46</v>
      </c>
      <c r="O96" s="65"/>
      <c r="P96" s="178">
        <f>O96*H96</f>
        <v>0</v>
      </c>
      <c r="Q96" s="178">
        <v>0</v>
      </c>
      <c r="R96" s="178">
        <f>Q96*H96</f>
        <v>0</v>
      </c>
      <c r="S96" s="178">
        <v>0</v>
      </c>
      <c r="T96" s="179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0" t="s">
        <v>122</v>
      </c>
      <c r="AT96" s="180" t="s">
        <v>117</v>
      </c>
      <c r="AU96" s="180" t="s">
        <v>82</v>
      </c>
      <c r="AY96" s="18" t="s">
        <v>115</v>
      </c>
      <c r="BE96" s="181">
        <f>IF(N96="základní",J96,0)</f>
        <v>0</v>
      </c>
      <c r="BF96" s="181">
        <f>IF(N96="snížená",J96,0)</f>
        <v>0</v>
      </c>
      <c r="BG96" s="181">
        <f>IF(N96="zákl. přenesená",J96,0)</f>
        <v>0</v>
      </c>
      <c r="BH96" s="181">
        <f>IF(N96="sníž. přenesená",J96,0)</f>
        <v>0</v>
      </c>
      <c r="BI96" s="181">
        <f>IF(N96="nulová",J96,0)</f>
        <v>0</v>
      </c>
      <c r="BJ96" s="18" t="s">
        <v>80</v>
      </c>
      <c r="BK96" s="181">
        <f>ROUND(I96*H96,2)</f>
        <v>0</v>
      </c>
      <c r="BL96" s="18" t="s">
        <v>122</v>
      </c>
      <c r="BM96" s="180" t="s">
        <v>137</v>
      </c>
    </row>
    <row r="97" spans="1:65" s="13" customFormat="1" ht="11.25">
      <c r="B97" s="182"/>
      <c r="C97" s="183"/>
      <c r="D97" s="184" t="s">
        <v>124</v>
      </c>
      <c r="E97" s="185" t="s">
        <v>19</v>
      </c>
      <c r="F97" s="186" t="s">
        <v>138</v>
      </c>
      <c r="G97" s="183"/>
      <c r="H97" s="185" t="s">
        <v>19</v>
      </c>
      <c r="I97" s="187"/>
      <c r="J97" s="183"/>
      <c r="K97" s="183"/>
      <c r="L97" s="188"/>
      <c r="M97" s="189"/>
      <c r="N97" s="190"/>
      <c r="O97" s="190"/>
      <c r="P97" s="190"/>
      <c r="Q97" s="190"/>
      <c r="R97" s="190"/>
      <c r="S97" s="190"/>
      <c r="T97" s="191"/>
      <c r="AT97" s="192" t="s">
        <v>124</v>
      </c>
      <c r="AU97" s="192" t="s">
        <v>82</v>
      </c>
      <c r="AV97" s="13" t="s">
        <v>80</v>
      </c>
      <c r="AW97" s="13" t="s">
        <v>36</v>
      </c>
      <c r="AX97" s="13" t="s">
        <v>75</v>
      </c>
      <c r="AY97" s="192" t="s">
        <v>115</v>
      </c>
    </row>
    <row r="98" spans="1:65" s="14" customFormat="1" ht="11.25">
      <c r="B98" s="193"/>
      <c r="C98" s="194"/>
      <c r="D98" s="184" t="s">
        <v>124</v>
      </c>
      <c r="E98" s="195" t="s">
        <v>19</v>
      </c>
      <c r="F98" s="196" t="s">
        <v>139</v>
      </c>
      <c r="G98" s="194"/>
      <c r="H98" s="197">
        <v>119</v>
      </c>
      <c r="I98" s="198"/>
      <c r="J98" s="194"/>
      <c r="K98" s="194"/>
      <c r="L98" s="199"/>
      <c r="M98" s="200"/>
      <c r="N98" s="201"/>
      <c r="O98" s="201"/>
      <c r="P98" s="201"/>
      <c r="Q98" s="201"/>
      <c r="R98" s="201"/>
      <c r="S98" s="201"/>
      <c r="T98" s="202"/>
      <c r="AT98" s="203" t="s">
        <v>124</v>
      </c>
      <c r="AU98" s="203" t="s">
        <v>82</v>
      </c>
      <c r="AV98" s="14" t="s">
        <v>82</v>
      </c>
      <c r="AW98" s="14" t="s">
        <v>36</v>
      </c>
      <c r="AX98" s="14" t="s">
        <v>75</v>
      </c>
      <c r="AY98" s="203" t="s">
        <v>115</v>
      </c>
    </row>
    <row r="99" spans="1:65" s="13" customFormat="1" ht="22.5">
      <c r="B99" s="182"/>
      <c r="C99" s="183"/>
      <c r="D99" s="184" t="s">
        <v>124</v>
      </c>
      <c r="E99" s="185" t="s">
        <v>19</v>
      </c>
      <c r="F99" s="186" t="s">
        <v>140</v>
      </c>
      <c r="G99" s="183"/>
      <c r="H99" s="185" t="s">
        <v>19</v>
      </c>
      <c r="I99" s="187"/>
      <c r="J99" s="183"/>
      <c r="K99" s="183"/>
      <c r="L99" s="188"/>
      <c r="M99" s="189"/>
      <c r="N99" s="190"/>
      <c r="O99" s="190"/>
      <c r="P99" s="190"/>
      <c r="Q99" s="190"/>
      <c r="R99" s="190"/>
      <c r="S99" s="190"/>
      <c r="T99" s="191"/>
      <c r="AT99" s="192" t="s">
        <v>124</v>
      </c>
      <c r="AU99" s="192" t="s">
        <v>82</v>
      </c>
      <c r="AV99" s="13" t="s">
        <v>80</v>
      </c>
      <c r="AW99" s="13" t="s">
        <v>36</v>
      </c>
      <c r="AX99" s="13" t="s">
        <v>75</v>
      </c>
      <c r="AY99" s="192" t="s">
        <v>115</v>
      </c>
    </row>
    <row r="100" spans="1:65" s="14" customFormat="1" ht="11.25">
      <c r="B100" s="193"/>
      <c r="C100" s="194"/>
      <c r="D100" s="184" t="s">
        <v>124</v>
      </c>
      <c r="E100" s="195" t="s">
        <v>19</v>
      </c>
      <c r="F100" s="196" t="s">
        <v>141</v>
      </c>
      <c r="G100" s="194"/>
      <c r="H100" s="197">
        <v>110</v>
      </c>
      <c r="I100" s="198"/>
      <c r="J100" s="194"/>
      <c r="K100" s="194"/>
      <c r="L100" s="199"/>
      <c r="M100" s="200"/>
      <c r="N100" s="201"/>
      <c r="O100" s="201"/>
      <c r="P100" s="201"/>
      <c r="Q100" s="201"/>
      <c r="R100" s="201"/>
      <c r="S100" s="201"/>
      <c r="T100" s="202"/>
      <c r="AT100" s="203" t="s">
        <v>124</v>
      </c>
      <c r="AU100" s="203" t="s">
        <v>82</v>
      </c>
      <c r="AV100" s="14" t="s">
        <v>82</v>
      </c>
      <c r="AW100" s="14" t="s">
        <v>36</v>
      </c>
      <c r="AX100" s="14" t="s">
        <v>75</v>
      </c>
      <c r="AY100" s="203" t="s">
        <v>115</v>
      </c>
    </row>
    <row r="101" spans="1:65" s="15" customFormat="1" ht="11.25">
      <c r="B101" s="204"/>
      <c r="C101" s="205"/>
      <c r="D101" s="184" t="s">
        <v>124</v>
      </c>
      <c r="E101" s="206" t="s">
        <v>19</v>
      </c>
      <c r="F101" s="207" t="s">
        <v>127</v>
      </c>
      <c r="G101" s="205"/>
      <c r="H101" s="208">
        <v>229</v>
      </c>
      <c r="I101" s="209"/>
      <c r="J101" s="205"/>
      <c r="K101" s="205"/>
      <c r="L101" s="210"/>
      <c r="M101" s="211"/>
      <c r="N101" s="212"/>
      <c r="O101" s="212"/>
      <c r="P101" s="212"/>
      <c r="Q101" s="212"/>
      <c r="R101" s="212"/>
      <c r="S101" s="212"/>
      <c r="T101" s="213"/>
      <c r="AT101" s="214" t="s">
        <v>124</v>
      </c>
      <c r="AU101" s="214" t="s">
        <v>82</v>
      </c>
      <c r="AV101" s="15" t="s">
        <v>122</v>
      </c>
      <c r="AW101" s="15" t="s">
        <v>36</v>
      </c>
      <c r="AX101" s="15" t="s">
        <v>80</v>
      </c>
      <c r="AY101" s="214" t="s">
        <v>115</v>
      </c>
    </row>
    <row r="102" spans="1:65" s="2" customFormat="1" ht="37.9" customHeight="1">
      <c r="A102" s="35"/>
      <c r="B102" s="36"/>
      <c r="C102" s="169" t="s">
        <v>122</v>
      </c>
      <c r="D102" s="169" t="s">
        <v>117</v>
      </c>
      <c r="E102" s="170" t="s">
        <v>142</v>
      </c>
      <c r="F102" s="171" t="s">
        <v>143</v>
      </c>
      <c r="G102" s="172" t="s">
        <v>136</v>
      </c>
      <c r="H102" s="173">
        <v>3</v>
      </c>
      <c r="I102" s="174"/>
      <c r="J102" s="175">
        <f>ROUND(I102*H102,2)</f>
        <v>0</v>
      </c>
      <c r="K102" s="171" t="s">
        <v>121</v>
      </c>
      <c r="L102" s="40"/>
      <c r="M102" s="176" t="s">
        <v>19</v>
      </c>
      <c r="N102" s="177" t="s">
        <v>46</v>
      </c>
      <c r="O102" s="65"/>
      <c r="P102" s="178">
        <f>O102*H102</f>
        <v>0</v>
      </c>
      <c r="Q102" s="178">
        <v>0</v>
      </c>
      <c r="R102" s="178">
        <f>Q102*H102</f>
        <v>0</v>
      </c>
      <c r="S102" s="178">
        <v>0</v>
      </c>
      <c r="T102" s="179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0" t="s">
        <v>122</v>
      </c>
      <c r="AT102" s="180" t="s">
        <v>117</v>
      </c>
      <c r="AU102" s="180" t="s">
        <v>82</v>
      </c>
      <c r="AY102" s="18" t="s">
        <v>115</v>
      </c>
      <c r="BE102" s="181">
        <f>IF(N102="základní",J102,0)</f>
        <v>0</v>
      </c>
      <c r="BF102" s="181">
        <f>IF(N102="snížená",J102,0)</f>
        <v>0</v>
      </c>
      <c r="BG102" s="181">
        <f>IF(N102="zákl. přenesená",J102,0)</f>
        <v>0</v>
      </c>
      <c r="BH102" s="181">
        <f>IF(N102="sníž. přenesená",J102,0)</f>
        <v>0</v>
      </c>
      <c r="BI102" s="181">
        <f>IF(N102="nulová",J102,0)</f>
        <v>0</v>
      </c>
      <c r="BJ102" s="18" t="s">
        <v>80</v>
      </c>
      <c r="BK102" s="181">
        <f>ROUND(I102*H102,2)</f>
        <v>0</v>
      </c>
      <c r="BL102" s="18" t="s">
        <v>122</v>
      </c>
      <c r="BM102" s="180" t="s">
        <v>144</v>
      </c>
    </row>
    <row r="103" spans="1:65" s="13" customFormat="1" ht="11.25">
      <c r="B103" s="182"/>
      <c r="C103" s="183"/>
      <c r="D103" s="184" t="s">
        <v>124</v>
      </c>
      <c r="E103" s="185" t="s">
        <v>19</v>
      </c>
      <c r="F103" s="186" t="s">
        <v>145</v>
      </c>
      <c r="G103" s="183"/>
      <c r="H103" s="185" t="s">
        <v>19</v>
      </c>
      <c r="I103" s="187"/>
      <c r="J103" s="183"/>
      <c r="K103" s="183"/>
      <c r="L103" s="188"/>
      <c r="M103" s="189"/>
      <c r="N103" s="190"/>
      <c r="O103" s="190"/>
      <c r="P103" s="190"/>
      <c r="Q103" s="190"/>
      <c r="R103" s="190"/>
      <c r="S103" s="190"/>
      <c r="T103" s="191"/>
      <c r="AT103" s="192" t="s">
        <v>124</v>
      </c>
      <c r="AU103" s="192" t="s">
        <v>82</v>
      </c>
      <c r="AV103" s="13" t="s">
        <v>80</v>
      </c>
      <c r="AW103" s="13" t="s">
        <v>36</v>
      </c>
      <c r="AX103" s="13" t="s">
        <v>75</v>
      </c>
      <c r="AY103" s="192" t="s">
        <v>115</v>
      </c>
    </row>
    <row r="104" spans="1:65" s="14" customFormat="1" ht="11.25">
      <c r="B104" s="193"/>
      <c r="C104" s="194"/>
      <c r="D104" s="184" t="s">
        <v>124</v>
      </c>
      <c r="E104" s="195" t="s">
        <v>19</v>
      </c>
      <c r="F104" s="196" t="s">
        <v>133</v>
      </c>
      <c r="G104" s="194"/>
      <c r="H104" s="197">
        <v>3</v>
      </c>
      <c r="I104" s="198"/>
      <c r="J104" s="194"/>
      <c r="K104" s="194"/>
      <c r="L104" s="199"/>
      <c r="M104" s="200"/>
      <c r="N104" s="201"/>
      <c r="O104" s="201"/>
      <c r="P104" s="201"/>
      <c r="Q104" s="201"/>
      <c r="R104" s="201"/>
      <c r="S104" s="201"/>
      <c r="T104" s="202"/>
      <c r="AT104" s="203" t="s">
        <v>124</v>
      </c>
      <c r="AU104" s="203" t="s">
        <v>82</v>
      </c>
      <c r="AV104" s="14" t="s">
        <v>82</v>
      </c>
      <c r="AW104" s="14" t="s">
        <v>36</v>
      </c>
      <c r="AX104" s="14" t="s">
        <v>75</v>
      </c>
      <c r="AY104" s="203" t="s">
        <v>115</v>
      </c>
    </row>
    <row r="105" spans="1:65" s="15" customFormat="1" ht="11.25">
      <c r="B105" s="204"/>
      <c r="C105" s="205"/>
      <c r="D105" s="184" t="s">
        <v>124</v>
      </c>
      <c r="E105" s="206" t="s">
        <v>19</v>
      </c>
      <c r="F105" s="207" t="s">
        <v>127</v>
      </c>
      <c r="G105" s="205"/>
      <c r="H105" s="208">
        <v>3</v>
      </c>
      <c r="I105" s="209"/>
      <c r="J105" s="205"/>
      <c r="K105" s="205"/>
      <c r="L105" s="210"/>
      <c r="M105" s="211"/>
      <c r="N105" s="212"/>
      <c r="O105" s="212"/>
      <c r="P105" s="212"/>
      <c r="Q105" s="212"/>
      <c r="R105" s="212"/>
      <c r="S105" s="212"/>
      <c r="T105" s="213"/>
      <c r="AT105" s="214" t="s">
        <v>124</v>
      </c>
      <c r="AU105" s="214" t="s">
        <v>82</v>
      </c>
      <c r="AV105" s="15" t="s">
        <v>122</v>
      </c>
      <c r="AW105" s="15" t="s">
        <v>36</v>
      </c>
      <c r="AX105" s="15" t="s">
        <v>80</v>
      </c>
      <c r="AY105" s="214" t="s">
        <v>115</v>
      </c>
    </row>
    <row r="106" spans="1:65" s="2" customFormat="1" ht="37.9" customHeight="1">
      <c r="A106" s="35"/>
      <c r="B106" s="36"/>
      <c r="C106" s="169" t="s">
        <v>146</v>
      </c>
      <c r="D106" s="169" t="s">
        <v>117</v>
      </c>
      <c r="E106" s="170" t="s">
        <v>147</v>
      </c>
      <c r="F106" s="171" t="s">
        <v>148</v>
      </c>
      <c r="G106" s="172" t="s">
        <v>136</v>
      </c>
      <c r="H106" s="173">
        <v>4</v>
      </c>
      <c r="I106" s="174"/>
      <c r="J106" s="175">
        <f>ROUND(I106*H106,2)</f>
        <v>0</v>
      </c>
      <c r="K106" s="171" t="s">
        <v>121</v>
      </c>
      <c r="L106" s="40"/>
      <c r="M106" s="176" t="s">
        <v>19</v>
      </c>
      <c r="N106" s="177" t="s">
        <v>46</v>
      </c>
      <c r="O106" s="6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0" t="s">
        <v>122</v>
      </c>
      <c r="AT106" s="180" t="s">
        <v>117</v>
      </c>
      <c r="AU106" s="180" t="s">
        <v>82</v>
      </c>
      <c r="AY106" s="18" t="s">
        <v>115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18" t="s">
        <v>80</v>
      </c>
      <c r="BK106" s="181">
        <f>ROUND(I106*H106,2)</f>
        <v>0</v>
      </c>
      <c r="BL106" s="18" t="s">
        <v>122</v>
      </c>
      <c r="BM106" s="180" t="s">
        <v>149</v>
      </c>
    </row>
    <row r="107" spans="1:65" s="13" customFormat="1" ht="22.5">
      <c r="B107" s="182"/>
      <c r="C107" s="183"/>
      <c r="D107" s="184" t="s">
        <v>124</v>
      </c>
      <c r="E107" s="185" t="s">
        <v>19</v>
      </c>
      <c r="F107" s="186" t="s">
        <v>150</v>
      </c>
      <c r="G107" s="183"/>
      <c r="H107" s="185" t="s">
        <v>19</v>
      </c>
      <c r="I107" s="187"/>
      <c r="J107" s="183"/>
      <c r="K107" s="183"/>
      <c r="L107" s="188"/>
      <c r="M107" s="189"/>
      <c r="N107" s="190"/>
      <c r="O107" s="190"/>
      <c r="P107" s="190"/>
      <c r="Q107" s="190"/>
      <c r="R107" s="190"/>
      <c r="S107" s="190"/>
      <c r="T107" s="191"/>
      <c r="AT107" s="192" t="s">
        <v>124</v>
      </c>
      <c r="AU107" s="192" t="s">
        <v>82</v>
      </c>
      <c r="AV107" s="13" t="s">
        <v>80</v>
      </c>
      <c r="AW107" s="13" t="s">
        <v>36</v>
      </c>
      <c r="AX107" s="13" t="s">
        <v>75</v>
      </c>
      <c r="AY107" s="192" t="s">
        <v>115</v>
      </c>
    </row>
    <row r="108" spans="1:65" s="14" customFormat="1" ht="11.25">
      <c r="B108" s="193"/>
      <c r="C108" s="194"/>
      <c r="D108" s="184" t="s">
        <v>124</v>
      </c>
      <c r="E108" s="195" t="s">
        <v>19</v>
      </c>
      <c r="F108" s="196" t="s">
        <v>122</v>
      </c>
      <c r="G108" s="194"/>
      <c r="H108" s="197">
        <v>4</v>
      </c>
      <c r="I108" s="198"/>
      <c r="J108" s="194"/>
      <c r="K108" s="194"/>
      <c r="L108" s="199"/>
      <c r="M108" s="200"/>
      <c r="N108" s="201"/>
      <c r="O108" s="201"/>
      <c r="P108" s="201"/>
      <c r="Q108" s="201"/>
      <c r="R108" s="201"/>
      <c r="S108" s="201"/>
      <c r="T108" s="202"/>
      <c r="AT108" s="203" t="s">
        <v>124</v>
      </c>
      <c r="AU108" s="203" t="s">
        <v>82</v>
      </c>
      <c r="AV108" s="14" t="s">
        <v>82</v>
      </c>
      <c r="AW108" s="14" t="s">
        <v>36</v>
      </c>
      <c r="AX108" s="14" t="s">
        <v>75</v>
      </c>
      <c r="AY108" s="203" t="s">
        <v>115</v>
      </c>
    </row>
    <row r="109" spans="1:65" s="15" customFormat="1" ht="11.25">
      <c r="B109" s="204"/>
      <c r="C109" s="205"/>
      <c r="D109" s="184" t="s">
        <v>124</v>
      </c>
      <c r="E109" s="206" t="s">
        <v>19</v>
      </c>
      <c r="F109" s="207" t="s">
        <v>127</v>
      </c>
      <c r="G109" s="205"/>
      <c r="H109" s="208">
        <v>4</v>
      </c>
      <c r="I109" s="209"/>
      <c r="J109" s="205"/>
      <c r="K109" s="205"/>
      <c r="L109" s="210"/>
      <c r="M109" s="211"/>
      <c r="N109" s="212"/>
      <c r="O109" s="212"/>
      <c r="P109" s="212"/>
      <c r="Q109" s="212"/>
      <c r="R109" s="212"/>
      <c r="S109" s="212"/>
      <c r="T109" s="213"/>
      <c r="AT109" s="214" t="s">
        <v>124</v>
      </c>
      <c r="AU109" s="214" t="s">
        <v>82</v>
      </c>
      <c r="AV109" s="15" t="s">
        <v>122</v>
      </c>
      <c r="AW109" s="15" t="s">
        <v>36</v>
      </c>
      <c r="AX109" s="15" t="s">
        <v>80</v>
      </c>
      <c r="AY109" s="214" t="s">
        <v>115</v>
      </c>
    </row>
    <row r="110" spans="1:65" s="2" customFormat="1" ht="62.65" customHeight="1">
      <c r="A110" s="35"/>
      <c r="B110" s="36"/>
      <c r="C110" s="169" t="s">
        <v>151</v>
      </c>
      <c r="D110" s="169" t="s">
        <v>117</v>
      </c>
      <c r="E110" s="170" t="s">
        <v>152</v>
      </c>
      <c r="F110" s="171" t="s">
        <v>153</v>
      </c>
      <c r="G110" s="172" t="s">
        <v>136</v>
      </c>
      <c r="H110" s="173">
        <v>561.553</v>
      </c>
      <c r="I110" s="174"/>
      <c r="J110" s="175">
        <f>ROUND(I110*H110,2)</f>
        <v>0</v>
      </c>
      <c r="K110" s="171" t="s">
        <v>121</v>
      </c>
      <c r="L110" s="40"/>
      <c r="M110" s="176" t="s">
        <v>19</v>
      </c>
      <c r="N110" s="177" t="s">
        <v>46</v>
      </c>
      <c r="O110" s="65"/>
      <c r="P110" s="178">
        <f>O110*H110</f>
        <v>0</v>
      </c>
      <c r="Q110" s="178">
        <v>0</v>
      </c>
      <c r="R110" s="178">
        <f>Q110*H110</f>
        <v>0</v>
      </c>
      <c r="S110" s="178">
        <v>0</v>
      </c>
      <c r="T110" s="17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0" t="s">
        <v>122</v>
      </c>
      <c r="AT110" s="180" t="s">
        <v>117</v>
      </c>
      <c r="AU110" s="180" t="s">
        <v>82</v>
      </c>
      <c r="AY110" s="18" t="s">
        <v>115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8" t="s">
        <v>80</v>
      </c>
      <c r="BK110" s="181">
        <f>ROUND(I110*H110,2)</f>
        <v>0</v>
      </c>
      <c r="BL110" s="18" t="s">
        <v>122</v>
      </c>
      <c r="BM110" s="180" t="s">
        <v>154</v>
      </c>
    </row>
    <row r="111" spans="1:65" s="13" customFormat="1" ht="11.25">
      <c r="B111" s="182"/>
      <c r="C111" s="183"/>
      <c r="D111" s="184" t="s">
        <v>124</v>
      </c>
      <c r="E111" s="185" t="s">
        <v>19</v>
      </c>
      <c r="F111" s="186" t="s">
        <v>155</v>
      </c>
      <c r="G111" s="183"/>
      <c r="H111" s="185" t="s">
        <v>19</v>
      </c>
      <c r="I111" s="187"/>
      <c r="J111" s="183"/>
      <c r="K111" s="183"/>
      <c r="L111" s="188"/>
      <c r="M111" s="189"/>
      <c r="N111" s="190"/>
      <c r="O111" s="190"/>
      <c r="P111" s="190"/>
      <c r="Q111" s="190"/>
      <c r="R111" s="190"/>
      <c r="S111" s="190"/>
      <c r="T111" s="191"/>
      <c r="AT111" s="192" t="s">
        <v>124</v>
      </c>
      <c r="AU111" s="192" t="s">
        <v>82</v>
      </c>
      <c r="AV111" s="13" t="s">
        <v>80</v>
      </c>
      <c r="AW111" s="13" t="s">
        <v>36</v>
      </c>
      <c r="AX111" s="13" t="s">
        <v>75</v>
      </c>
      <c r="AY111" s="192" t="s">
        <v>115</v>
      </c>
    </row>
    <row r="112" spans="1:65" s="14" customFormat="1" ht="11.25">
      <c r="B112" s="193"/>
      <c r="C112" s="194"/>
      <c r="D112" s="184" t="s">
        <v>124</v>
      </c>
      <c r="E112" s="195" t="s">
        <v>19</v>
      </c>
      <c r="F112" s="196" t="s">
        <v>156</v>
      </c>
      <c r="G112" s="194"/>
      <c r="H112" s="197">
        <v>325.553</v>
      </c>
      <c r="I112" s="198"/>
      <c r="J112" s="194"/>
      <c r="K112" s="194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124</v>
      </c>
      <c r="AU112" s="203" t="s">
        <v>82</v>
      </c>
      <c r="AV112" s="14" t="s">
        <v>82</v>
      </c>
      <c r="AW112" s="14" t="s">
        <v>36</v>
      </c>
      <c r="AX112" s="14" t="s">
        <v>75</v>
      </c>
      <c r="AY112" s="203" t="s">
        <v>115</v>
      </c>
    </row>
    <row r="113" spans="1:65" s="13" customFormat="1" ht="11.25">
      <c r="B113" s="182"/>
      <c r="C113" s="183"/>
      <c r="D113" s="184" t="s">
        <v>124</v>
      </c>
      <c r="E113" s="185" t="s">
        <v>19</v>
      </c>
      <c r="F113" s="186" t="s">
        <v>157</v>
      </c>
      <c r="G113" s="183"/>
      <c r="H113" s="185" t="s">
        <v>19</v>
      </c>
      <c r="I113" s="187"/>
      <c r="J113" s="183"/>
      <c r="K113" s="183"/>
      <c r="L113" s="188"/>
      <c r="M113" s="189"/>
      <c r="N113" s="190"/>
      <c r="O113" s="190"/>
      <c r="P113" s="190"/>
      <c r="Q113" s="190"/>
      <c r="R113" s="190"/>
      <c r="S113" s="190"/>
      <c r="T113" s="191"/>
      <c r="AT113" s="192" t="s">
        <v>124</v>
      </c>
      <c r="AU113" s="192" t="s">
        <v>82</v>
      </c>
      <c r="AV113" s="13" t="s">
        <v>80</v>
      </c>
      <c r="AW113" s="13" t="s">
        <v>36</v>
      </c>
      <c r="AX113" s="13" t="s">
        <v>75</v>
      </c>
      <c r="AY113" s="192" t="s">
        <v>115</v>
      </c>
    </row>
    <row r="114" spans="1:65" s="14" customFormat="1" ht="11.25">
      <c r="B114" s="193"/>
      <c r="C114" s="194"/>
      <c r="D114" s="184" t="s">
        <v>124</v>
      </c>
      <c r="E114" s="195" t="s">
        <v>19</v>
      </c>
      <c r="F114" s="196" t="s">
        <v>158</v>
      </c>
      <c r="G114" s="194"/>
      <c r="H114" s="197">
        <v>236</v>
      </c>
      <c r="I114" s="198"/>
      <c r="J114" s="194"/>
      <c r="K114" s="194"/>
      <c r="L114" s="199"/>
      <c r="M114" s="200"/>
      <c r="N114" s="201"/>
      <c r="O114" s="201"/>
      <c r="P114" s="201"/>
      <c r="Q114" s="201"/>
      <c r="R114" s="201"/>
      <c r="S114" s="201"/>
      <c r="T114" s="202"/>
      <c r="AT114" s="203" t="s">
        <v>124</v>
      </c>
      <c r="AU114" s="203" t="s">
        <v>82</v>
      </c>
      <c r="AV114" s="14" t="s">
        <v>82</v>
      </c>
      <c r="AW114" s="14" t="s">
        <v>36</v>
      </c>
      <c r="AX114" s="14" t="s">
        <v>75</v>
      </c>
      <c r="AY114" s="203" t="s">
        <v>115</v>
      </c>
    </row>
    <row r="115" spans="1:65" s="15" customFormat="1" ht="11.25">
      <c r="B115" s="204"/>
      <c r="C115" s="205"/>
      <c r="D115" s="184" t="s">
        <v>124</v>
      </c>
      <c r="E115" s="206" t="s">
        <v>19</v>
      </c>
      <c r="F115" s="207" t="s">
        <v>127</v>
      </c>
      <c r="G115" s="205"/>
      <c r="H115" s="208">
        <v>561.553</v>
      </c>
      <c r="I115" s="209"/>
      <c r="J115" s="205"/>
      <c r="K115" s="205"/>
      <c r="L115" s="210"/>
      <c r="M115" s="211"/>
      <c r="N115" s="212"/>
      <c r="O115" s="212"/>
      <c r="P115" s="212"/>
      <c r="Q115" s="212"/>
      <c r="R115" s="212"/>
      <c r="S115" s="212"/>
      <c r="T115" s="213"/>
      <c r="AT115" s="214" t="s">
        <v>124</v>
      </c>
      <c r="AU115" s="214" t="s">
        <v>82</v>
      </c>
      <c r="AV115" s="15" t="s">
        <v>122</v>
      </c>
      <c r="AW115" s="15" t="s">
        <v>36</v>
      </c>
      <c r="AX115" s="15" t="s">
        <v>80</v>
      </c>
      <c r="AY115" s="214" t="s">
        <v>115</v>
      </c>
    </row>
    <row r="116" spans="1:65" s="2" customFormat="1" ht="37.9" customHeight="1">
      <c r="A116" s="35"/>
      <c r="B116" s="36"/>
      <c r="C116" s="169" t="s">
        <v>159</v>
      </c>
      <c r="D116" s="169" t="s">
        <v>117</v>
      </c>
      <c r="E116" s="170" t="s">
        <v>160</v>
      </c>
      <c r="F116" s="171" t="s">
        <v>161</v>
      </c>
      <c r="G116" s="172" t="s">
        <v>136</v>
      </c>
      <c r="H116" s="173">
        <v>561.553</v>
      </c>
      <c r="I116" s="174"/>
      <c r="J116" s="175">
        <f>ROUND(I116*H116,2)</f>
        <v>0</v>
      </c>
      <c r="K116" s="171" t="s">
        <v>121</v>
      </c>
      <c r="L116" s="40"/>
      <c r="M116" s="176" t="s">
        <v>19</v>
      </c>
      <c r="N116" s="177" t="s">
        <v>46</v>
      </c>
      <c r="O116" s="65"/>
      <c r="P116" s="178">
        <f>O116*H116</f>
        <v>0</v>
      </c>
      <c r="Q116" s="178">
        <v>0</v>
      </c>
      <c r="R116" s="178">
        <f>Q116*H116</f>
        <v>0</v>
      </c>
      <c r="S116" s="178">
        <v>0</v>
      </c>
      <c r="T116" s="179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0" t="s">
        <v>122</v>
      </c>
      <c r="AT116" s="180" t="s">
        <v>117</v>
      </c>
      <c r="AU116" s="180" t="s">
        <v>82</v>
      </c>
      <c r="AY116" s="18" t="s">
        <v>115</v>
      </c>
      <c r="BE116" s="181">
        <f>IF(N116="základní",J116,0)</f>
        <v>0</v>
      </c>
      <c r="BF116" s="181">
        <f>IF(N116="snížená",J116,0)</f>
        <v>0</v>
      </c>
      <c r="BG116" s="181">
        <f>IF(N116="zákl. přenesená",J116,0)</f>
        <v>0</v>
      </c>
      <c r="BH116" s="181">
        <f>IF(N116="sníž. přenesená",J116,0)</f>
        <v>0</v>
      </c>
      <c r="BI116" s="181">
        <f>IF(N116="nulová",J116,0)</f>
        <v>0</v>
      </c>
      <c r="BJ116" s="18" t="s">
        <v>80</v>
      </c>
      <c r="BK116" s="181">
        <f>ROUND(I116*H116,2)</f>
        <v>0</v>
      </c>
      <c r="BL116" s="18" t="s">
        <v>122</v>
      </c>
      <c r="BM116" s="180" t="s">
        <v>162</v>
      </c>
    </row>
    <row r="117" spans="1:65" s="2" customFormat="1" ht="37.9" customHeight="1">
      <c r="A117" s="35"/>
      <c r="B117" s="36"/>
      <c r="C117" s="169" t="s">
        <v>163</v>
      </c>
      <c r="D117" s="169" t="s">
        <v>117</v>
      </c>
      <c r="E117" s="170" t="s">
        <v>164</v>
      </c>
      <c r="F117" s="171" t="s">
        <v>165</v>
      </c>
      <c r="G117" s="172" t="s">
        <v>136</v>
      </c>
      <c r="H117" s="173">
        <v>46</v>
      </c>
      <c r="I117" s="174"/>
      <c r="J117" s="175">
        <f>ROUND(I117*H117,2)</f>
        <v>0</v>
      </c>
      <c r="K117" s="171" t="s">
        <v>121</v>
      </c>
      <c r="L117" s="40"/>
      <c r="M117" s="176" t="s">
        <v>19</v>
      </c>
      <c r="N117" s="177" t="s">
        <v>46</v>
      </c>
      <c r="O117" s="65"/>
      <c r="P117" s="178">
        <f>O117*H117</f>
        <v>0</v>
      </c>
      <c r="Q117" s="178">
        <v>0</v>
      </c>
      <c r="R117" s="178">
        <f>Q117*H117</f>
        <v>0</v>
      </c>
      <c r="S117" s="178">
        <v>0</v>
      </c>
      <c r="T117" s="179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0" t="s">
        <v>122</v>
      </c>
      <c r="AT117" s="180" t="s">
        <v>117</v>
      </c>
      <c r="AU117" s="180" t="s">
        <v>82</v>
      </c>
      <c r="AY117" s="18" t="s">
        <v>115</v>
      </c>
      <c r="BE117" s="181">
        <f>IF(N117="základní",J117,0)</f>
        <v>0</v>
      </c>
      <c r="BF117" s="181">
        <f>IF(N117="snížená",J117,0)</f>
        <v>0</v>
      </c>
      <c r="BG117" s="181">
        <f>IF(N117="zákl. přenesená",J117,0)</f>
        <v>0</v>
      </c>
      <c r="BH117" s="181">
        <f>IF(N117="sníž. přenesená",J117,0)</f>
        <v>0</v>
      </c>
      <c r="BI117" s="181">
        <f>IF(N117="nulová",J117,0)</f>
        <v>0</v>
      </c>
      <c r="BJ117" s="18" t="s">
        <v>80</v>
      </c>
      <c r="BK117" s="181">
        <f>ROUND(I117*H117,2)</f>
        <v>0</v>
      </c>
      <c r="BL117" s="18" t="s">
        <v>122</v>
      </c>
      <c r="BM117" s="180" t="s">
        <v>166</v>
      </c>
    </row>
    <row r="118" spans="1:65" s="13" customFormat="1" ht="11.25">
      <c r="B118" s="182"/>
      <c r="C118" s="183"/>
      <c r="D118" s="184" t="s">
        <v>124</v>
      </c>
      <c r="E118" s="185" t="s">
        <v>19</v>
      </c>
      <c r="F118" s="186" t="s">
        <v>167</v>
      </c>
      <c r="G118" s="183"/>
      <c r="H118" s="185" t="s">
        <v>19</v>
      </c>
      <c r="I118" s="187"/>
      <c r="J118" s="183"/>
      <c r="K118" s="183"/>
      <c r="L118" s="188"/>
      <c r="M118" s="189"/>
      <c r="N118" s="190"/>
      <c r="O118" s="190"/>
      <c r="P118" s="190"/>
      <c r="Q118" s="190"/>
      <c r="R118" s="190"/>
      <c r="S118" s="190"/>
      <c r="T118" s="191"/>
      <c r="AT118" s="192" t="s">
        <v>124</v>
      </c>
      <c r="AU118" s="192" t="s">
        <v>82</v>
      </c>
      <c r="AV118" s="13" t="s">
        <v>80</v>
      </c>
      <c r="AW118" s="13" t="s">
        <v>36</v>
      </c>
      <c r="AX118" s="13" t="s">
        <v>75</v>
      </c>
      <c r="AY118" s="192" t="s">
        <v>115</v>
      </c>
    </row>
    <row r="119" spans="1:65" s="14" customFormat="1" ht="11.25">
      <c r="B119" s="193"/>
      <c r="C119" s="194"/>
      <c r="D119" s="184" t="s">
        <v>124</v>
      </c>
      <c r="E119" s="195" t="s">
        <v>19</v>
      </c>
      <c r="F119" s="196" t="s">
        <v>168</v>
      </c>
      <c r="G119" s="194"/>
      <c r="H119" s="197">
        <v>46</v>
      </c>
      <c r="I119" s="198"/>
      <c r="J119" s="194"/>
      <c r="K119" s="194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124</v>
      </c>
      <c r="AU119" s="203" t="s">
        <v>82</v>
      </c>
      <c r="AV119" s="14" t="s">
        <v>82</v>
      </c>
      <c r="AW119" s="14" t="s">
        <v>36</v>
      </c>
      <c r="AX119" s="14" t="s">
        <v>75</v>
      </c>
      <c r="AY119" s="203" t="s">
        <v>115</v>
      </c>
    </row>
    <row r="120" spans="1:65" s="15" customFormat="1" ht="11.25">
      <c r="B120" s="204"/>
      <c r="C120" s="205"/>
      <c r="D120" s="184" t="s">
        <v>124</v>
      </c>
      <c r="E120" s="206" t="s">
        <v>19</v>
      </c>
      <c r="F120" s="207" t="s">
        <v>127</v>
      </c>
      <c r="G120" s="205"/>
      <c r="H120" s="208">
        <v>46</v>
      </c>
      <c r="I120" s="209"/>
      <c r="J120" s="205"/>
      <c r="K120" s="205"/>
      <c r="L120" s="210"/>
      <c r="M120" s="211"/>
      <c r="N120" s="212"/>
      <c r="O120" s="212"/>
      <c r="P120" s="212"/>
      <c r="Q120" s="212"/>
      <c r="R120" s="212"/>
      <c r="S120" s="212"/>
      <c r="T120" s="213"/>
      <c r="AT120" s="214" t="s">
        <v>124</v>
      </c>
      <c r="AU120" s="214" t="s">
        <v>82</v>
      </c>
      <c r="AV120" s="15" t="s">
        <v>122</v>
      </c>
      <c r="AW120" s="15" t="s">
        <v>36</v>
      </c>
      <c r="AX120" s="15" t="s">
        <v>80</v>
      </c>
      <c r="AY120" s="214" t="s">
        <v>115</v>
      </c>
    </row>
    <row r="121" spans="1:65" s="2" customFormat="1" ht="62.65" customHeight="1">
      <c r="A121" s="35"/>
      <c r="B121" s="36"/>
      <c r="C121" s="169" t="s">
        <v>169</v>
      </c>
      <c r="D121" s="169" t="s">
        <v>117</v>
      </c>
      <c r="E121" s="170" t="s">
        <v>152</v>
      </c>
      <c r="F121" s="171" t="s">
        <v>153</v>
      </c>
      <c r="G121" s="172" t="s">
        <v>136</v>
      </c>
      <c r="H121" s="173">
        <v>46</v>
      </c>
      <c r="I121" s="174"/>
      <c r="J121" s="175">
        <f>ROUND(I121*H121,2)</f>
        <v>0</v>
      </c>
      <c r="K121" s="171" t="s">
        <v>121</v>
      </c>
      <c r="L121" s="40"/>
      <c r="M121" s="176" t="s">
        <v>19</v>
      </c>
      <c r="N121" s="177" t="s">
        <v>46</v>
      </c>
      <c r="O121" s="65"/>
      <c r="P121" s="178">
        <f>O121*H121</f>
        <v>0</v>
      </c>
      <c r="Q121" s="178">
        <v>0</v>
      </c>
      <c r="R121" s="178">
        <f>Q121*H121</f>
        <v>0</v>
      </c>
      <c r="S121" s="178">
        <v>0</v>
      </c>
      <c r="T121" s="179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0" t="s">
        <v>122</v>
      </c>
      <c r="AT121" s="180" t="s">
        <v>117</v>
      </c>
      <c r="AU121" s="180" t="s">
        <v>82</v>
      </c>
      <c r="AY121" s="18" t="s">
        <v>115</v>
      </c>
      <c r="BE121" s="181">
        <f>IF(N121="základní",J121,0)</f>
        <v>0</v>
      </c>
      <c r="BF121" s="181">
        <f>IF(N121="snížená",J121,0)</f>
        <v>0</v>
      </c>
      <c r="BG121" s="181">
        <f>IF(N121="zákl. přenesená",J121,0)</f>
        <v>0</v>
      </c>
      <c r="BH121" s="181">
        <f>IF(N121="sníž. přenesená",J121,0)</f>
        <v>0</v>
      </c>
      <c r="BI121" s="181">
        <f>IF(N121="nulová",J121,0)</f>
        <v>0</v>
      </c>
      <c r="BJ121" s="18" t="s">
        <v>80</v>
      </c>
      <c r="BK121" s="181">
        <f>ROUND(I121*H121,2)</f>
        <v>0</v>
      </c>
      <c r="BL121" s="18" t="s">
        <v>122</v>
      </c>
      <c r="BM121" s="180" t="s">
        <v>170</v>
      </c>
    </row>
    <row r="122" spans="1:65" s="2" customFormat="1" ht="37.9" customHeight="1">
      <c r="A122" s="35"/>
      <c r="B122" s="36"/>
      <c r="C122" s="169" t="s">
        <v>171</v>
      </c>
      <c r="D122" s="169" t="s">
        <v>117</v>
      </c>
      <c r="E122" s="170" t="s">
        <v>172</v>
      </c>
      <c r="F122" s="171" t="s">
        <v>173</v>
      </c>
      <c r="G122" s="172" t="s">
        <v>136</v>
      </c>
      <c r="H122" s="173">
        <v>46</v>
      </c>
      <c r="I122" s="174"/>
      <c r="J122" s="175">
        <f>ROUND(I122*H122,2)</f>
        <v>0</v>
      </c>
      <c r="K122" s="171" t="s">
        <v>121</v>
      </c>
      <c r="L122" s="40"/>
      <c r="M122" s="176" t="s">
        <v>19</v>
      </c>
      <c r="N122" s="177" t="s">
        <v>46</v>
      </c>
      <c r="O122" s="65"/>
      <c r="P122" s="178">
        <f>O122*H122</f>
        <v>0</v>
      </c>
      <c r="Q122" s="178">
        <v>0</v>
      </c>
      <c r="R122" s="178">
        <f>Q122*H122</f>
        <v>0</v>
      </c>
      <c r="S122" s="178">
        <v>0</v>
      </c>
      <c r="T122" s="17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0" t="s">
        <v>122</v>
      </c>
      <c r="AT122" s="180" t="s">
        <v>117</v>
      </c>
      <c r="AU122" s="180" t="s">
        <v>82</v>
      </c>
      <c r="AY122" s="18" t="s">
        <v>115</v>
      </c>
      <c r="BE122" s="181">
        <f>IF(N122="základní",J122,0)</f>
        <v>0</v>
      </c>
      <c r="BF122" s="181">
        <f>IF(N122="snížená",J122,0)</f>
        <v>0</v>
      </c>
      <c r="BG122" s="181">
        <f>IF(N122="zákl. přenesená",J122,0)</f>
        <v>0</v>
      </c>
      <c r="BH122" s="181">
        <f>IF(N122="sníž. přenesená",J122,0)</f>
        <v>0</v>
      </c>
      <c r="BI122" s="181">
        <f>IF(N122="nulová",J122,0)</f>
        <v>0</v>
      </c>
      <c r="BJ122" s="18" t="s">
        <v>80</v>
      </c>
      <c r="BK122" s="181">
        <f>ROUND(I122*H122,2)</f>
        <v>0</v>
      </c>
      <c r="BL122" s="18" t="s">
        <v>122</v>
      </c>
      <c r="BM122" s="180" t="s">
        <v>174</v>
      </c>
    </row>
    <row r="123" spans="1:65" s="2" customFormat="1" ht="49.15" customHeight="1">
      <c r="A123" s="35"/>
      <c r="B123" s="36"/>
      <c r="C123" s="169" t="s">
        <v>175</v>
      </c>
      <c r="D123" s="169" t="s">
        <v>117</v>
      </c>
      <c r="E123" s="170" t="s">
        <v>176</v>
      </c>
      <c r="F123" s="171" t="s">
        <v>177</v>
      </c>
      <c r="G123" s="172" t="s">
        <v>120</v>
      </c>
      <c r="H123" s="173">
        <v>409</v>
      </c>
      <c r="I123" s="174"/>
      <c r="J123" s="175">
        <f>ROUND(I123*H123,2)</f>
        <v>0</v>
      </c>
      <c r="K123" s="171" t="s">
        <v>121</v>
      </c>
      <c r="L123" s="40"/>
      <c r="M123" s="176" t="s">
        <v>19</v>
      </c>
      <c r="N123" s="177" t="s">
        <v>46</v>
      </c>
      <c r="O123" s="65"/>
      <c r="P123" s="178">
        <f>O123*H123</f>
        <v>0</v>
      </c>
      <c r="Q123" s="178">
        <v>0</v>
      </c>
      <c r="R123" s="178">
        <f>Q123*H123</f>
        <v>0</v>
      </c>
      <c r="S123" s="178">
        <v>0</v>
      </c>
      <c r="T123" s="179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0" t="s">
        <v>122</v>
      </c>
      <c r="AT123" s="180" t="s">
        <v>117</v>
      </c>
      <c r="AU123" s="180" t="s">
        <v>82</v>
      </c>
      <c r="AY123" s="18" t="s">
        <v>115</v>
      </c>
      <c r="BE123" s="181">
        <f>IF(N123="základní",J123,0)</f>
        <v>0</v>
      </c>
      <c r="BF123" s="181">
        <f>IF(N123="snížená",J123,0)</f>
        <v>0</v>
      </c>
      <c r="BG123" s="181">
        <f>IF(N123="zákl. přenesená",J123,0)</f>
        <v>0</v>
      </c>
      <c r="BH123" s="181">
        <f>IF(N123="sníž. přenesená",J123,0)</f>
        <v>0</v>
      </c>
      <c r="BI123" s="181">
        <f>IF(N123="nulová",J123,0)</f>
        <v>0</v>
      </c>
      <c r="BJ123" s="18" t="s">
        <v>80</v>
      </c>
      <c r="BK123" s="181">
        <f>ROUND(I123*H123,2)</f>
        <v>0</v>
      </c>
      <c r="BL123" s="18" t="s">
        <v>122</v>
      </c>
      <c r="BM123" s="180" t="s">
        <v>178</v>
      </c>
    </row>
    <row r="124" spans="1:65" s="13" customFormat="1" ht="11.25">
      <c r="B124" s="182"/>
      <c r="C124" s="183"/>
      <c r="D124" s="184" t="s">
        <v>124</v>
      </c>
      <c r="E124" s="185" t="s">
        <v>19</v>
      </c>
      <c r="F124" s="186" t="s">
        <v>179</v>
      </c>
      <c r="G124" s="183"/>
      <c r="H124" s="185" t="s">
        <v>19</v>
      </c>
      <c r="I124" s="187"/>
      <c r="J124" s="183"/>
      <c r="K124" s="183"/>
      <c r="L124" s="188"/>
      <c r="M124" s="189"/>
      <c r="N124" s="190"/>
      <c r="O124" s="190"/>
      <c r="P124" s="190"/>
      <c r="Q124" s="190"/>
      <c r="R124" s="190"/>
      <c r="S124" s="190"/>
      <c r="T124" s="191"/>
      <c r="AT124" s="192" t="s">
        <v>124</v>
      </c>
      <c r="AU124" s="192" t="s">
        <v>82</v>
      </c>
      <c r="AV124" s="13" t="s">
        <v>80</v>
      </c>
      <c r="AW124" s="13" t="s">
        <v>36</v>
      </c>
      <c r="AX124" s="13" t="s">
        <v>75</v>
      </c>
      <c r="AY124" s="192" t="s">
        <v>115</v>
      </c>
    </row>
    <row r="125" spans="1:65" s="14" customFormat="1" ht="11.25">
      <c r="B125" s="193"/>
      <c r="C125" s="194"/>
      <c r="D125" s="184" t="s">
        <v>124</v>
      </c>
      <c r="E125" s="195" t="s">
        <v>19</v>
      </c>
      <c r="F125" s="196" t="s">
        <v>180</v>
      </c>
      <c r="G125" s="194"/>
      <c r="H125" s="197">
        <v>409</v>
      </c>
      <c r="I125" s="198"/>
      <c r="J125" s="194"/>
      <c r="K125" s="194"/>
      <c r="L125" s="199"/>
      <c r="M125" s="200"/>
      <c r="N125" s="201"/>
      <c r="O125" s="201"/>
      <c r="P125" s="201"/>
      <c r="Q125" s="201"/>
      <c r="R125" s="201"/>
      <c r="S125" s="201"/>
      <c r="T125" s="202"/>
      <c r="AT125" s="203" t="s">
        <v>124</v>
      </c>
      <c r="AU125" s="203" t="s">
        <v>82</v>
      </c>
      <c r="AV125" s="14" t="s">
        <v>82</v>
      </c>
      <c r="AW125" s="14" t="s">
        <v>36</v>
      </c>
      <c r="AX125" s="14" t="s">
        <v>75</v>
      </c>
      <c r="AY125" s="203" t="s">
        <v>115</v>
      </c>
    </row>
    <row r="126" spans="1:65" s="15" customFormat="1" ht="11.25">
      <c r="B126" s="204"/>
      <c r="C126" s="205"/>
      <c r="D126" s="184" t="s">
        <v>124</v>
      </c>
      <c r="E126" s="206" t="s">
        <v>19</v>
      </c>
      <c r="F126" s="207" t="s">
        <v>127</v>
      </c>
      <c r="G126" s="205"/>
      <c r="H126" s="208">
        <v>409</v>
      </c>
      <c r="I126" s="209"/>
      <c r="J126" s="205"/>
      <c r="K126" s="205"/>
      <c r="L126" s="210"/>
      <c r="M126" s="211"/>
      <c r="N126" s="212"/>
      <c r="O126" s="212"/>
      <c r="P126" s="212"/>
      <c r="Q126" s="212"/>
      <c r="R126" s="212"/>
      <c r="S126" s="212"/>
      <c r="T126" s="213"/>
      <c r="AT126" s="214" t="s">
        <v>124</v>
      </c>
      <c r="AU126" s="214" t="s">
        <v>82</v>
      </c>
      <c r="AV126" s="15" t="s">
        <v>122</v>
      </c>
      <c r="AW126" s="15" t="s">
        <v>36</v>
      </c>
      <c r="AX126" s="15" t="s">
        <v>80</v>
      </c>
      <c r="AY126" s="214" t="s">
        <v>115</v>
      </c>
    </row>
    <row r="127" spans="1:65" s="2" customFormat="1" ht="37.9" customHeight="1">
      <c r="A127" s="35"/>
      <c r="B127" s="36"/>
      <c r="C127" s="169" t="s">
        <v>181</v>
      </c>
      <c r="D127" s="169" t="s">
        <v>117</v>
      </c>
      <c r="E127" s="170" t="s">
        <v>182</v>
      </c>
      <c r="F127" s="171" t="s">
        <v>183</v>
      </c>
      <c r="G127" s="172" t="s">
        <v>120</v>
      </c>
      <c r="H127" s="173">
        <v>47</v>
      </c>
      <c r="I127" s="174"/>
      <c r="J127" s="175">
        <f>ROUND(I127*H127,2)</f>
        <v>0</v>
      </c>
      <c r="K127" s="171" t="s">
        <v>121</v>
      </c>
      <c r="L127" s="40"/>
      <c r="M127" s="176" t="s">
        <v>19</v>
      </c>
      <c r="N127" s="177" t="s">
        <v>46</v>
      </c>
      <c r="O127" s="65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0" t="s">
        <v>122</v>
      </c>
      <c r="AT127" s="180" t="s">
        <v>117</v>
      </c>
      <c r="AU127" s="180" t="s">
        <v>82</v>
      </c>
      <c r="AY127" s="18" t="s">
        <v>115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8" t="s">
        <v>80</v>
      </c>
      <c r="BK127" s="181">
        <f>ROUND(I127*H127,2)</f>
        <v>0</v>
      </c>
      <c r="BL127" s="18" t="s">
        <v>122</v>
      </c>
      <c r="BM127" s="180" t="s">
        <v>184</v>
      </c>
    </row>
    <row r="128" spans="1:65" s="13" customFormat="1" ht="11.25">
      <c r="B128" s="182"/>
      <c r="C128" s="183"/>
      <c r="D128" s="184" t="s">
        <v>124</v>
      </c>
      <c r="E128" s="185" t="s">
        <v>19</v>
      </c>
      <c r="F128" s="186" t="s">
        <v>185</v>
      </c>
      <c r="G128" s="183"/>
      <c r="H128" s="185" t="s">
        <v>19</v>
      </c>
      <c r="I128" s="187"/>
      <c r="J128" s="183"/>
      <c r="K128" s="183"/>
      <c r="L128" s="188"/>
      <c r="M128" s="189"/>
      <c r="N128" s="190"/>
      <c r="O128" s="190"/>
      <c r="P128" s="190"/>
      <c r="Q128" s="190"/>
      <c r="R128" s="190"/>
      <c r="S128" s="190"/>
      <c r="T128" s="191"/>
      <c r="AT128" s="192" t="s">
        <v>124</v>
      </c>
      <c r="AU128" s="192" t="s">
        <v>82</v>
      </c>
      <c r="AV128" s="13" t="s">
        <v>80</v>
      </c>
      <c r="AW128" s="13" t="s">
        <v>36</v>
      </c>
      <c r="AX128" s="13" t="s">
        <v>75</v>
      </c>
      <c r="AY128" s="192" t="s">
        <v>115</v>
      </c>
    </row>
    <row r="129" spans="1:65" s="14" customFormat="1" ht="11.25">
      <c r="B129" s="193"/>
      <c r="C129" s="194"/>
      <c r="D129" s="184" t="s">
        <v>124</v>
      </c>
      <c r="E129" s="195" t="s">
        <v>19</v>
      </c>
      <c r="F129" s="196" t="s">
        <v>186</v>
      </c>
      <c r="G129" s="194"/>
      <c r="H129" s="197">
        <v>47</v>
      </c>
      <c r="I129" s="198"/>
      <c r="J129" s="194"/>
      <c r="K129" s="194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124</v>
      </c>
      <c r="AU129" s="203" t="s">
        <v>82</v>
      </c>
      <c r="AV129" s="14" t="s">
        <v>82</v>
      </c>
      <c r="AW129" s="14" t="s">
        <v>36</v>
      </c>
      <c r="AX129" s="14" t="s">
        <v>75</v>
      </c>
      <c r="AY129" s="203" t="s">
        <v>115</v>
      </c>
    </row>
    <row r="130" spans="1:65" s="15" customFormat="1" ht="11.25">
      <c r="B130" s="204"/>
      <c r="C130" s="205"/>
      <c r="D130" s="184" t="s">
        <v>124</v>
      </c>
      <c r="E130" s="206" t="s">
        <v>19</v>
      </c>
      <c r="F130" s="207" t="s">
        <v>127</v>
      </c>
      <c r="G130" s="205"/>
      <c r="H130" s="208">
        <v>47</v>
      </c>
      <c r="I130" s="209"/>
      <c r="J130" s="205"/>
      <c r="K130" s="205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124</v>
      </c>
      <c r="AU130" s="214" t="s">
        <v>82</v>
      </c>
      <c r="AV130" s="15" t="s">
        <v>122</v>
      </c>
      <c r="AW130" s="15" t="s">
        <v>36</v>
      </c>
      <c r="AX130" s="15" t="s">
        <v>80</v>
      </c>
      <c r="AY130" s="214" t="s">
        <v>115</v>
      </c>
    </row>
    <row r="131" spans="1:65" s="2" customFormat="1" ht="37.9" customHeight="1">
      <c r="A131" s="35"/>
      <c r="B131" s="36"/>
      <c r="C131" s="169" t="s">
        <v>187</v>
      </c>
      <c r="D131" s="169" t="s">
        <v>117</v>
      </c>
      <c r="E131" s="170" t="s">
        <v>188</v>
      </c>
      <c r="F131" s="171" t="s">
        <v>189</v>
      </c>
      <c r="G131" s="172" t="s">
        <v>120</v>
      </c>
      <c r="H131" s="173">
        <v>766</v>
      </c>
      <c r="I131" s="174"/>
      <c r="J131" s="175">
        <f>ROUND(I131*H131,2)</f>
        <v>0</v>
      </c>
      <c r="K131" s="171" t="s">
        <v>121</v>
      </c>
      <c r="L131" s="40"/>
      <c r="M131" s="176" t="s">
        <v>19</v>
      </c>
      <c r="N131" s="177" t="s">
        <v>46</v>
      </c>
      <c r="O131" s="65"/>
      <c r="P131" s="178">
        <f>O131*H131</f>
        <v>0</v>
      </c>
      <c r="Q131" s="178">
        <v>0</v>
      </c>
      <c r="R131" s="178">
        <f>Q131*H131</f>
        <v>0</v>
      </c>
      <c r="S131" s="178">
        <v>0</v>
      </c>
      <c r="T131" s="17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0" t="s">
        <v>122</v>
      </c>
      <c r="AT131" s="180" t="s">
        <v>117</v>
      </c>
      <c r="AU131" s="180" t="s">
        <v>82</v>
      </c>
      <c r="AY131" s="18" t="s">
        <v>115</v>
      </c>
      <c r="BE131" s="181">
        <f>IF(N131="základní",J131,0)</f>
        <v>0</v>
      </c>
      <c r="BF131" s="181">
        <f>IF(N131="snížená",J131,0)</f>
        <v>0</v>
      </c>
      <c r="BG131" s="181">
        <f>IF(N131="zákl. přenesená",J131,0)</f>
        <v>0</v>
      </c>
      <c r="BH131" s="181">
        <f>IF(N131="sníž. přenesená",J131,0)</f>
        <v>0</v>
      </c>
      <c r="BI131" s="181">
        <f>IF(N131="nulová",J131,0)</f>
        <v>0</v>
      </c>
      <c r="BJ131" s="18" t="s">
        <v>80</v>
      </c>
      <c r="BK131" s="181">
        <f>ROUND(I131*H131,2)</f>
        <v>0</v>
      </c>
      <c r="BL131" s="18" t="s">
        <v>122</v>
      </c>
      <c r="BM131" s="180" t="s">
        <v>190</v>
      </c>
    </row>
    <row r="132" spans="1:65" s="13" customFormat="1" ht="11.25">
      <c r="B132" s="182"/>
      <c r="C132" s="183"/>
      <c r="D132" s="184" t="s">
        <v>124</v>
      </c>
      <c r="E132" s="185" t="s">
        <v>19</v>
      </c>
      <c r="F132" s="186" t="s">
        <v>191</v>
      </c>
      <c r="G132" s="183"/>
      <c r="H132" s="185" t="s">
        <v>19</v>
      </c>
      <c r="I132" s="187"/>
      <c r="J132" s="183"/>
      <c r="K132" s="183"/>
      <c r="L132" s="188"/>
      <c r="M132" s="189"/>
      <c r="N132" s="190"/>
      <c r="O132" s="190"/>
      <c r="P132" s="190"/>
      <c r="Q132" s="190"/>
      <c r="R132" s="190"/>
      <c r="S132" s="190"/>
      <c r="T132" s="191"/>
      <c r="AT132" s="192" t="s">
        <v>124</v>
      </c>
      <c r="AU132" s="192" t="s">
        <v>82</v>
      </c>
      <c r="AV132" s="13" t="s">
        <v>80</v>
      </c>
      <c r="AW132" s="13" t="s">
        <v>36</v>
      </c>
      <c r="AX132" s="13" t="s">
        <v>75</v>
      </c>
      <c r="AY132" s="192" t="s">
        <v>115</v>
      </c>
    </row>
    <row r="133" spans="1:65" s="14" customFormat="1" ht="11.25">
      <c r="B133" s="193"/>
      <c r="C133" s="194"/>
      <c r="D133" s="184" t="s">
        <v>124</v>
      </c>
      <c r="E133" s="195" t="s">
        <v>19</v>
      </c>
      <c r="F133" s="196" t="s">
        <v>192</v>
      </c>
      <c r="G133" s="194"/>
      <c r="H133" s="197">
        <v>766</v>
      </c>
      <c r="I133" s="198"/>
      <c r="J133" s="194"/>
      <c r="K133" s="194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124</v>
      </c>
      <c r="AU133" s="203" t="s">
        <v>82</v>
      </c>
      <c r="AV133" s="14" t="s">
        <v>82</v>
      </c>
      <c r="AW133" s="14" t="s">
        <v>36</v>
      </c>
      <c r="AX133" s="14" t="s">
        <v>75</v>
      </c>
      <c r="AY133" s="203" t="s">
        <v>115</v>
      </c>
    </row>
    <row r="134" spans="1:65" s="15" customFormat="1" ht="11.25">
      <c r="B134" s="204"/>
      <c r="C134" s="205"/>
      <c r="D134" s="184" t="s">
        <v>124</v>
      </c>
      <c r="E134" s="206" t="s">
        <v>19</v>
      </c>
      <c r="F134" s="207" t="s">
        <v>127</v>
      </c>
      <c r="G134" s="205"/>
      <c r="H134" s="208">
        <v>766</v>
      </c>
      <c r="I134" s="209"/>
      <c r="J134" s="205"/>
      <c r="K134" s="205"/>
      <c r="L134" s="210"/>
      <c r="M134" s="211"/>
      <c r="N134" s="212"/>
      <c r="O134" s="212"/>
      <c r="P134" s="212"/>
      <c r="Q134" s="212"/>
      <c r="R134" s="212"/>
      <c r="S134" s="212"/>
      <c r="T134" s="213"/>
      <c r="AT134" s="214" t="s">
        <v>124</v>
      </c>
      <c r="AU134" s="214" t="s">
        <v>82</v>
      </c>
      <c r="AV134" s="15" t="s">
        <v>122</v>
      </c>
      <c r="AW134" s="15" t="s">
        <v>36</v>
      </c>
      <c r="AX134" s="15" t="s">
        <v>80</v>
      </c>
      <c r="AY134" s="214" t="s">
        <v>115</v>
      </c>
    </row>
    <row r="135" spans="1:65" s="2" customFormat="1" ht="14.45" customHeight="1">
      <c r="A135" s="35"/>
      <c r="B135" s="36"/>
      <c r="C135" s="215" t="s">
        <v>193</v>
      </c>
      <c r="D135" s="215" t="s">
        <v>194</v>
      </c>
      <c r="E135" s="216" t="s">
        <v>195</v>
      </c>
      <c r="F135" s="217" t="s">
        <v>196</v>
      </c>
      <c r="G135" s="218" t="s">
        <v>197</v>
      </c>
      <c r="H135" s="219">
        <v>229.8</v>
      </c>
      <c r="I135" s="220"/>
      <c r="J135" s="221">
        <f>ROUND(I135*H135,2)</f>
        <v>0</v>
      </c>
      <c r="K135" s="217" t="s">
        <v>121</v>
      </c>
      <c r="L135" s="222"/>
      <c r="M135" s="223" t="s">
        <v>19</v>
      </c>
      <c r="N135" s="224" t="s">
        <v>46</v>
      </c>
      <c r="O135" s="65"/>
      <c r="P135" s="178">
        <f>O135*H135</f>
        <v>0</v>
      </c>
      <c r="Q135" s="178">
        <v>1</v>
      </c>
      <c r="R135" s="178">
        <f>Q135*H135</f>
        <v>229.8</v>
      </c>
      <c r="S135" s="178">
        <v>0</v>
      </c>
      <c r="T135" s="17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0" t="s">
        <v>163</v>
      </c>
      <c r="AT135" s="180" t="s">
        <v>194</v>
      </c>
      <c r="AU135" s="180" t="s">
        <v>82</v>
      </c>
      <c r="AY135" s="18" t="s">
        <v>115</v>
      </c>
      <c r="BE135" s="181">
        <f>IF(N135="základní",J135,0)</f>
        <v>0</v>
      </c>
      <c r="BF135" s="181">
        <f>IF(N135="snížená",J135,0)</f>
        <v>0</v>
      </c>
      <c r="BG135" s="181">
        <f>IF(N135="zákl. přenesená",J135,0)</f>
        <v>0</v>
      </c>
      <c r="BH135" s="181">
        <f>IF(N135="sníž. přenesená",J135,0)</f>
        <v>0</v>
      </c>
      <c r="BI135" s="181">
        <f>IF(N135="nulová",J135,0)</f>
        <v>0</v>
      </c>
      <c r="BJ135" s="18" t="s">
        <v>80</v>
      </c>
      <c r="BK135" s="181">
        <f>ROUND(I135*H135,2)</f>
        <v>0</v>
      </c>
      <c r="BL135" s="18" t="s">
        <v>122</v>
      </c>
      <c r="BM135" s="180" t="s">
        <v>198</v>
      </c>
    </row>
    <row r="136" spans="1:65" s="14" customFormat="1" ht="11.25">
      <c r="B136" s="193"/>
      <c r="C136" s="194"/>
      <c r="D136" s="184" t="s">
        <v>124</v>
      </c>
      <c r="E136" s="194"/>
      <c r="F136" s="196" t="s">
        <v>199</v>
      </c>
      <c r="G136" s="194"/>
      <c r="H136" s="197">
        <v>229.8</v>
      </c>
      <c r="I136" s="198"/>
      <c r="J136" s="194"/>
      <c r="K136" s="194"/>
      <c r="L136" s="199"/>
      <c r="M136" s="200"/>
      <c r="N136" s="201"/>
      <c r="O136" s="201"/>
      <c r="P136" s="201"/>
      <c r="Q136" s="201"/>
      <c r="R136" s="201"/>
      <c r="S136" s="201"/>
      <c r="T136" s="202"/>
      <c r="AT136" s="203" t="s">
        <v>124</v>
      </c>
      <c r="AU136" s="203" t="s">
        <v>82</v>
      </c>
      <c r="AV136" s="14" t="s">
        <v>82</v>
      </c>
      <c r="AW136" s="14" t="s">
        <v>4</v>
      </c>
      <c r="AX136" s="14" t="s">
        <v>80</v>
      </c>
      <c r="AY136" s="203" t="s">
        <v>115</v>
      </c>
    </row>
    <row r="137" spans="1:65" s="2" customFormat="1" ht="37.9" customHeight="1">
      <c r="A137" s="35"/>
      <c r="B137" s="36"/>
      <c r="C137" s="169" t="s">
        <v>8</v>
      </c>
      <c r="D137" s="169" t="s">
        <v>117</v>
      </c>
      <c r="E137" s="170" t="s">
        <v>200</v>
      </c>
      <c r="F137" s="171" t="s">
        <v>201</v>
      </c>
      <c r="G137" s="172" t="s">
        <v>120</v>
      </c>
      <c r="H137" s="173">
        <v>766</v>
      </c>
      <c r="I137" s="174"/>
      <c r="J137" s="175">
        <f>ROUND(I137*H137,2)</f>
        <v>0</v>
      </c>
      <c r="K137" s="171" t="s">
        <v>121</v>
      </c>
      <c r="L137" s="40"/>
      <c r="M137" s="176" t="s">
        <v>19</v>
      </c>
      <c r="N137" s="177" t="s">
        <v>46</v>
      </c>
      <c r="O137" s="65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122</v>
      </c>
      <c r="AT137" s="180" t="s">
        <v>117</v>
      </c>
      <c r="AU137" s="180" t="s">
        <v>82</v>
      </c>
      <c r="AY137" s="18" t="s">
        <v>115</v>
      </c>
      <c r="BE137" s="181">
        <f>IF(N137="základní",J137,0)</f>
        <v>0</v>
      </c>
      <c r="BF137" s="181">
        <f>IF(N137="snížená",J137,0)</f>
        <v>0</v>
      </c>
      <c r="BG137" s="181">
        <f>IF(N137="zákl. přenesená",J137,0)</f>
        <v>0</v>
      </c>
      <c r="BH137" s="181">
        <f>IF(N137="sníž. přenesená",J137,0)</f>
        <v>0</v>
      </c>
      <c r="BI137" s="181">
        <f>IF(N137="nulová",J137,0)</f>
        <v>0</v>
      </c>
      <c r="BJ137" s="18" t="s">
        <v>80</v>
      </c>
      <c r="BK137" s="181">
        <f>ROUND(I137*H137,2)</f>
        <v>0</v>
      </c>
      <c r="BL137" s="18" t="s">
        <v>122</v>
      </c>
      <c r="BM137" s="180" t="s">
        <v>202</v>
      </c>
    </row>
    <row r="138" spans="1:65" s="2" customFormat="1" ht="14.45" customHeight="1">
      <c r="A138" s="35"/>
      <c r="B138" s="36"/>
      <c r="C138" s="215" t="s">
        <v>203</v>
      </c>
      <c r="D138" s="215" t="s">
        <v>194</v>
      </c>
      <c r="E138" s="216" t="s">
        <v>204</v>
      </c>
      <c r="F138" s="217" t="s">
        <v>205</v>
      </c>
      <c r="G138" s="218" t="s">
        <v>206</v>
      </c>
      <c r="H138" s="219">
        <v>76.599999999999994</v>
      </c>
      <c r="I138" s="220"/>
      <c r="J138" s="221">
        <f>ROUND(I138*H138,2)</f>
        <v>0</v>
      </c>
      <c r="K138" s="217" t="s">
        <v>121</v>
      </c>
      <c r="L138" s="222"/>
      <c r="M138" s="223" t="s">
        <v>19</v>
      </c>
      <c r="N138" s="224" t="s">
        <v>46</v>
      </c>
      <c r="O138" s="65"/>
      <c r="P138" s="178">
        <f>O138*H138</f>
        <v>0</v>
      </c>
      <c r="Q138" s="178">
        <v>1E-3</v>
      </c>
      <c r="R138" s="178">
        <f>Q138*H138</f>
        <v>7.6600000000000001E-2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163</v>
      </c>
      <c r="AT138" s="180" t="s">
        <v>194</v>
      </c>
      <c r="AU138" s="180" t="s">
        <v>82</v>
      </c>
      <c r="AY138" s="18" t="s">
        <v>115</v>
      </c>
      <c r="BE138" s="181">
        <f>IF(N138="základní",J138,0)</f>
        <v>0</v>
      </c>
      <c r="BF138" s="181">
        <f>IF(N138="snížená",J138,0)</f>
        <v>0</v>
      </c>
      <c r="BG138" s="181">
        <f>IF(N138="zákl. přenesená",J138,0)</f>
        <v>0</v>
      </c>
      <c r="BH138" s="181">
        <f>IF(N138="sníž. přenesená",J138,0)</f>
        <v>0</v>
      </c>
      <c r="BI138" s="181">
        <f>IF(N138="nulová",J138,0)</f>
        <v>0</v>
      </c>
      <c r="BJ138" s="18" t="s">
        <v>80</v>
      </c>
      <c r="BK138" s="181">
        <f>ROUND(I138*H138,2)</f>
        <v>0</v>
      </c>
      <c r="BL138" s="18" t="s">
        <v>122</v>
      </c>
      <c r="BM138" s="180" t="s">
        <v>207</v>
      </c>
    </row>
    <row r="139" spans="1:65" s="14" customFormat="1" ht="11.25">
      <c r="B139" s="193"/>
      <c r="C139" s="194"/>
      <c r="D139" s="184" t="s">
        <v>124</v>
      </c>
      <c r="E139" s="194"/>
      <c r="F139" s="196" t="s">
        <v>208</v>
      </c>
      <c r="G139" s="194"/>
      <c r="H139" s="197">
        <v>76.599999999999994</v>
      </c>
      <c r="I139" s="198"/>
      <c r="J139" s="194"/>
      <c r="K139" s="194"/>
      <c r="L139" s="199"/>
      <c r="M139" s="200"/>
      <c r="N139" s="201"/>
      <c r="O139" s="201"/>
      <c r="P139" s="201"/>
      <c r="Q139" s="201"/>
      <c r="R139" s="201"/>
      <c r="S139" s="201"/>
      <c r="T139" s="202"/>
      <c r="AT139" s="203" t="s">
        <v>124</v>
      </c>
      <c r="AU139" s="203" t="s">
        <v>82</v>
      </c>
      <c r="AV139" s="14" t="s">
        <v>82</v>
      </c>
      <c r="AW139" s="14" t="s">
        <v>4</v>
      </c>
      <c r="AX139" s="14" t="s">
        <v>80</v>
      </c>
      <c r="AY139" s="203" t="s">
        <v>115</v>
      </c>
    </row>
    <row r="140" spans="1:65" s="12" customFormat="1" ht="22.9" customHeight="1">
      <c r="B140" s="153"/>
      <c r="C140" s="154"/>
      <c r="D140" s="155" t="s">
        <v>74</v>
      </c>
      <c r="E140" s="167" t="s">
        <v>82</v>
      </c>
      <c r="F140" s="167" t="s">
        <v>209</v>
      </c>
      <c r="G140" s="154"/>
      <c r="H140" s="154"/>
      <c r="I140" s="157"/>
      <c r="J140" s="168">
        <f>BK140</f>
        <v>0</v>
      </c>
      <c r="K140" s="154"/>
      <c r="L140" s="159"/>
      <c r="M140" s="160"/>
      <c r="N140" s="161"/>
      <c r="O140" s="161"/>
      <c r="P140" s="162">
        <f>SUM(P141:P152)</f>
        <v>0</v>
      </c>
      <c r="Q140" s="161"/>
      <c r="R140" s="162">
        <f>SUM(R141:R152)</f>
        <v>3.7799999999999999E-3</v>
      </c>
      <c r="S140" s="161"/>
      <c r="T140" s="163">
        <f>SUM(T141:T152)</f>
        <v>0</v>
      </c>
      <c r="AR140" s="164" t="s">
        <v>80</v>
      </c>
      <c r="AT140" s="165" t="s">
        <v>74</v>
      </c>
      <c r="AU140" s="165" t="s">
        <v>80</v>
      </c>
      <c r="AY140" s="164" t="s">
        <v>115</v>
      </c>
      <c r="BK140" s="166">
        <f>SUM(BK141:BK152)</f>
        <v>0</v>
      </c>
    </row>
    <row r="141" spans="1:65" s="2" customFormat="1" ht="49.15" customHeight="1">
      <c r="A141" s="35"/>
      <c r="B141" s="36"/>
      <c r="C141" s="169" t="s">
        <v>210</v>
      </c>
      <c r="D141" s="169" t="s">
        <v>117</v>
      </c>
      <c r="E141" s="170" t="s">
        <v>211</v>
      </c>
      <c r="F141" s="171" t="s">
        <v>212</v>
      </c>
      <c r="G141" s="172" t="s">
        <v>120</v>
      </c>
      <c r="H141" s="173">
        <v>6</v>
      </c>
      <c r="I141" s="174"/>
      <c r="J141" s="175">
        <f>ROUND(I141*H141,2)</f>
        <v>0</v>
      </c>
      <c r="K141" s="171" t="s">
        <v>121</v>
      </c>
      <c r="L141" s="40"/>
      <c r="M141" s="176" t="s">
        <v>19</v>
      </c>
      <c r="N141" s="177" t="s">
        <v>46</v>
      </c>
      <c r="O141" s="65"/>
      <c r="P141" s="178">
        <f>O141*H141</f>
        <v>0</v>
      </c>
      <c r="Q141" s="178">
        <v>2.7E-4</v>
      </c>
      <c r="R141" s="178">
        <f>Q141*H141</f>
        <v>1.6199999999999999E-3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122</v>
      </c>
      <c r="AT141" s="180" t="s">
        <v>117</v>
      </c>
      <c r="AU141" s="180" t="s">
        <v>82</v>
      </c>
      <c r="AY141" s="18" t="s">
        <v>115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8" t="s">
        <v>80</v>
      </c>
      <c r="BK141" s="181">
        <f>ROUND(I141*H141,2)</f>
        <v>0</v>
      </c>
      <c r="BL141" s="18" t="s">
        <v>122</v>
      </c>
      <c r="BM141" s="180" t="s">
        <v>213</v>
      </c>
    </row>
    <row r="142" spans="1:65" s="13" customFormat="1" ht="11.25">
      <c r="B142" s="182"/>
      <c r="C142" s="183"/>
      <c r="D142" s="184" t="s">
        <v>124</v>
      </c>
      <c r="E142" s="185" t="s">
        <v>19</v>
      </c>
      <c r="F142" s="186" t="s">
        <v>214</v>
      </c>
      <c r="G142" s="183"/>
      <c r="H142" s="185" t="s">
        <v>19</v>
      </c>
      <c r="I142" s="187"/>
      <c r="J142" s="183"/>
      <c r="K142" s="183"/>
      <c r="L142" s="188"/>
      <c r="M142" s="189"/>
      <c r="N142" s="190"/>
      <c r="O142" s="190"/>
      <c r="P142" s="190"/>
      <c r="Q142" s="190"/>
      <c r="R142" s="190"/>
      <c r="S142" s="190"/>
      <c r="T142" s="191"/>
      <c r="AT142" s="192" t="s">
        <v>124</v>
      </c>
      <c r="AU142" s="192" t="s">
        <v>82</v>
      </c>
      <c r="AV142" s="13" t="s">
        <v>80</v>
      </c>
      <c r="AW142" s="13" t="s">
        <v>36</v>
      </c>
      <c r="AX142" s="13" t="s">
        <v>75</v>
      </c>
      <c r="AY142" s="192" t="s">
        <v>115</v>
      </c>
    </row>
    <row r="143" spans="1:65" s="14" customFormat="1" ht="11.25">
      <c r="B143" s="193"/>
      <c r="C143" s="194"/>
      <c r="D143" s="184" t="s">
        <v>124</v>
      </c>
      <c r="E143" s="195" t="s">
        <v>19</v>
      </c>
      <c r="F143" s="196" t="s">
        <v>151</v>
      </c>
      <c r="G143" s="194"/>
      <c r="H143" s="197">
        <v>6</v>
      </c>
      <c r="I143" s="198"/>
      <c r="J143" s="194"/>
      <c r="K143" s="194"/>
      <c r="L143" s="199"/>
      <c r="M143" s="200"/>
      <c r="N143" s="201"/>
      <c r="O143" s="201"/>
      <c r="P143" s="201"/>
      <c r="Q143" s="201"/>
      <c r="R143" s="201"/>
      <c r="S143" s="201"/>
      <c r="T143" s="202"/>
      <c r="AT143" s="203" t="s">
        <v>124</v>
      </c>
      <c r="AU143" s="203" t="s">
        <v>82</v>
      </c>
      <c r="AV143" s="14" t="s">
        <v>82</v>
      </c>
      <c r="AW143" s="14" t="s">
        <v>36</v>
      </c>
      <c r="AX143" s="14" t="s">
        <v>75</v>
      </c>
      <c r="AY143" s="203" t="s">
        <v>115</v>
      </c>
    </row>
    <row r="144" spans="1:65" s="15" customFormat="1" ht="11.25">
      <c r="B144" s="204"/>
      <c r="C144" s="205"/>
      <c r="D144" s="184" t="s">
        <v>124</v>
      </c>
      <c r="E144" s="206" t="s">
        <v>19</v>
      </c>
      <c r="F144" s="207" t="s">
        <v>127</v>
      </c>
      <c r="G144" s="205"/>
      <c r="H144" s="208">
        <v>6</v>
      </c>
      <c r="I144" s="209"/>
      <c r="J144" s="205"/>
      <c r="K144" s="205"/>
      <c r="L144" s="210"/>
      <c r="M144" s="211"/>
      <c r="N144" s="212"/>
      <c r="O144" s="212"/>
      <c r="P144" s="212"/>
      <c r="Q144" s="212"/>
      <c r="R144" s="212"/>
      <c r="S144" s="212"/>
      <c r="T144" s="213"/>
      <c r="AT144" s="214" t="s">
        <v>124</v>
      </c>
      <c r="AU144" s="214" t="s">
        <v>82</v>
      </c>
      <c r="AV144" s="15" t="s">
        <v>122</v>
      </c>
      <c r="AW144" s="15" t="s">
        <v>36</v>
      </c>
      <c r="AX144" s="15" t="s">
        <v>80</v>
      </c>
      <c r="AY144" s="214" t="s">
        <v>115</v>
      </c>
    </row>
    <row r="145" spans="1:65" s="2" customFormat="1" ht="24.2" customHeight="1">
      <c r="A145" s="35"/>
      <c r="B145" s="36"/>
      <c r="C145" s="215" t="s">
        <v>215</v>
      </c>
      <c r="D145" s="215" t="s">
        <v>194</v>
      </c>
      <c r="E145" s="216" t="s">
        <v>216</v>
      </c>
      <c r="F145" s="217" t="s">
        <v>217</v>
      </c>
      <c r="G145" s="218" t="s">
        <v>120</v>
      </c>
      <c r="H145" s="219">
        <v>7.2</v>
      </c>
      <c r="I145" s="220"/>
      <c r="J145" s="221">
        <f>ROUND(I145*H145,2)</f>
        <v>0</v>
      </c>
      <c r="K145" s="217" t="s">
        <v>121</v>
      </c>
      <c r="L145" s="222"/>
      <c r="M145" s="223" t="s">
        <v>19</v>
      </c>
      <c r="N145" s="224" t="s">
        <v>46</v>
      </c>
      <c r="O145" s="65"/>
      <c r="P145" s="178">
        <f>O145*H145</f>
        <v>0</v>
      </c>
      <c r="Q145" s="178">
        <v>2.9999999999999997E-4</v>
      </c>
      <c r="R145" s="178">
        <f>Q145*H145</f>
        <v>2.16E-3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163</v>
      </c>
      <c r="AT145" s="180" t="s">
        <v>194</v>
      </c>
      <c r="AU145" s="180" t="s">
        <v>82</v>
      </c>
      <c r="AY145" s="18" t="s">
        <v>115</v>
      </c>
      <c r="BE145" s="181">
        <f>IF(N145="základní",J145,0)</f>
        <v>0</v>
      </c>
      <c r="BF145" s="181">
        <f>IF(N145="snížená",J145,0)</f>
        <v>0</v>
      </c>
      <c r="BG145" s="181">
        <f>IF(N145="zákl. přenesená",J145,0)</f>
        <v>0</v>
      </c>
      <c r="BH145" s="181">
        <f>IF(N145="sníž. přenesená",J145,0)</f>
        <v>0</v>
      </c>
      <c r="BI145" s="181">
        <f>IF(N145="nulová",J145,0)</f>
        <v>0</v>
      </c>
      <c r="BJ145" s="18" t="s">
        <v>80</v>
      </c>
      <c r="BK145" s="181">
        <f>ROUND(I145*H145,2)</f>
        <v>0</v>
      </c>
      <c r="BL145" s="18" t="s">
        <v>122</v>
      </c>
      <c r="BM145" s="180" t="s">
        <v>218</v>
      </c>
    </row>
    <row r="146" spans="1:65" s="14" customFormat="1" ht="11.25">
      <c r="B146" s="193"/>
      <c r="C146" s="194"/>
      <c r="D146" s="184" t="s">
        <v>124</v>
      </c>
      <c r="E146" s="194"/>
      <c r="F146" s="196" t="s">
        <v>219</v>
      </c>
      <c r="G146" s="194"/>
      <c r="H146" s="197">
        <v>7.2</v>
      </c>
      <c r="I146" s="198"/>
      <c r="J146" s="194"/>
      <c r="K146" s="194"/>
      <c r="L146" s="199"/>
      <c r="M146" s="200"/>
      <c r="N146" s="201"/>
      <c r="O146" s="201"/>
      <c r="P146" s="201"/>
      <c r="Q146" s="201"/>
      <c r="R146" s="201"/>
      <c r="S146" s="201"/>
      <c r="T146" s="202"/>
      <c r="AT146" s="203" t="s">
        <v>124</v>
      </c>
      <c r="AU146" s="203" t="s">
        <v>82</v>
      </c>
      <c r="AV146" s="14" t="s">
        <v>82</v>
      </c>
      <c r="AW146" s="14" t="s">
        <v>4</v>
      </c>
      <c r="AX146" s="14" t="s">
        <v>80</v>
      </c>
      <c r="AY146" s="203" t="s">
        <v>115</v>
      </c>
    </row>
    <row r="147" spans="1:65" s="2" customFormat="1" ht="37.9" customHeight="1">
      <c r="A147" s="35"/>
      <c r="B147" s="36"/>
      <c r="C147" s="169" t="s">
        <v>220</v>
      </c>
      <c r="D147" s="169" t="s">
        <v>117</v>
      </c>
      <c r="E147" s="170" t="s">
        <v>221</v>
      </c>
      <c r="F147" s="171" t="s">
        <v>222</v>
      </c>
      <c r="G147" s="172" t="s">
        <v>136</v>
      </c>
      <c r="H147" s="173">
        <v>3</v>
      </c>
      <c r="I147" s="174"/>
      <c r="J147" s="175">
        <f>ROUND(I147*H147,2)</f>
        <v>0</v>
      </c>
      <c r="K147" s="171" t="s">
        <v>121</v>
      </c>
      <c r="L147" s="40"/>
      <c r="M147" s="176" t="s">
        <v>19</v>
      </c>
      <c r="N147" s="177" t="s">
        <v>46</v>
      </c>
      <c r="O147" s="65"/>
      <c r="P147" s="178">
        <f>O147*H147</f>
        <v>0</v>
      </c>
      <c r="Q147" s="178">
        <v>0</v>
      </c>
      <c r="R147" s="178">
        <f>Q147*H147</f>
        <v>0</v>
      </c>
      <c r="S147" s="178">
        <v>0</v>
      </c>
      <c r="T147" s="17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0" t="s">
        <v>122</v>
      </c>
      <c r="AT147" s="180" t="s">
        <v>117</v>
      </c>
      <c r="AU147" s="180" t="s">
        <v>82</v>
      </c>
      <c r="AY147" s="18" t="s">
        <v>115</v>
      </c>
      <c r="BE147" s="181">
        <f>IF(N147="základní",J147,0)</f>
        <v>0</v>
      </c>
      <c r="BF147" s="181">
        <f>IF(N147="snížená",J147,0)</f>
        <v>0</v>
      </c>
      <c r="BG147" s="181">
        <f>IF(N147="zákl. přenesená",J147,0)</f>
        <v>0</v>
      </c>
      <c r="BH147" s="181">
        <f>IF(N147="sníž. přenesená",J147,0)</f>
        <v>0</v>
      </c>
      <c r="BI147" s="181">
        <f>IF(N147="nulová",J147,0)</f>
        <v>0</v>
      </c>
      <c r="BJ147" s="18" t="s">
        <v>80</v>
      </c>
      <c r="BK147" s="181">
        <f>ROUND(I147*H147,2)</f>
        <v>0</v>
      </c>
      <c r="BL147" s="18" t="s">
        <v>122</v>
      </c>
      <c r="BM147" s="180" t="s">
        <v>223</v>
      </c>
    </row>
    <row r="148" spans="1:65" s="13" customFormat="1" ht="11.25">
      <c r="B148" s="182"/>
      <c r="C148" s="183"/>
      <c r="D148" s="184" t="s">
        <v>124</v>
      </c>
      <c r="E148" s="185" t="s">
        <v>19</v>
      </c>
      <c r="F148" s="186" t="s">
        <v>214</v>
      </c>
      <c r="G148" s="183"/>
      <c r="H148" s="185" t="s">
        <v>19</v>
      </c>
      <c r="I148" s="187"/>
      <c r="J148" s="183"/>
      <c r="K148" s="183"/>
      <c r="L148" s="188"/>
      <c r="M148" s="189"/>
      <c r="N148" s="190"/>
      <c r="O148" s="190"/>
      <c r="P148" s="190"/>
      <c r="Q148" s="190"/>
      <c r="R148" s="190"/>
      <c r="S148" s="190"/>
      <c r="T148" s="191"/>
      <c r="AT148" s="192" t="s">
        <v>124</v>
      </c>
      <c r="AU148" s="192" t="s">
        <v>82</v>
      </c>
      <c r="AV148" s="13" t="s">
        <v>80</v>
      </c>
      <c r="AW148" s="13" t="s">
        <v>36</v>
      </c>
      <c r="AX148" s="13" t="s">
        <v>75</v>
      </c>
      <c r="AY148" s="192" t="s">
        <v>115</v>
      </c>
    </row>
    <row r="149" spans="1:65" s="14" customFormat="1" ht="11.25">
      <c r="B149" s="193"/>
      <c r="C149" s="194"/>
      <c r="D149" s="184" t="s">
        <v>124</v>
      </c>
      <c r="E149" s="195" t="s">
        <v>19</v>
      </c>
      <c r="F149" s="196" t="s">
        <v>133</v>
      </c>
      <c r="G149" s="194"/>
      <c r="H149" s="197">
        <v>3</v>
      </c>
      <c r="I149" s="198"/>
      <c r="J149" s="194"/>
      <c r="K149" s="194"/>
      <c r="L149" s="199"/>
      <c r="M149" s="200"/>
      <c r="N149" s="201"/>
      <c r="O149" s="201"/>
      <c r="P149" s="201"/>
      <c r="Q149" s="201"/>
      <c r="R149" s="201"/>
      <c r="S149" s="201"/>
      <c r="T149" s="202"/>
      <c r="AT149" s="203" t="s">
        <v>124</v>
      </c>
      <c r="AU149" s="203" t="s">
        <v>82</v>
      </c>
      <c r="AV149" s="14" t="s">
        <v>82</v>
      </c>
      <c r="AW149" s="14" t="s">
        <v>36</v>
      </c>
      <c r="AX149" s="14" t="s">
        <v>75</v>
      </c>
      <c r="AY149" s="203" t="s">
        <v>115</v>
      </c>
    </row>
    <row r="150" spans="1:65" s="15" customFormat="1" ht="11.25">
      <c r="B150" s="204"/>
      <c r="C150" s="205"/>
      <c r="D150" s="184" t="s">
        <v>124</v>
      </c>
      <c r="E150" s="206" t="s">
        <v>19</v>
      </c>
      <c r="F150" s="207" t="s">
        <v>127</v>
      </c>
      <c r="G150" s="205"/>
      <c r="H150" s="208">
        <v>3</v>
      </c>
      <c r="I150" s="209"/>
      <c r="J150" s="205"/>
      <c r="K150" s="205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124</v>
      </c>
      <c r="AU150" s="214" t="s">
        <v>82</v>
      </c>
      <c r="AV150" s="15" t="s">
        <v>122</v>
      </c>
      <c r="AW150" s="15" t="s">
        <v>36</v>
      </c>
      <c r="AX150" s="15" t="s">
        <v>80</v>
      </c>
      <c r="AY150" s="214" t="s">
        <v>115</v>
      </c>
    </row>
    <row r="151" spans="1:65" s="2" customFormat="1" ht="14.45" customHeight="1">
      <c r="A151" s="35"/>
      <c r="B151" s="36"/>
      <c r="C151" s="215" t="s">
        <v>224</v>
      </c>
      <c r="D151" s="215" t="s">
        <v>194</v>
      </c>
      <c r="E151" s="216" t="s">
        <v>225</v>
      </c>
      <c r="F151" s="217" t="s">
        <v>226</v>
      </c>
      <c r="G151" s="218" t="s">
        <v>197</v>
      </c>
      <c r="H151" s="219">
        <v>6</v>
      </c>
      <c r="I151" s="220"/>
      <c r="J151" s="221">
        <f>ROUND(I151*H151,2)</f>
        <v>0</v>
      </c>
      <c r="K151" s="217" t="s">
        <v>121</v>
      </c>
      <c r="L151" s="222"/>
      <c r="M151" s="223" t="s">
        <v>19</v>
      </c>
      <c r="N151" s="224" t="s">
        <v>46</v>
      </c>
      <c r="O151" s="65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163</v>
      </c>
      <c r="AT151" s="180" t="s">
        <v>194</v>
      </c>
      <c r="AU151" s="180" t="s">
        <v>82</v>
      </c>
      <c r="AY151" s="18" t="s">
        <v>115</v>
      </c>
      <c r="BE151" s="181">
        <f>IF(N151="základní",J151,0)</f>
        <v>0</v>
      </c>
      <c r="BF151" s="181">
        <f>IF(N151="snížená",J151,0)</f>
        <v>0</v>
      </c>
      <c r="BG151" s="181">
        <f>IF(N151="zákl. přenesená",J151,0)</f>
        <v>0</v>
      </c>
      <c r="BH151" s="181">
        <f>IF(N151="sníž. přenesená",J151,0)</f>
        <v>0</v>
      </c>
      <c r="BI151" s="181">
        <f>IF(N151="nulová",J151,0)</f>
        <v>0</v>
      </c>
      <c r="BJ151" s="18" t="s">
        <v>80</v>
      </c>
      <c r="BK151" s="181">
        <f>ROUND(I151*H151,2)</f>
        <v>0</v>
      </c>
      <c r="BL151" s="18" t="s">
        <v>122</v>
      </c>
      <c r="BM151" s="180" t="s">
        <v>227</v>
      </c>
    </row>
    <row r="152" spans="1:65" s="14" customFormat="1" ht="11.25">
      <c r="B152" s="193"/>
      <c r="C152" s="194"/>
      <c r="D152" s="184" t="s">
        <v>124</v>
      </c>
      <c r="E152" s="194"/>
      <c r="F152" s="196" t="s">
        <v>228</v>
      </c>
      <c r="G152" s="194"/>
      <c r="H152" s="197">
        <v>6</v>
      </c>
      <c r="I152" s="198"/>
      <c r="J152" s="194"/>
      <c r="K152" s="194"/>
      <c r="L152" s="199"/>
      <c r="M152" s="200"/>
      <c r="N152" s="201"/>
      <c r="O152" s="201"/>
      <c r="P152" s="201"/>
      <c r="Q152" s="201"/>
      <c r="R152" s="201"/>
      <c r="S152" s="201"/>
      <c r="T152" s="202"/>
      <c r="AT152" s="203" t="s">
        <v>124</v>
      </c>
      <c r="AU152" s="203" t="s">
        <v>82</v>
      </c>
      <c r="AV152" s="14" t="s">
        <v>82</v>
      </c>
      <c r="AW152" s="14" t="s">
        <v>4</v>
      </c>
      <c r="AX152" s="14" t="s">
        <v>80</v>
      </c>
      <c r="AY152" s="203" t="s">
        <v>115</v>
      </c>
    </row>
    <row r="153" spans="1:65" s="12" customFormat="1" ht="22.9" customHeight="1">
      <c r="B153" s="153"/>
      <c r="C153" s="154"/>
      <c r="D153" s="155" t="s">
        <v>74</v>
      </c>
      <c r="E153" s="167" t="s">
        <v>146</v>
      </c>
      <c r="F153" s="167" t="s">
        <v>229</v>
      </c>
      <c r="G153" s="154"/>
      <c r="H153" s="154"/>
      <c r="I153" s="157"/>
      <c r="J153" s="168">
        <f>BK153</f>
        <v>0</v>
      </c>
      <c r="K153" s="154"/>
      <c r="L153" s="159"/>
      <c r="M153" s="160"/>
      <c r="N153" s="161"/>
      <c r="O153" s="161"/>
      <c r="P153" s="162">
        <f>SUM(P154:P203)</f>
        <v>0</v>
      </c>
      <c r="Q153" s="161"/>
      <c r="R153" s="162">
        <f>SUM(R154:R203)</f>
        <v>126.25003000000001</v>
      </c>
      <c r="S153" s="161"/>
      <c r="T153" s="163">
        <f>SUM(T154:T203)</f>
        <v>0</v>
      </c>
      <c r="AR153" s="164" t="s">
        <v>80</v>
      </c>
      <c r="AT153" s="165" t="s">
        <v>74</v>
      </c>
      <c r="AU153" s="165" t="s">
        <v>80</v>
      </c>
      <c r="AY153" s="164" t="s">
        <v>115</v>
      </c>
      <c r="BK153" s="166">
        <f>SUM(BK154:BK203)</f>
        <v>0</v>
      </c>
    </row>
    <row r="154" spans="1:65" s="2" customFormat="1" ht="24.2" customHeight="1">
      <c r="A154" s="35"/>
      <c r="B154" s="36"/>
      <c r="C154" s="169" t="s">
        <v>7</v>
      </c>
      <c r="D154" s="169" t="s">
        <v>117</v>
      </c>
      <c r="E154" s="170" t="s">
        <v>230</v>
      </c>
      <c r="F154" s="171" t="s">
        <v>231</v>
      </c>
      <c r="G154" s="172" t="s">
        <v>120</v>
      </c>
      <c r="H154" s="173">
        <v>539</v>
      </c>
      <c r="I154" s="174"/>
      <c r="J154" s="175">
        <f>ROUND(I154*H154,2)</f>
        <v>0</v>
      </c>
      <c r="K154" s="171" t="s">
        <v>121</v>
      </c>
      <c r="L154" s="40"/>
      <c r="M154" s="176" t="s">
        <v>19</v>
      </c>
      <c r="N154" s="177" t="s">
        <v>46</v>
      </c>
      <c r="O154" s="65"/>
      <c r="P154" s="178">
        <f>O154*H154</f>
        <v>0</v>
      </c>
      <c r="Q154" s="178">
        <v>0</v>
      </c>
      <c r="R154" s="178">
        <f>Q154*H154</f>
        <v>0</v>
      </c>
      <c r="S154" s="178">
        <v>0</v>
      </c>
      <c r="T154" s="17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122</v>
      </c>
      <c r="AT154" s="180" t="s">
        <v>117</v>
      </c>
      <c r="AU154" s="180" t="s">
        <v>82</v>
      </c>
      <c r="AY154" s="18" t="s">
        <v>115</v>
      </c>
      <c r="BE154" s="181">
        <f>IF(N154="základní",J154,0)</f>
        <v>0</v>
      </c>
      <c r="BF154" s="181">
        <f>IF(N154="snížená",J154,0)</f>
        <v>0</v>
      </c>
      <c r="BG154" s="181">
        <f>IF(N154="zákl. přenesená",J154,0)</f>
        <v>0</v>
      </c>
      <c r="BH154" s="181">
        <f>IF(N154="sníž. přenesená",J154,0)</f>
        <v>0</v>
      </c>
      <c r="BI154" s="181">
        <f>IF(N154="nulová",J154,0)</f>
        <v>0</v>
      </c>
      <c r="BJ154" s="18" t="s">
        <v>80</v>
      </c>
      <c r="BK154" s="181">
        <f>ROUND(I154*H154,2)</f>
        <v>0</v>
      </c>
      <c r="BL154" s="18" t="s">
        <v>122</v>
      </c>
      <c r="BM154" s="180" t="s">
        <v>232</v>
      </c>
    </row>
    <row r="155" spans="1:65" s="13" customFormat="1" ht="11.25">
      <c r="B155" s="182"/>
      <c r="C155" s="183"/>
      <c r="D155" s="184" t="s">
        <v>124</v>
      </c>
      <c r="E155" s="185" t="s">
        <v>19</v>
      </c>
      <c r="F155" s="186" t="s">
        <v>233</v>
      </c>
      <c r="G155" s="183"/>
      <c r="H155" s="185" t="s">
        <v>19</v>
      </c>
      <c r="I155" s="187"/>
      <c r="J155" s="183"/>
      <c r="K155" s="183"/>
      <c r="L155" s="188"/>
      <c r="M155" s="189"/>
      <c r="N155" s="190"/>
      <c r="O155" s="190"/>
      <c r="P155" s="190"/>
      <c r="Q155" s="190"/>
      <c r="R155" s="190"/>
      <c r="S155" s="190"/>
      <c r="T155" s="191"/>
      <c r="AT155" s="192" t="s">
        <v>124</v>
      </c>
      <c r="AU155" s="192" t="s">
        <v>82</v>
      </c>
      <c r="AV155" s="13" t="s">
        <v>80</v>
      </c>
      <c r="AW155" s="13" t="s">
        <v>36</v>
      </c>
      <c r="AX155" s="13" t="s">
        <v>75</v>
      </c>
      <c r="AY155" s="192" t="s">
        <v>115</v>
      </c>
    </row>
    <row r="156" spans="1:65" s="14" customFormat="1" ht="11.25">
      <c r="B156" s="193"/>
      <c r="C156" s="194"/>
      <c r="D156" s="184" t="s">
        <v>124</v>
      </c>
      <c r="E156" s="195" t="s">
        <v>19</v>
      </c>
      <c r="F156" s="196" t="s">
        <v>234</v>
      </c>
      <c r="G156" s="194"/>
      <c r="H156" s="197">
        <v>490</v>
      </c>
      <c r="I156" s="198"/>
      <c r="J156" s="194"/>
      <c r="K156" s="194"/>
      <c r="L156" s="199"/>
      <c r="M156" s="200"/>
      <c r="N156" s="201"/>
      <c r="O156" s="201"/>
      <c r="P156" s="201"/>
      <c r="Q156" s="201"/>
      <c r="R156" s="201"/>
      <c r="S156" s="201"/>
      <c r="T156" s="202"/>
      <c r="AT156" s="203" t="s">
        <v>124</v>
      </c>
      <c r="AU156" s="203" t="s">
        <v>82</v>
      </c>
      <c r="AV156" s="14" t="s">
        <v>82</v>
      </c>
      <c r="AW156" s="14" t="s">
        <v>36</v>
      </c>
      <c r="AX156" s="14" t="s">
        <v>75</v>
      </c>
      <c r="AY156" s="203" t="s">
        <v>115</v>
      </c>
    </row>
    <row r="157" spans="1:65" s="15" customFormat="1" ht="11.25">
      <c r="B157" s="204"/>
      <c r="C157" s="205"/>
      <c r="D157" s="184" t="s">
        <v>124</v>
      </c>
      <c r="E157" s="206" t="s">
        <v>19</v>
      </c>
      <c r="F157" s="207" t="s">
        <v>127</v>
      </c>
      <c r="G157" s="205"/>
      <c r="H157" s="208">
        <v>490</v>
      </c>
      <c r="I157" s="209"/>
      <c r="J157" s="205"/>
      <c r="K157" s="205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124</v>
      </c>
      <c r="AU157" s="214" t="s">
        <v>82</v>
      </c>
      <c r="AV157" s="15" t="s">
        <v>122</v>
      </c>
      <c r="AW157" s="15" t="s">
        <v>36</v>
      </c>
      <c r="AX157" s="15" t="s">
        <v>80</v>
      </c>
      <c r="AY157" s="214" t="s">
        <v>115</v>
      </c>
    </row>
    <row r="158" spans="1:65" s="14" customFormat="1" ht="11.25">
      <c r="B158" s="193"/>
      <c r="C158" s="194"/>
      <c r="D158" s="184" t="s">
        <v>124</v>
      </c>
      <c r="E158" s="194"/>
      <c r="F158" s="196" t="s">
        <v>235</v>
      </c>
      <c r="G158" s="194"/>
      <c r="H158" s="197">
        <v>539</v>
      </c>
      <c r="I158" s="198"/>
      <c r="J158" s="194"/>
      <c r="K158" s="194"/>
      <c r="L158" s="199"/>
      <c r="M158" s="200"/>
      <c r="N158" s="201"/>
      <c r="O158" s="201"/>
      <c r="P158" s="201"/>
      <c r="Q158" s="201"/>
      <c r="R158" s="201"/>
      <c r="S158" s="201"/>
      <c r="T158" s="202"/>
      <c r="AT158" s="203" t="s">
        <v>124</v>
      </c>
      <c r="AU158" s="203" t="s">
        <v>82</v>
      </c>
      <c r="AV158" s="14" t="s">
        <v>82</v>
      </c>
      <c r="AW158" s="14" t="s">
        <v>4</v>
      </c>
      <c r="AX158" s="14" t="s">
        <v>80</v>
      </c>
      <c r="AY158" s="203" t="s">
        <v>115</v>
      </c>
    </row>
    <row r="159" spans="1:65" s="2" customFormat="1" ht="24.2" customHeight="1">
      <c r="A159" s="35"/>
      <c r="B159" s="36"/>
      <c r="C159" s="169" t="s">
        <v>236</v>
      </c>
      <c r="D159" s="169" t="s">
        <v>117</v>
      </c>
      <c r="E159" s="170" t="s">
        <v>237</v>
      </c>
      <c r="F159" s="171" t="s">
        <v>238</v>
      </c>
      <c r="G159" s="172" t="s">
        <v>120</v>
      </c>
      <c r="H159" s="173">
        <v>539</v>
      </c>
      <c r="I159" s="174"/>
      <c r="J159" s="175">
        <f>ROUND(I159*H159,2)</f>
        <v>0</v>
      </c>
      <c r="K159" s="171" t="s">
        <v>121</v>
      </c>
      <c r="L159" s="40"/>
      <c r="M159" s="176" t="s">
        <v>19</v>
      </c>
      <c r="N159" s="177" t="s">
        <v>46</v>
      </c>
      <c r="O159" s="65"/>
      <c r="P159" s="178">
        <f>O159*H159</f>
        <v>0</v>
      </c>
      <c r="Q159" s="178">
        <v>0</v>
      </c>
      <c r="R159" s="178">
        <f>Q159*H159</f>
        <v>0</v>
      </c>
      <c r="S159" s="178">
        <v>0</v>
      </c>
      <c r="T159" s="17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122</v>
      </c>
      <c r="AT159" s="180" t="s">
        <v>117</v>
      </c>
      <c r="AU159" s="180" t="s">
        <v>82</v>
      </c>
      <c r="AY159" s="18" t="s">
        <v>115</v>
      </c>
      <c r="BE159" s="181">
        <f>IF(N159="základní",J159,0)</f>
        <v>0</v>
      </c>
      <c r="BF159" s="181">
        <f>IF(N159="snížená",J159,0)</f>
        <v>0</v>
      </c>
      <c r="BG159" s="181">
        <f>IF(N159="zákl. přenesená",J159,0)</f>
        <v>0</v>
      </c>
      <c r="BH159" s="181">
        <f>IF(N159="sníž. přenesená",J159,0)</f>
        <v>0</v>
      </c>
      <c r="BI159" s="181">
        <f>IF(N159="nulová",J159,0)</f>
        <v>0</v>
      </c>
      <c r="BJ159" s="18" t="s">
        <v>80</v>
      </c>
      <c r="BK159" s="181">
        <f>ROUND(I159*H159,2)</f>
        <v>0</v>
      </c>
      <c r="BL159" s="18" t="s">
        <v>122</v>
      </c>
      <c r="BM159" s="180" t="s">
        <v>239</v>
      </c>
    </row>
    <row r="160" spans="1:65" s="13" customFormat="1" ht="11.25">
      <c r="B160" s="182"/>
      <c r="C160" s="183"/>
      <c r="D160" s="184" t="s">
        <v>124</v>
      </c>
      <c r="E160" s="185" t="s">
        <v>19</v>
      </c>
      <c r="F160" s="186" t="s">
        <v>240</v>
      </c>
      <c r="G160" s="183"/>
      <c r="H160" s="185" t="s">
        <v>19</v>
      </c>
      <c r="I160" s="187"/>
      <c r="J160" s="183"/>
      <c r="K160" s="183"/>
      <c r="L160" s="188"/>
      <c r="M160" s="189"/>
      <c r="N160" s="190"/>
      <c r="O160" s="190"/>
      <c r="P160" s="190"/>
      <c r="Q160" s="190"/>
      <c r="R160" s="190"/>
      <c r="S160" s="190"/>
      <c r="T160" s="191"/>
      <c r="AT160" s="192" t="s">
        <v>124</v>
      </c>
      <c r="AU160" s="192" t="s">
        <v>82</v>
      </c>
      <c r="AV160" s="13" t="s">
        <v>80</v>
      </c>
      <c r="AW160" s="13" t="s">
        <v>36</v>
      </c>
      <c r="AX160" s="13" t="s">
        <v>75</v>
      </c>
      <c r="AY160" s="192" t="s">
        <v>115</v>
      </c>
    </row>
    <row r="161" spans="1:65" s="14" customFormat="1" ht="11.25">
      <c r="B161" s="193"/>
      <c r="C161" s="194"/>
      <c r="D161" s="184" t="s">
        <v>124</v>
      </c>
      <c r="E161" s="195" t="s">
        <v>19</v>
      </c>
      <c r="F161" s="196" t="s">
        <v>234</v>
      </c>
      <c r="G161" s="194"/>
      <c r="H161" s="197">
        <v>490</v>
      </c>
      <c r="I161" s="198"/>
      <c r="J161" s="194"/>
      <c r="K161" s="194"/>
      <c r="L161" s="199"/>
      <c r="M161" s="200"/>
      <c r="N161" s="201"/>
      <c r="O161" s="201"/>
      <c r="P161" s="201"/>
      <c r="Q161" s="201"/>
      <c r="R161" s="201"/>
      <c r="S161" s="201"/>
      <c r="T161" s="202"/>
      <c r="AT161" s="203" t="s">
        <v>124</v>
      </c>
      <c r="AU161" s="203" t="s">
        <v>82</v>
      </c>
      <c r="AV161" s="14" t="s">
        <v>82</v>
      </c>
      <c r="AW161" s="14" t="s">
        <v>36</v>
      </c>
      <c r="AX161" s="14" t="s">
        <v>75</v>
      </c>
      <c r="AY161" s="203" t="s">
        <v>115</v>
      </c>
    </row>
    <row r="162" spans="1:65" s="15" customFormat="1" ht="11.25">
      <c r="B162" s="204"/>
      <c r="C162" s="205"/>
      <c r="D162" s="184" t="s">
        <v>124</v>
      </c>
      <c r="E162" s="206" t="s">
        <v>19</v>
      </c>
      <c r="F162" s="207" t="s">
        <v>127</v>
      </c>
      <c r="G162" s="205"/>
      <c r="H162" s="208">
        <v>490</v>
      </c>
      <c r="I162" s="209"/>
      <c r="J162" s="205"/>
      <c r="K162" s="205"/>
      <c r="L162" s="210"/>
      <c r="M162" s="211"/>
      <c r="N162" s="212"/>
      <c r="O162" s="212"/>
      <c r="P162" s="212"/>
      <c r="Q162" s="212"/>
      <c r="R162" s="212"/>
      <c r="S162" s="212"/>
      <c r="T162" s="213"/>
      <c r="AT162" s="214" t="s">
        <v>124</v>
      </c>
      <c r="AU162" s="214" t="s">
        <v>82</v>
      </c>
      <c r="AV162" s="15" t="s">
        <v>122</v>
      </c>
      <c r="AW162" s="15" t="s">
        <v>36</v>
      </c>
      <c r="AX162" s="15" t="s">
        <v>80</v>
      </c>
      <c r="AY162" s="214" t="s">
        <v>115</v>
      </c>
    </row>
    <row r="163" spans="1:65" s="14" customFormat="1" ht="11.25">
      <c r="B163" s="193"/>
      <c r="C163" s="194"/>
      <c r="D163" s="184" t="s">
        <v>124</v>
      </c>
      <c r="E163" s="194"/>
      <c r="F163" s="196" t="s">
        <v>235</v>
      </c>
      <c r="G163" s="194"/>
      <c r="H163" s="197">
        <v>539</v>
      </c>
      <c r="I163" s="198"/>
      <c r="J163" s="194"/>
      <c r="K163" s="194"/>
      <c r="L163" s="199"/>
      <c r="M163" s="200"/>
      <c r="N163" s="201"/>
      <c r="O163" s="201"/>
      <c r="P163" s="201"/>
      <c r="Q163" s="201"/>
      <c r="R163" s="201"/>
      <c r="S163" s="201"/>
      <c r="T163" s="202"/>
      <c r="AT163" s="203" t="s">
        <v>124</v>
      </c>
      <c r="AU163" s="203" t="s">
        <v>82</v>
      </c>
      <c r="AV163" s="14" t="s">
        <v>82</v>
      </c>
      <c r="AW163" s="14" t="s">
        <v>4</v>
      </c>
      <c r="AX163" s="14" t="s">
        <v>80</v>
      </c>
      <c r="AY163" s="203" t="s">
        <v>115</v>
      </c>
    </row>
    <row r="164" spans="1:65" s="2" customFormat="1" ht="24.2" customHeight="1">
      <c r="A164" s="35"/>
      <c r="B164" s="36"/>
      <c r="C164" s="169" t="s">
        <v>241</v>
      </c>
      <c r="D164" s="169" t="s">
        <v>117</v>
      </c>
      <c r="E164" s="170" t="s">
        <v>242</v>
      </c>
      <c r="F164" s="171" t="s">
        <v>243</v>
      </c>
      <c r="G164" s="172" t="s">
        <v>120</v>
      </c>
      <c r="H164" s="173">
        <v>2650.8</v>
      </c>
      <c r="I164" s="174"/>
      <c r="J164" s="175">
        <f>ROUND(I164*H164,2)</f>
        <v>0</v>
      </c>
      <c r="K164" s="171" t="s">
        <v>121</v>
      </c>
      <c r="L164" s="40"/>
      <c r="M164" s="176" t="s">
        <v>19</v>
      </c>
      <c r="N164" s="177" t="s">
        <v>46</v>
      </c>
      <c r="O164" s="65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122</v>
      </c>
      <c r="AT164" s="180" t="s">
        <v>117</v>
      </c>
      <c r="AU164" s="180" t="s">
        <v>82</v>
      </c>
      <c r="AY164" s="18" t="s">
        <v>115</v>
      </c>
      <c r="BE164" s="181">
        <f>IF(N164="základní",J164,0)</f>
        <v>0</v>
      </c>
      <c r="BF164" s="181">
        <f>IF(N164="snížená",J164,0)</f>
        <v>0</v>
      </c>
      <c r="BG164" s="181">
        <f>IF(N164="zákl. přenesená",J164,0)</f>
        <v>0</v>
      </c>
      <c r="BH164" s="181">
        <f>IF(N164="sníž. přenesená",J164,0)</f>
        <v>0</v>
      </c>
      <c r="BI164" s="181">
        <f>IF(N164="nulová",J164,0)</f>
        <v>0</v>
      </c>
      <c r="BJ164" s="18" t="s">
        <v>80</v>
      </c>
      <c r="BK164" s="181">
        <f>ROUND(I164*H164,2)</f>
        <v>0</v>
      </c>
      <c r="BL164" s="18" t="s">
        <v>122</v>
      </c>
      <c r="BM164" s="180" t="s">
        <v>244</v>
      </c>
    </row>
    <row r="165" spans="1:65" s="14" customFormat="1" ht="11.25">
      <c r="B165" s="193"/>
      <c r="C165" s="194"/>
      <c r="D165" s="184" t="s">
        <v>124</v>
      </c>
      <c r="E165" s="194"/>
      <c r="F165" s="196" t="s">
        <v>245</v>
      </c>
      <c r="G165" s="194"/>
      <c r="H165" s="197">
        <v>2650.8</v>
      </c>
      <c r="I165" s="198"/>
      <c r="J165" s="194"/>
      <c r="K165" s="194"/>
      <c r="L165" s="199"/>
      <c r="M165" s="200"/>
      <c r="N165" s="201"/>
      <c r="O165" s="201"/>
      <c r="P165" s="201"/>
      <c r="Q165" s="201"/>
      <c r="R165" s="201"/>
      <c r="S165" s="201"/>
      <c r="T165" s="202"/>
      <c r="AT165" s="203" t="s">
        <v>124</v>
      </c>
      <c r="AU165" s="203" t="s">
        <v>82</v>
      </c>
      <c r="AV165" s="14" t="s">
        <v>82</v>
      </c>
      <c r="AW165" s="14" t="s">
        <v>4</v>
      </c>
      <c r="AX165" s="14" t="s">
        <v>80</v>
      </c>
      <c r="AY165" s="203" t="s">
        <v>115</v>
      </c>
    </row>
    <row r="166" spans="1:65" s="2" customFormat="1" ht="24.2" customHeight="1">
      <c r="A166" s="35"/>
      <c r="B166" s="36"/>
      <c r="C166" s="169" t="s">
        <v>246</v>
      </c>
      <c r="D166" s="169" t="s">
        <v>117</v>
      </c>
      <c r="E166" s="170" t="s">
        <v>247</v>
      </c>
      <c r="F166" s="171" t="s">
        <v>248</v>
      </c>
      <c r="G166" s="172" t="s">
        <v>120</v>
      </c>
      <c r="H166" s="173">
        <v>2429.9</v>
      </c>
      <c r="I166" s="174"/>
      <c r="J166" s="175">
        <f>ROUND(I166*H166,2)</f>
        <v>0</v>
      </c>
      <c r="K166" s="171" t="s">
        <v>121</v>
      </c>
      <c r="L166" s="40"/>
      <c r="M166" s="176" t="s">
        <v>19</v>
      </c>
      <c r="N166" s="177" t="s">
        <v>46</v>
      </c>
      <c r="O166" s="65"/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122</v>
      </c>
      <c r="AT166" s="180" t="s">
        <v>117</v>
      </c>
      <c r="AU166" s="180" t="s">
        <v>82</v>
      </c>
      <c r="AY166" s="18" t="s">
        <v>115</v>
      </c>
      <c r="BE166" s="181">
        <f>IF(N166="základní",J166,0)</f>
        <v>0</v>
      </c>
      <c r="BF166" s="181">
        <f>IF(N166="snížená",J166,0)</f>
        <v>0</v>
      </c>
      <c r="BG166" s="181">
        <f>IF(N166="zákl. přenesená",J166,0)</f>
        <v>0</v>
      </c>
      <c r="BH166" s="181">
        <f>IF(N166="sníž. přenesená",J166,0)</f>
        <v>0</v>
      </c>
      <c r="BI166" s="181">
        <f>IF(N166="nulová",J166,0)</f>
        <v>0</v>
      </c>
      <c r="BJ166" s="18" t="s">
        <v>80</v>
      </c>
      <c r="BK166" s="181">
        <f>ROUND(I166*H166,2)</f>
        <v>0</v>
      </c>
      <c r="BL166" s="18" t="s">
        <v>122</v>
      </c>
      <c r="BM166" s="180" t="s">
        <v>249</v>
      </c>
    </row>
    <row r="167" spans="1:65" s="14" customFormat="1" ht="11.25">
      <c r="B167" s="193"/>
      <c r="C167" s="194"/>
      <c r="D167" s="184" t="s">
        <v>124</v>
      </c>
      <c r="E167" s="194"/>
      <c r="F167" s="196" t="s">
        <v>250</v>
      </c>
      <c r="G167" s="194"/>
      <c r="H167" s="197">
        <v>2429.9</v>
      </c>
      <c r="I167" s="198"/>
      <c r="J167" s="194"/>
      <c r="K167" s="194"/>
      <c r="L167" s="199"/>
      <c r="M167" s="200"/>
      <c r="N167" s="201"/>
      <c r="O167" s="201"/>
      <c r="P167" s="201"/>
      <c r="Q167" s="201"/>
      <c r="R167" s="201"/>
      <c r="S167" s="201"/>
      <c r="T167" s="202"/>
      <c r="AT167" s="203" t="s">
        <v>124</v>
      </c>
      <c r="AU167" s="203" t="s">
        <v>82</v>
      </c>
      <c r="AV167" s="14" t="s">
        <v>82</v>
      </c>
      <c r="AW167" s="14" t="s">
        <v>4</v>
      </c>
      <c r="AX167" s="14" t="s">
        <v>80</v>
      </c>
      <c r="AY167" s="203" t="s">
        <v>115</v>
      </c>
    </row>
    <row r="168" spans="1:65" s="2" customFormat="1" ht="24.2" customHeight="1">
      <c r="A168" s="35"/>
      <c r="B168" s="36"/>
      <c r="C168" s="169" t="s">
        <v>251</v>
      </c>
      <c r="D168" s="169" t="s">
        <v>117</v>
      </c>
      <c r="E168" s="170" t="s">
        <v>252</v>
      </c>
      <c r="F168" s="171" t="s">
        <v>253</v>
      </c>
      <c r="G168" s="172" t="s">
        <v>120</v>
      </c>
      <c r="H168" s="173">
        <v>2319.4499999999998</v>
      </c>
      <c r="I168" s="174"/>
      <c r="J168" s="175">
        <f>ROUND(I168*H168,2)</f>
        <v>0</v>
      </c>
      <c r="K168" s="171" t="s">
        <v>121</v>
      </c>
      <c r="L168" s="40"/>
      <c r="M168" s="176" t="s">
        <v>19</v>
      </c>
      <c r="N168" s="177" t="s">
        <v>46</v>
      </c>
      <c r="O168" s="65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122</v>
      </c>
      <c r="AT168" s="180" t="s">
        <v>117</v>
      </c>
      <c r="AU168" s="180" t="s">
        <v>82</v>
      </c>
      <c r="AY168" s="18" t="s">
        <v>115</v>
      </c>
      <c r="BE168" s="181">
        <f>IF(N168="základní",J168,0)</f>
        <v>0</v>
      </c>
      <c r="BF168" s="181">
        <f>IF(N168="snížená",J168,0)</f>
        <v>0</v>
      </c>
      <c r="BG168" s="181">
        <f>IF(N168="zákl. přenesená",J168,0)</f>
        <v>0</v>
      </c>
      <c r="BH168" s="181">
        <f>IF(N168="sníž. přenesená",J168,0)</f>
        <v>0</v>
      </c>
      <c r="BI168" s="181">
        <f>IF(N168="nulová",J168,0)</f>
        <v>0</v>
      </c>
      <c r="BJ168" s="18" t="s">
        <v>80</v>
      </c>
      <c r="BK168" s="181">
        <f>ROUND(I168*H168,2)</f>
        <v>0</v>
      </c>
      <c r="BL168" s="18" t="s">
        <v>122</v>
      </c>
      <c r="BM168" s="180" t="s">
        <v>254</v>
      </c>
    </row>
    <row r="169" spans="1:65" s="14" customFormat="1" ht="11.25">
      <c r="B169" s="193"/>
      <c r="C169" s="194"/>
      <c r="D169" s="184" t="s">
        <v>124</v>
      </c>
      <c r="E169" s="194"/>
      <c r="F169" s="196" t="s">
        <v>255</v>
      </c>
      <c r="G169" s="194"/>
      <c r="H169" s="197">
        <v>2319.4499999999998</v>
      </c>
      <c r="I169" s="198"/>
      <c r="J169" s="194"/>
      <c r="K169" s="194"/>
      <c r="L169" s="199"/>
      <c r="M169" s="200"/>
      <c r="N169" s="201"/>
      <c r="O169" s="201"/>
      <c r="P169" s="201"/>
      <c r="Q169" s="201"/>
      <c r="R169" s="201"/>
      <c r="S169" s="201"/>
      <c r="T169" s="202"/>
      <c r="AT169" s="203" t="s">
        <v>124</v>
      </c>
      <c r="AU169" s="203" t="s">
        <v>82</v>
      </c>
      <c r="AV169" s="14" t="s">
        <v>82</v>
      </c>
      <c r="AW169" s="14" t="s">
        <v>4</v>
      </c>
      <c r="AX169" s="14" t="s">
        <v>80</v>
      </c>
      <c r="AY169" s="203" t="s">
        <v>115</v>
      </c>
    </row>
    <row r="170" spans="1:65" s="2" customFormat="1" ht="37.9" customHeight="1">
      <c r="A170" s="35"/>
      <c r="B170" s="36"/>
      <c r="C170" s="169" t="s">
        <v>256</v>
      </c>
      <c r="D170" s="169" t="s">
        <v>117</v>
      </c>
      <c r="E170" s="170" t="s">
        <v>257</v>
      </c>
      <c r="F170" s="171" t="s">
        <v>258</v>
      </c>
      <c r="G170" s="172" t="s">
        <v>120</v>
      </c>
      <c r="H170" s="173">
        <v>2319.4499999999998</v>
      </c>
      <c r="I170" s="174"/>
      <c r="J170" s="175">
        <f>ROUND(I170*H170,2)</f>
        <v>0</v>
      </c>
      <c r="K170" s="171" t="s">
        <v>121</v>
      </c>
      <c r="L170" s="40"/>
      <c r="M170" s="176" t="s">
        <v>19</v>
      </c>
      <c r="N170" s="177" t="s">
        <v>46</v>
      </c>
      <c r="O170" s="65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122</v>
      </c>
      <c r="AT170" s="180" t="s">
        <v>117</v>
      </c>
      <c r="AU170" s="180" t="s">
        <v>82</v>
      </c>
      <c r="AY170" s="18" t="s">
        <v>115</v>
      </c>
      <c r="BE170" s="181">
        <f>IF(N170="základní",J170,0)</f>
        <v>0</v>
      </c>
      <c r="BF170" s="181">
        <f>IF(N170="snížená",J170,0)</f>
        <v>0</v>
      </c>
      <c r="BG170" s="181">
        <f>IF(N170="zákl. přenesená",J170,0)</f>
        <v>0</v>
      </c>
      <c r="BH170" s="181">
        <f>IF(N170="sníž. přenesená",J170,0)</f>
        <v>0</v>
      </c>
      <c r="BI170" s="181">
        <f>IF(N170="nulová",J170,0)</f>
        <v>0</v>
      </c>
      <c r="BJ170" s="18" t="s">
        <v>80</v>
      </c>
      <c r="BK170" s="181">
        <f>ROUND(I170*H170,2)</f>
        <v>0</v>
      </c>
      <c r="BL170" s="18" t="s">
        <v>122</v>
      </c>
      <c r="BM170" s="180" t="s">
        <v>259</v>
      </c>
    </row>
    <row r="171" spans="1:65" s="14" customFormat="1" ht="11.25">
      <c r="B171" s="193"/>
      <c r="C171" s="194"/>
      <c r="D171" s="184" t="s">
        <v>124</v>
      </c>
      <c r="E171" s="194"/>
      <c r="F171" s="196" t="s">
        <v>255</v>
      </c>
      <c r="G171" s="194"/>
      <c r="H171" s="197">
        <v>2319.4499999999998</v>
      </c>
      <c r="I171" s="198"/>
      <c r="J171" s="194"/>
      <c r="K171" s="194"/>
      <c r="L171" s="199"/>
      <c r="M171" s="200"/>
      <c r="N171" s="201"/>
      <c r="O171" s="201"/>
      <c r="P171" s="201"/>
      <c r="Q171" s="201"/>
      <c r="R171" s="201"/>
      <c r="S171" s="201"/>
      <c r="T171" s="202"/>
      <c r="AT171" s="203" t="s">
        <v>124</v>
      </c>
      <c r="AU171" s="203" t="s">
        <v>82</v>
      </c>
      <c r="AV171" s="14" t="s">
        <v>82</v>
      </c>
      <c r="AW171" s="14" t="s">
        <v>4</v>
      </c>
      <c r="AX171" s="14" t="s">
        <v>80</v>
      </c>
      <c r="AY171" s="203" t="s">
        <v>115</v>
      </c>
    </row>
    <row r="172" spans="1:65" s="2" customFormat="1" ht="49.15" customHeight="1">
      <c r="A172" s="35"/>
      <c r="B172" s="36"/>
      <c r="C172" s="169" t="s">
        <v>260</v>
      </c>
      <c r="D172" s="169" t="s">
        <v>117</v>
      </c>
      <c r="E172" s="170" t="s">
        <v>261</v>
      </c>
      <c r="F172" s="171" t="s">
        <v>262</v>
      </c>
      <c r="G172" s="172" t="s">
        <v>120</v>
      </c>
      <c r="H172" s="173">
        <v>2319.4499999999998</v>
      </c>
      <c r="I172" s="174"/>
      <c r="J172" s="175">
        <f>ROUND(I172*H172,2)</f>
        <v>0</v>
      </c>
      <c r="K172" s="171" t="s">
        <v>121</v>
      </c>
      <c r="L172" s="40"/>
      <c r="M172" s="176" t="s">
        <v>19</v>
      </c>
      <c r="N172" s="177" t="s">
        <v>46</v>
      </c>
      <c r="O172" s="65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122</v>
      </c>
      <c r="AT172" s="180" t="s">
        <v>117</v>
      </c>
      <c r="AU172" s="180" t="s">
        <v>82</v>
      </c>
      <c r="AY172" s="18" t="s">
        <v>115</v>
      </c>
      <c r="BE172" s="181">
        <f>IF(N172="základní",J172,0)</f>
        <v>0</v>
      </c>
      <c r="BF172" s="181">
        <f>IF(N172="snížená",J172,0)</f>
        <v>0</v>
      </c>
      <c r="BG172" s="181">
        <f>IF(N172="zákl. přenesená",J172,0)</f>
        <v>0</v>
      </c>
      <c r="BH172" s="181">
        <f>IF(N172="sníž. přenesená",J172,0)</f>
        <v>0</v>
      </c>
      <c r="BI172" s="181">
        <f>IF(N172="nulová",J172,0)</f>
        <v>0</v>
      </c>
      <c r="BJ172" s="18" t="s">
        <v>80</v>
      </c>
      <c r="BK172" s="181">
        <f>ROUND(I172*H172,2)</f>
        <v>0</v>
      </c>
      <c r="BL172" s="18" t="s">
        <v>122</v>
      </c>
      <c r="BM172" s="180" t="s">
        <v>263</v>
      </c>
    </row>
    <row r="173" spans="1:65" s="14" customFormat="1" ht="11.25">
      <c r="B173" s="193"/>
      <c r="C173" s="194"/>
      <c r="D173" s="184" t="s">
        <v>124</v>
      </c>
      <c r="E173" s="194"/>
      <c r="F173" s="196" t="s">
        <v>255</v>
      </c>
      <c r="G173" s="194"/>
      <c r="H173" s="197">
        <v>2319.4499999999998</v>
      </c>
      <c r="I173" s="198"/>
      <c r="J173" s="194"/>
      <c r="K173" s="194"/>
      <c r="L173" s="199"/>
      <c r="M173" s="200"/>
      <c r="N173" s="201"/>
      <c r="O173" s="201"/>
      <c r="P173" s="201"/>
      <c r="Q173" s="201"/>
      <c r="R173" s="201"/>
      <c r="S173" s="201"/>
      <c r="T173" s="202"/>
      <c r="AT173" s="203" t="s">
        <v>124</v>
      </c>
      <c r="AU173" s="203" t="s">
        <v>82</v>
      </c>
      <c r="AV173" s="14" t="s">
        <v>82</v>
      </c>
      <c r="AW173" s="14" t="s">
        <v>4</v>
      </c>
      <c r="AX173" s="14" t="s">
        <v>80</v>
      </c>
      <c r="AY173" s="203" t="s">
        <v>115</v>
      </c>
    </row>
    <row r="174" spans="1:65" s="2" customFormat="1" ht="24.2" customHeight="1">
      <c r="A174" s="35"/>
      <c r="B174" s="36"/>
      <c r="C174" s="169" t="s">
        <v>264</v>
      </c>
      <c r="D174" s="169" t="s">
        <v>117</v>
      </c>
      <c r="E174" s="170" t="s">
        <v>265</v>
      </c>
      <c r="F174" s="171" t="s">
        <v>266</v>
      </c>
      <c r="G174" s="172" t="s">
        <v>120</v>
      </c>
      <c r="H174" s="173">
        <v>2209</v>
      </c>
      <c r="I174" s="174"/>
      <c r="J174" s="175">
        <f>ROUND(I174*H174,2)</f>
        <v>0</v>
      </c>
      <c r="K174" s="171" t="s">
        <v>121</v>
      </c>
      <c r="L174" s="40"/>
      <c r="M174" s="176" t="s">
        <v>19</v>
      </c>
      <c r="N174" s="177" t="s">
        <v>46</v>
      </c>
      <c r="O174" s="65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122</v>
      </c>
      <c r="AT174" s="180" t="s">
        <v>117</v>
      </c>
      <c r="AU174" s="180" t="s">
        <v>82</v>
      </c>
      <c r="AY174" s="18" t="s">
        <v>115</v>
      </c>
      <c r="BE174" s="181">
        <f>IF(N174="základní",J174,0)</f>
        <v>0</v>
      </c>
      <c r="BF174" s="181">
        <f>IF(N174="snížená",J174,0)</f>
        <v>0</v>
      </c>
      <c r="BG174" s="181">
        <f>IF(N174="zákl. přenesená",J174,0)</f>
        <v>0</v>
      </c>
      <c r="BH174" s="181">
        <f>IF(N174="sníž. přenesená",J174,0)</f>
        <v>0</v>
      </c>
      <c r="BI174" s="181">
        <f>IF(N174="nulová",J174,0)</f>
        <v>0</v>
      </c>
      <c r="BJ174" s="18" t="s">
        <v>80</v>
      </c>
      <c r="BK174" s="181">
        <f>ROUND(I174*H174,2)</f>
        <v>0</v>
      </c>
      <c r="BL174" s="18" t="s">
        <v>122</v>
      </c>
      <c r="BM174" s="180" t="s">
        <v>267</v>
      </c>
    </row>
    <row r="175" spans="1:65" s="2" customFormat="1" ht="49.15" customHeight="1">
      <c r="A175" s="35"/>
      <c r="B175" s="36"/>
      <c r="C175" s="169" t="s">
        <v>268</v>
      </c>
      <c r="D175" s="169" t="s">
        <v>117</v>
      </c>
      <c r="E175" s="170" t="s">
        <v>269</v>
      </c>
      <c r="F175" s="171" t="s">
        <v>270</v>
      </c>
      <c r="G175" s="172" t="s">
        <v>120</v>
      </c>
      <c r="H175" s="173">
        <v>2209</v>
      </c>
      <c r="I175" s="174"/>
      <c r="J175" s="175">
        <f>ROUND(I175*H175,2)</f>
        <v>0</v>
      </c>
      <c r="K175" s="171" t="s">
        <v>121</v>
      </c>
      <c r="L175" s="40"/>
      <c r="M175" s="176" t="s">
        <v>19</v>
      </c>
      <c r="N175" s="177" t="s">
        <v>46</v>
      </c>
      <c r="O175" s="65"/>
      <c r="P175" s="178">
        <f>O175*H175</f>
        <v>0</v>
      </c>
      <c r="Q175" s="178">
        <v>0</v>
      </c>
      <c r="R175" s="178">
        <f>Q175*H175</f>
        <v>0</v>
      </c>
      <c r="S175" s="178">
        <v>0</v>
      </c>
      <c r="T175" s="17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122</v>
      </c>
      <c r="AT175" s="180" t="s">
        <v>117</v>
      </c>
      <c r="AU175" s="180" t="s">
        <v>82</v>
      </c>
      <c r="AY175" s="18" t="s">
        <v>115</v>
      </c>
      <c r="BE175" s="181">
        <f>IF(N175="základní",J175,0)</f>
        <v>0</v>
      </c>
      <c r="BF175" s="181">
        <f>IF(N175="snížená",J175,0)</f>
        <v>0</v>
      </c>
      <c r="BG175" s="181">
        <f>IF(N175="zákl. přenesená",J175,0)</f>
        <v>0</v>
      </c>
      <c r="BH175" s="181">
        <f>IF(N175="sníž. přenesená",J175,0)</f>
        <v>0</v>
      </c>
      <c r="BI175" s="181">
        <f>IF(N175="nulová",J175,0)</f>
        <v>0</v>
      </c>
      <c r="BJ175" s="18" t="s">
        <v>80</v>
      </c>
      <c r="BK175" s="181">
        <f>ROUND(I175*H175,2)</f>
        <v>0</v>
      </c>
      <c r="BL175" s="18" t="s">
        <v>122</v>
      </c>
      <c r="BM175" s="180" t="s">
        <v>271</v>
      </c>
    </row>
    <row r="176" spans="1:65" s="13" customFormat="1" ht="11.25">
      <c r="B176" s="182"/>
      <c r="C176" s="183"/>
      <c r="D176" s="184" t="s">
        <v>124</v>
      </c>
      <c r="E176" s="185" t="s">
        <v>19</v>
      </c>
      <c r="F176" s="186" t="s">
        <v>272</v>
      </c>
      <c r="G176" s="183"/>
      <c r="H176" s="185" t="s">
        <v>19</v>
      </c>
      <c r="I176" s="187"/>
      <c r="J176" s="183"/>
      <c r="K176" s="183"/>
      <c r="L176" s="188"/>
      <c r="M176" s="189"/>
      <c r="N176" s="190"/>
      <c r="O176" s="190"/>
      <c r="P176" s="190"/>
      <c r="Q176" s="190"/>
      <c r="R176" s="190"/>
      <c r="S176" s="190"/>
      <c r="T176" s="191"/>
      <c r="AT176" s="192" t="s">
        <v>124</v>
      </c>
      <c r="AU176" s="192" t="s">
        <v>82</v>
      </c>
      <c r="AV176" s="13" t="s">
        <v>80</v>
      </c>
      <c r="AW176" s="13" t="s">
        <v>36</v>
      </c>
      <c r="AX176" s="13" t="s">
        <v>75</v>
      </c>
      <c r="AY176" s="192" t="s">
        <v>115</v>
      </c>
    </row>
    <row r="177" spans="1:65" s="14" customFormat="1" ht="11.25">
      <c r="B177" s="193"/>
      <c r="C177" s="194"/>
      <c r="D177" s="184" t="s">
        <v>124</v>
      </c>
      <c r="E177" s="195" t="s">
        <v>19</v>
      </c>
      <c r="F177" s="196" t="s">
        <v>273</v>
      </c>
      <c r="G177" s="194"/>
      <c r="H177" s="197">
        <v>2209</v>
      </c>
      <c r="I177" s="198"/>
      <c r="J177" s="194"/>
      <c r="K177" s="194"/>
      <c r="L177" s="199"/>
      <c r="M177" s="200"/>
      <c r="N177" s="201"/>
      <c r="O177" s="201"/>
      <c r="P177" s="201"/>
      <c r="Q177" s="201"/>
      <c r="R177" s="201"/>
      <c r="S177" s="201"/>
      <c r="T177" s="202"/>
      <c r="AT177" s="203" t="s">
        <v>124</v>
      </c>
      <c r="AU177" s="203" t="s">
        <v>82</v>
      </c>
      <c r="AV177" s="14" t="s">
        <v>82</v>
      </c>
      <c r="AW177" s="14" t="s">
        <v>36</v>
      </c>
      <c r="AX177" s="14" t="s">
        <v>75</v>
      </c>
      <c r="AY177" s="203" t="s">
        <v>115</v>
      </c>
    </row>
    <row r="178" spans="1:65" s="15" customFormat="1" ht="11.25">
      <c r="B178" s="204"/>
      <c r="C178" s="205"/>
      <c r="D178" s="184" t="s">
        <v>124</v>
      </c>
      <c r="E178" s="206" t="s">
        <v>19</v>
      </c>
      <c r="F178" s="207" t="s">
        <v>127</v>
      </c>
      <c r="G178" s="205"/>
      <c r="H178" s="208">
        <v>2209</v>
      </c>
      <c r="I178" s="209"/>
      <c r="J178" s="205"/>
      <c r="K178" s="205"/>
      <c r="L178" s="210"/>
      <c r="M178" s="211"/>
      <c r="N178" s="212"/>
      <c r="O178" s="212"/>
      <c r="P178" s="212"/>
      <c r="Q178" s="212"/>
      <c r="R178" s="212"/>
      <c r="S178" s="212"/>
      <c r="T178" s="213"/>
      <c r="AT178" s="214" t="s">
        <v>124</v>
      </c>
      <c r="AU178" s="214" t="s">
        <v>82</v>
      </c>
      <c r="AV178" s="15" t="s">
        <v>122</v>
      </c>
      <c r="AW178" s="15" t="s">
        <v>36</v>
      </c>
      <c r="AX178" s="15" t="s">
        <v>80</v>
      </c>
      <c r="AY178" s="214" t="s">
        <v>115</v>
      </c>
    </row>
    <row r="179" spans="1:65" s="2" customFormat="1" ht="24.2" customHeight="1">
      <c r="A179" s="35"/>
      <c r="B179" s="36"/>
      <c r="C179" s="169" t="s">
        <v>274</v>
      </c>
      <c r="D179" s="169" t="s">
        <v>117</v>
      </c>
      <c r="E179" s="170" t="s">
        <v>242</v>
      </c>
      <c r="F179" s="171" t="s">
        <v>243</v>
      </c>
      <c r="G179" s="172" t="s">
        <v>120</v>
      </c>
      <c r="H179" s="173">
        <v>277.2</v>
      </c>
      <c r="I179" s="174"/>
      <c r="J179" s="175">
        <f>ROUND(I179*H179,2)</f>
        <v>0</v>
      </c>
      <c r="K179" s="171" t="s">
        <v>121</v>
      </c>
      <c r="L179" s="40"/>
      <c r="M179" s="176" t="s">
        <v>19</v>
      </c>
      <c r="N179" s="177" t="s">
        <v>46</v>
      </c>
      <c r="O179" s="65"/>
      <c r="P179" s="178">
        <f>O179*H179</f>
        <v>0</v>
      </c>
      <c r="Q179" s="178">
        <v>0</v>
      </c>
      <c r="R179" s="178">
        <f>Q179*H179</f>
        <v>0</v>
      </c>
      <c r="S179" s="178">
        <v>0</v>
      </c>
      <c r="T179" s="17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122</v>
      </c>
      <c r="AT179" s="180" t="s">
        <v>117</v>
      </c>
      <c r="AU179" s="180" t="s">
        <v>82</v>
      </c>
      <c r="AY179" s="18" t="s">
        <v>115</v>
      </c>
      <c r="BE179" s="181">
        <f>IF(N179="základní",J179,0)</f>
        <v>0</v>
      </c>
      <c r="BF179" s="181">
        <f>IF(N179="snížená",J179,0)</f>
        <v>0</v>
      </c>
      <c r="BG179" s="181">
        <f>IF(N179="zákl. přenesená",J179,0)</f>
        <v>0</v>
      </c>
      <c r="BH179" s="181">
        <f>IF(N179="sníž. přenesená",J179,0)</f>
        <v>0</v>
      </c>
      <c r="BI179" s="181">
        <f>IF(N179="nulová",J179,0)</f>
        <v>0</v>
      </c>
      <c r="BJ179" s="18" t="s">
        <v>80</v>
      </c>
      <c r="BK179" s="181">
        <f>ROUND(I179*H179,2)</f>
        <v>0</v>
      </c>
      <c r="BL179" s="18" t="s">
        <v>122</v>
      </c>
      <c r="BM179" s="180" t="s">
        <v>275</v>
      </c>
    </row>
    <row r="180" spans="1:65" s="14" customFormat="1" ht="11.25">
      <c r="B180" s="193"/>
      <c r="C180" s="194"/>
      <c r="D180" s="184" t="s">
        <v>124</v>
      </c>
      <c r="E180" s="194"/>
      <c r="F180" s="196" t="s">
        <v>276</v>
      </c>
      <c r="G180" s="194"/>
      <c r="H180" s="197">
        <v>277.2</v>
      </c>
      <c r="I180" s="198"/>
      <c r="J180" s="194"/>
      <c r="K180" s="194"/>
      <c r="L180" s="199"/>
      <c r="M180" s="200"/>
      <c r="N180" s="201"/>
      <c r="O180" s="201"/>
      <c r="P180" s="201"/>
      <c r="Q180" s="201"/>
      <c r="R180" s="201"/>
      <c r="S180" s="201"/>
      <c r="T180" s="202"/>
      <c r="AT180" s="203" t="s">
        <v>124</v>
      </c>
      <c r="AU180" s="203" t="s">
        <v>82</v>
      </c>
      <c r="AV180" s="14" t="s">
        <v>82</v>
      </c>
      <c r="AW180" s="14" t="s">
        <v>4</v>
      </c>
      <c r="AX180" s="14" t="s">
        <v>80</v>
      </c>
      <c r="AY180" s="203" t="s">
        <v>115</v>
      </c>
    </row>
    <row r="181" spans="1:65" s="2" customFormat="1" ht="24.2" customHeight="1">
      <c r="A181" s="35"/>
      <c r="B181" s="36"/>
      <c r="C181" s="169" t="s">
        <v>277</v>
      </c>
      <c r="D181" s="169" t="s">
        <v>117</v>
      </c>
      <c r="E181" s="170" t="s">
        <v>237</v>
      </c>
      <c r="F181" s="171" t="s">
        <v>238</v>
      </c>
      <c r="G181" s="172" t="s">
        <v>120</v>
      </c>
      <c r="H181" s="173">
        <v>254.1</v>
      </c>
      <c r="I181" s="174"/>
      <c r="J181" s="175">
        <f>ROUND(I181*H181,2)</f>
        <v>0</v>
      </c>
      <c r="K181" s="171" t="s">
        <v>121</v>
      </c>
      <c r="L181" s="40"/>
      <c r="M181" s="176" t="s">
        <v>19</v>
      </c>
      <c r="N181" s="177" t="s">
        <v>46</v>
      </c>
      <c r="O181" s="65"/>
      <c r="P181" s="178">
        <f>O181*H181</f>
        <v>0</v>
      </c>
      <c r="Q181" s="178">
        <v>0</v>
      </c>
      <c r="R181" s="178">
        <f>Q181*H181</f>
        <v>0</v>
      </c>
      <c r="S181" s="178">
        <v>0</v>
      </c>
      <c r="T181" s="17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122</v>
      </c>
      <c r="AT181" s="180" t="s">
        <v>117</v>
      </c>
      <c r="AU181" s="180" t="s">
        <v>82</v>
      </c>
      <c r="AY181" s="18" t="s">
        <v>115</v>
      </c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18" t="s">
        <v>80</v>
      </c>
      <c r="BK181" s="181">
        <f>ROUND(I181*H181,2)</f>
        <v>0</v>
      </c>
      <c r="BL181" s="18" t="s">
        <v>122</v>
      </c>
      <c r="BM181" s="180" t="s">
        <v>278</v>
      </c>
    </row>
    <row r="182" spans="1:65" s="14" customFormat="1" ht="11.25">
      <c r="B182" s="193"/>
      <c r="C182" s="194"/>
      <c r="D182" s="184" t="s">
        <v>124</v>
      </c>
      <c r="E182" s="194"/>
      <c r="F182" s="196" t="s">
        <v>279</v>
      </c>
      <c r="G182" s="194"/>
      <c r="H182" s="197">
        <v>254.1</v>
      </c>
      <c r="I182" s="198"/>
      <c r="J182" s="194"/>
      <c r="K182" s="194"/>
      <c r="L182" s="199"/>
      <c r="M182" s="200"/>
      <c r="N182" s="201"/>
      <c r="O182" s="201"/>
      <c r="P182" s="201"/>
      <c r="Q182" s="201"/>
      <c r="R182" s="201"/>
      <c r="S182" s="201"/>
      <c r="T182" s="202"/>
      <c r="AT182" s="203" t="s">
        <v>124</v>
      </c>
      <c r="AU182" s="203" t="s">
        <v>82</v>
      </c>
      <c r="AV182" s="14" t="s">
        <v>82</v>
      </c>
      <c r="AW182" s="14" t="s">
        <v>4</v>
      </c>
      <c r="AX182" s="14" t="s">
        <v>80</v>
      </c>
      <c r="AY182" s="203" t="s">
        <v>115</v>
      </c>
    </row>
    <row r="183" spans="1:65" s="2" customFormat="1" ht="24.2" customHeight="1">
      <c r="A183" s="35"/>
      <c r="B183" s="36"/>
      <c r="C183" s="169" t="s">
        <v>280</v>
      </c>
      <c r="D183" s="169" t="s">
        <v>117</v>
      </c>
      <c r="E183" s="170" t="s">
        <v>237</v>
      </c>
      <c r="F183" s="171" t="s">
        <v>238</v>
      </c>
      <c r="G183" s="172" t="s">
        <v>120</v>
      </c>
      <c r="H183" s="173">
        <v>254.1</v>
      </c>
      <c r="I183" s="174"/>
      <c r="J183" s="175">
        <f>ROUND(I183*H183,2)</f>
        <v>0</v>
      </c>
      <c r="K183" s="171" t="s">
        <v>121</v>
      </c>
      <c r="L183" s="40"/>
      <c r="M183" s="176" t="s">
        <v>19</v>
      </c>
      <c r="N183" s="177" t="s">
        <v>46</v>
      </c>
      <c r="O183" s="65"/>
      <c r="P183" s="178">
        <f>O183*H183</f>
        <v>0</v>
      </c>
      <c r="Q183" s="178">
        <v>0</v>
      </c>
      <c r="R183" s="178">
        <f>Q183*H183</f>
        <v>0</v>
      </c>
      <c r="S183" s="178">
        <v>0</v>
      </c>
      <c r="T183" s="17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0" t="s">
        <v>122</v>
      </c>
      <c r="AT183" s="180" t="s">
        <v>117</v>
      </c>
      <c r="AU183" s="180" t="s">
        <v>82</v>
      </c>
      <c r="AY183" s="18" t="s">
        <v>115</v>
      </c>
      <c r="BE183" s="181">
        <f>IF(N183="základní",J183,0)</f>
        <v>0</v>
      </c>
      <c r="BF183" s="181">
        <f>IF(N183="snížená",J183,0)</f>
        <v>0</v>
      </c>
      <c r="BG183" s="181">
        <f>IF(N183="zákl. přenesená",J183,0)</f>
        <v>0</v>
      </c>
      <c r="BH183" s="181">
        <f>IF(N183="sníž. přenesená",J183,0)</f>
        <v>0</v>
      </c>
      <c r="BI183" s="181">
        <f>IF(N183="nulová",J183,0)</f>
        <v>0</v>
      </c>
      <c r="BJ183" s="18" t="s">
        <v>80</v>
      </c>
      <c r="BK183" s="181">
        <f>ROUND(I183*H183,2)</f>
        <v>0</v>
      </c>
      <c r="BL183" s="18" t="s">
        <v>122</v>
      </c>
      <c r="BM183" s="180" t="s">
        <v>281</v>
      </c>
    </row>
    <row r="184" spans="1:65" s="14" customFormat="1" ht="11.25">
      <c r="B184" s="193"/>
      <c r="C184" s="194"/>
      <c r="D184" s="184" t="s">
        <v>124</v>
      </c>
      <c r="E184" s="194"/>
      <c r="F184" s="196" t="s">
        <v>279</v>
      </c>
      <c r="G184" s="194"/>
      <c r="H184" s="197">
        <v>254.1</v>
      </c>
      <c r="I184" s="198"/>
      <c r="J184" s="194"/>
      <c r="K184" s="194"/>
      <c r="L184" s="199"/>
      <c r="M184" s="200"/>
      <c r="N184" s="201"/>
      <c r="O184" s="201"/>
      <c r="P184" s="201"/>
      <c r="Q184" s="201"/>
      <c r="R184" s="201"/>
      <c r="S184" s="201"/>
      <c r="T184" s="202"/>
      <c r="AT184" s="203" t="s">
        <v>124</v>
      </c>
      <c r="AU184" s="203" t="s">
        <v>82</v>
      </c>
      <c r="AV184" s="14" t="s">
        <v>82</v>
      </c>
      <c r="AW184" s="14" t="s">
        <v>4</v>
      </c>
      <c r="AX184" s="14" t="s">
        <v>80</v>
      </c>
      <c r="AY184" s="203" t="s">
        <v>115</v>
      </c>
    </row>
    <row r="185" spans="1:65" s="2" customFormat="1" ht="24.2" customHeight="1">
      <c r="A185" s="35"/>
      <c r="B185" s="36"/>
      <c r="C185" s="169" t="s">
        <v>282</v>
      </c>
      <c r="D185" s="169" t="s">
        <v>117</v>
      </c>
      <c r="E185" s="170" t="s">
        <v>252</v>
      </c>
      <c r="F185" s="171" t="s">
        <v>253</v>
      </c>
      <c r="G185" s="172" t="s">
        <v>120</v>
      </c>
      <c r="H185" s="173">
        <v>242.55</v>
      </c>
      <c r="I185" s="174"/>
      <c r="J185" s="175">
        <f>ROUND(I185*H185,2)</f>
        <v>0</v>
      </c>
      <c r="K185" s="171" t="s">
        <v>121</v>
      </c>
      <c r="L185" s="40"/>
      <c r="M185" s="176" t="s">
        <v>19</v>
      </c>
      <c r="N185" s="177" t="s">
        <v>46</v>
      </c>
      <c r="O185" s="65"/>
      <c r="P185" s="178">
        <f>O185*H185</f>
        <v>0</v>
      </c>
      <c r="Q185" s="178">
        <v>0</v>
      </c>
      <c r="R185" s="178">
        <f>Q185*H185</f>
        <v>0</v>
      </c>
      <c r="S185" s="178">
        <v>0</v>
      </c>
      <c r="T185" s="17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0" t="s">
        <v>122</v>
      </c>
      <c r="AT185" s="180" t="s">
        <v>117</v>
      </c>
      <c r="AU185" s="180" t="s">
        <v>82</v>
      </c>
      <c r="AY185" s="18" t="s">
        <v>115</v>
      </c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18" t="s">
        <v>80</v>
      </c>
      <c r="BK185" s="181">
        <f>ROUND(I185*H185,2)</f>
        <v>0</v>
      </c>
      <c r="BL185" s="18" t="s">
        <v>122</v>
      </c>
      <c r="BM185" s="180" t="s">
        <v>283</v>
      </c>
    </row>
    <row r="186" spans="1:65" s="14" customFormat="1" ht="11.25">
      <c r="B186" s="193"/>
      <c r="C186" s="194"/>
      <c r="D186" s="184" t="s">
        <v>124</v>
      </c>
      <c r="E186" s="194"/>
      <c r="F186" s="196" t="s">
        <v>284</v>
      </c>
      <c r="G186" s="194"/>
      <c r="H186" s="197">
        <v>242.55</v>
      </c>
      <c r="I186" s="198"/>
      <c r="J186" s="194"/>
      <c r="K186" s="194"/>
      <c r="L186" s="199"/>
      <c r="M186" s="200"/>
      <c r="N186" s="201"/>
      <c r="O186" s="201"/>
      <c r="P186" s="201"/>
      <c r="Q186" s="201"/>
      <c r="R186" s="201"/>
      <c r="S186" s="201"/>
      <c r="T186" s="202"/>
      <c r="AT186" s="203" t="s">
        <v>124</v>
      </c>
      <c r="AU186" s="203" t="s">
        <v>82</v>
      </c>
      <c r="AV186" s="14" t="s">
        <v>82</v>
      </c>
      <c r="AW186" s="14" t="s">
        <v>4</v>
      </c>
      <c r="AX186" s="14" t="s">
        <v>80</v>
      </c>
      <c r="AY186" s="203" t="s">
        <v>115</v>
      </c>
    </row>
    <row r="187" spans="1:65" s="2" customFormat="1" ht="37.9" customHeight="1">
      <c r="A187" s="35"/>
      <c r="B187" s="36"/>
      <c r="C187" s="169" t="s">
        <v>285</v>
      </c>
      <c r="D187" s="169" t="s">
        <v>117</v>
      </c>
      <c r="E187" s="170" t="s">
        <v>257</v>
      </c>
      <c r="F187" s="171" t="s">
        <v>258</v>
      </c>
      <c r="G187" s="172" t="s">
        <v>120</v>
      </c>
      <c r="H187" s="173">
        <v>242.55</v>
      </c>
      <c r="I187" s="174"/>
      <c r="J187" s="175">
        <f>ROUND(I187*H187,2)</f>
        <v>0</v>
      </c>
      <c r="K187" s="171" t="s">
        <v>121</v>
      </c>
      <c r="L187" s="40"/>
      <c r="M187" s="176" t="s">
        <v>19</v>
      </c>
      <c r="N187" s="177" t="s">
        <v>46</v>
      </c>
      <c r="O187" s="65"/>
      <c r="P187" s="178">
        <f>O187*H187</f>
        <v>0</v>
      </c>
      <c r="Q187" s="178">
        <v>0</v>
      </c>
      <c r="R187" s="178">
        <f>Q187*H187</f>
        <v>0</v>
      </c>
      <c r="S187" s="178">
        <v>0</v>
      </c>
      <c r="T187" s="17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122</v>
      </c>
      <c r="AT187" s="180" t="s">
        <v>117</v>
      </c>
      <c r="AU187" s="180" t="s">
        <v>82</v>
      </c>
      <c r="AY187" s="18" t="s">
        <v>115</v>
      </c>
      <c r="BE187" s="181">
        <f>IF(N187="základní",J187,0)</f>
        <v>0</v>
      </c>
      <c r="BF187" s="181">
        <f>IF(N187="snížená",J187,0)</f>
        <v>0</v>
      </c>
      <c r="BG187" s="181">
        <f>IF(N187="zákl. přenesená",J187,0)</f>
        <v>0</v>
      </c>
      <c r="BH187" s="181">
        <f>IF(N187="sníž. přenesená",J187,0)</f>
        <v>0</v>
      </c>
      <c r="BI187" s="181">
        <f>IF(N187="nulová",J187,0)</f>
        <v>0</v>
      </c>
      <c r="BJ187" s="18" t="s">
        <v>80</v>
      </c>
      <c r="BK187" s="181">
        <f>ROUND(I187*H187,2)</f>
        <v>0</v>
      </c>
      <c r="BL187" s="18" t="s">
        <v>122</v>
      </c>
      <c r="BM187" s="180" t="s">
        <v>286</v>
      </c>
    </row>
    <row r="188" spans="1:65" s="14" customFormat="1" ht="11.25">
      <c r="B188" s="193"/>
      <c r="C188" s="194"/>
      <c r="D188" s="184" t="s">
        <v>124</v>
      </c>
      <c r="E188" s="194"/>
      <c r="F188" s="196" t="s">
        <v>284</v>
      </c>
      <c r="G188" s="194"/>
      <c r="H188" s="197">
        <v>242.55</v>
      </c>
      <c r="I188" s="198"/>
      <c r="J188" s="194"/>
      <c r="K188" s="194"/>
      <c r="L188" s="199"/>
      <c r="M188" s="200"/>
      <c r="N188" s="201"/>
      <c r="O188" s="201"/>
      <c r="P188" s="201"/>
      <c r="Q188" s="201"/>
      <c r="R188" s="201"/>
      <c r="S188" s="201"/>
      <c r="T188" s="202"/>
      <c r="AT188" s="203" t="s">
        <v>124</v>
      </c>
      <c r="AU188" s="203" t="s">
        <v>82</v>
      </c>
      <c r="AV188" s="14" t="s">
        <v>82</v>
      </c>
      <c r="AW188" s="14" t="s">
        <v>4</v>
      </c>
      <c r="AX188" s="14" t="s">
        <v>80</v>
      </c>
      <c r="AY188" s="203" t="s">
        <v>115</v>
      </c>
    </row>
    <row r="189" spans="1:65" s="2" customFormat="1" ht="49.15" customHeight="1">
      <c r="A189" s="35"/>
      <c r="B189" s="36"/>
      <c r="C189" s="169" t="s">
        <v>287</v>
      </c>
      <c r="D189" s="169" t="s">
        <v>117</v>
      </c>
      <c r="E189" s="170" t="s">
        <v>261</v>
      </c>
      <c r="F189" s="171" t="s">
        <v>262</v>
      </c>
      <c r="G189" s="172" t="s">
        <v>120</v>
      </c>
      <c r="H189" s="173">
        <v>242.55</v>
      </c>
      <c r="I189" s="174"/>
      <c r="J189" s="175">
        <f>ROUND(I189*H189,2)</f>
        <v>0</v>
      </c>
      <c r="K189" s="171" t="s">
        <v>121</v>
      </c>
      <c r="L189" s="40"/>
      <c r="M189" s="176" t="s">
        <v>19</v>
      </c>
      <c r="N189" s="177" t="s">
        <v>46</v>
      </c>
      <c r="O189" s="65"/>
      <c r="P189" s="178">
        <f>O189*H189</f>
        <v>0</v>
      </c>
      <c r="Q189" s="178">
        <v>0</v>
      </c>
      <c r="R189" s="178">
        <f>Q189*H189</f>
        <v>0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122</v>
      </c>
      <c r="AT189" s="180" t="s">
        <v>117</v>
      </c>
      <c r="AU189" s="180" t="s">
        <v>82</v>
      </c>
      <c r="AY189" s="18" t="s">
        <v>115</v>
      </c>
      <c r="BE189" s="181">
        <f>IF(N189="základní",J189,0)</f>
        <v>0</v>
      </c>
      <c r="BF189" s="181">
        <f>IF(N189="snížená",J189,0)</f>
        <v>0</v>
      </c>
      <c r="BG189" s="181">
        <f>IF(N189="zákl. přenesená",J189,0)</f>
        <v>0</v>
      </c>
      <c r="BH189" s="181">
        <f>IF(N189="sníž. přenesená",J189,0)</f>
        <v>0</v>
      </c>
      <c r="BI189" s="181">
        <f>IF(N189="nulová",J189,0)</f>
        <v>0</v>
      </c>
      <c r="BJ189" s="18" t="s">
        <v>80</v>
      </c>
      <c r="BK189" s="181">
        <f>ROUND(I189*H189,2)</f>
        <v>0</v>
      </c>
      <c r="BL189" s="18" t="s">
        <v>122</v>
      </c>
      <c r="BM189" s="180" t="s">
        <v>288</v>
      </c>
    </row>
    <row r="190" spans="1:65" s="14" customFormat="1" ht="11.25">
      <c r="B190" s="193"/>
      <c r="C190" s="194"/>
      <c r="D190" s="184" t="s">
        <v>124</v>
      </c>
      <c r="E190" s="194"/>
      <c r="F190" s="196" t="s">
        <v>284</v>
      </c>
      <c r="G190" s="194"/>
      <c r="H190" s="197">
        <v>242.55</v>
      </c>
      <c r="I190" s="198"/>
      <c r="J190" s="194"/>
      <c r="K190" s="194"/>
      <c r="L190" s="199"/>
      <c r="M190" s="200"/>
      <c r="N190" s="201"/>
      <c r="O190" s="201"/>
      <c r="P190" s="201"/>
      <c r="Q190" s="201"/>
      <c r="R190" s="201"/>
      <c r="S190" s="201"/>
      <c r="T190" s="202"/>
      <c r="AT190" s="203" t="s">
        <v>124</v>
      </c>
      <c r="AU190" s="203" t="s">
        <v>82</v>
      </c>
      <c r="AV190" s="14" t="s">
        <v>82</v>
      </c>
      <c r="AW190" s="14" t="s">
        <v>4</v>
      </c>
      <c r="AX190" s="14" t="s">
        <v>80</v>
      </c>
      <c r="AY190" s="203" t="s">
        <v>115</v>
      </c>
    </row>
    <row r="191" spans="1:65" s="2" customFormat="1" ht="24.2" customHeight="1">
      <c r="A191" s="35"/>
      <c r="B191" s="36"/>
      <c r="C191" s="169" t="s">
        <v>289</v>
      </c>
      <c r="D191" s="169" t="s">
        <v>117</v>
      </c>
      <c r="E191" s="170" t="s">
        <v>265</v>
      </c>
      <c r="F191" s="171" t="s">
        <v>266</v>
      </c>
      <c r="G191" s="172" t="s">
        <v>120</v>
      </c>
      <c r="H191" s="173">
        <v>231</v>
      </c>
      <c r="I191" s="174"/>
      <c r="J191" s="175">
        <f>ROUND(I191*H191,2)</f>
        <v>0</v>
      </c>
      <c r="K191" s="171" t="s">
        <v>121</v>
      </c>
      <c r="L191" s="40"/>
      <c r="M191" s="176" t="s">
        <v>19</v>
      </c>
      <c r="N191" s="177" t="s">
        <v>46</v>
      </c>
      <c r="O191" s="65"/>
      <c r="P191" s="178">
        <f>O191*H191</f>
        <v>0</v>
      </c>
      <c r="Q191" s="178">
        <v>0</v>
      </c>
      <c r="R191" s="178">
        <f>Q191*H191</f>
        <v>0</v>
      </c>
      <c r="S191" s="178">
        <v>0</v>
      </c>
      <c r="T191" s="17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122</v>
      </c>
      <c r="AT191" s="180" t="s">
        <v>117</v>
      </c>
      <c r="AU191" s="180" t="s">
        <v>82</v>
      </c>
      <c r="AY191" s="18" t="s">
        <v>115</v>
      </c>
      <c r="BE191" s="181">
        <f>IF(N191="základní",J191,0)</f>
        <v>0</v>
      </c>
      <c r="BF191" s="181">
        <f>IF(N191="snížená",J191,0)</f>
        <v>0</v>
      </c>
      <c r="BG191" s="181">
        <f>IF(N191="zákl. přenesená",J191,0)</f>
        <v>0</v>
      </c>
      <c r="BH191" s="181">
        <f>IF(N191="sníž. přenesená",J191,0)</f>
        <v>0</v>
      </c>
      <c r="BI191" s="181">
        <f>IF(N191="nulová",J191,0)</f>
        <v>0</v>
      </c>
      <c r="BJ191" s="18" t="s">
        <v>80</v>
      </c>
      <c r="BK191" s="181">
        <f>ROUND(I191*H191,2)</f>
        <v>0</v>
      </c>
      <c r="BL191" s="18" t="s">
        <v>122</v>
      </c>
      <c r="BM191" s="180" t="s">
        <v>290</v>
      </c>
    </row>
    <row r="192" spans="1:65" s="2" customFormat="1" ht="49.15" customHeight="1">
      <c r="A192" s="35"/>
      <c r="B192" s="36"/>
      <c r="C192" s="169" t="s">
        <v>291</v>
      </c>
      <c r="D192" s="169" t="s">
        <v>117</v>
      </c>
      <c r="E192" s="170" t="s">
        <v>269</v>
      </c>
      <c r="F192" s="171" t="s">
        <v>270</v>
      </c>
      <c r="G192" s="172" t="s">
        <v>120</v>
      </c>
      <c r="H192" s="173">
        <v>231</v>
      </c>
      <c r="I192" s="174"/>
      <c r="J192" s="175">
        <f>ROUND(I192*H192,2)</f>
        <v>0</v>
      </c>
      <c r="K192" s="171" t="s">
        <v>121</v>
      </c>
      <c r="L192" s="40"/>
      <c r="M192" s="176" t="s">
        <v>19</v>
      </c>
      <c r="N192" s="177" t="s">
        <v>46</v>
      </c>
      <c r="O192" s="65"/>
      <c r="P192" s="178">
        <f>O192*H192</f>
        <v>0</v>
      </c>
      <c r="Q192" s="178">
        <v>0</v>
      </c>
      <c r="R192" s="178">
        <f>Q192*H192</f>
        <v>0</v>
      </c>
      <c r="S192" s="178">
        <v>0</v>
      </c>
      <c r="T192" s="179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122</v>
      </c>
      <c r="AT192" s="180" t="s">
        <v>117</v>
      </c>
      <c r="AU192" s="180" t="s">
        <v>82</v>
      </c>
      <c r="AY192" s="18" t="s">
        <v>115</v>
      </c>
      <c r="BE192" s="181">
        <f>IF(N192="základní",J192,0)</f>
        <v>0</v>
      </c>
      <c r="BF192" s="181">
        <f>IF(N192="snížená",J192,0)</f>
        <v>0</v>
      </c>
      <c r="BG192" s="181">
        <f>IF(N192="zákl. přenesená",J192,0)</f>
        <v>0</v>
      </c>
      <c r="BH192" s="181">
        <f>IF(N192="sníž. přenesená",J192,0)</f>
        <v>0</v>
      </c>
      <c r="BI192" s="181">
        <f>IF(N192="nulová",J192,0)</f>
        <v>0</v>
      </c>
      <c r="BJ192" s="18" t="s">
        <v>80</v>
      </c>
      <c r="BK192" s="181">
        <f>ROUND(I192*H192,2)</f>
        <v>0</v>
      </c>
      <c r="BL192" s="18" t="s">
        <v>122</v>
      </c>
      <c r="BM192" s="180" t="s">
        <v>292</v>
      </c>
    </row>
    <row r="193" spans="1:65" s="13" customFormat="1" ht="11.25">
      <c r="B193" s="182"/>
      <c r="C193" s="183"/>
      <c r="D193" s="184" t="s">
        <v>124</v>
      </c>
      <c r="E193" s="185" t="s">
        <v>19</v>
      </c>
      <c r="F193" s="186" t="s">
        <v>293</v>
      </c>
      <c r="G193" s="183"/>
      <c r="H193" s="185" t="s">
        <v>19</v>
      </c>
      <c r="I193" s="187"/>
      <c r="J193" s="183"/>
      <c r="K193" s="183"/>
      <c r="L193" s="188"/>
      <c r="M193" s="189"/>
      <c r="N193" s="190"/>
      <c r="O193" s="190"/>
      <c r="P193" s="190"/>
      <c r="Q193" s="190"/>
      <c r="R193" s="190"/>
      <c r="S193" s="190"/>
      <c r="T193" s="191"/>
      <c r="AT193" s="192" t="s">
        <v>124</v>
      </c>
      <c r="AU193" s="192" t="s">
        <v>82</v>
      </c>
      <c r="AV193" s="13" t="s">
        <v>80</v>
      </c>
      <c r="AW193" s="13" t="s">
        <v>36</v>
      </c>
      <c r="AX193" s="13" t="s">
        <v>75</v>
      </c>
      <c r="AY193" s="192" t="s">
        <v>115</v>
      </c>
    </row>
    <row r="194" spans="1:65" s="14" customFormat="1" ht="11.25">
      <c r="B194" s="193"/>
      <c r="C194" s="194"/>
      <c r="D194" s="184" t="s">
        <v>124</v>
      </c>
      <c r="E194" s="195" t="s">
        <v>19</v>
      </c>
      <c r="F194" s="196" t="s">
        <v>294</v>
      </c>
      <c r="G194" s="194"/>
      <c r="H194" s="197">
        <v>231</v>
      </c>
      <c r="I194" s="198"/>
      <c r="J194" s="194"/>
      <c r="K194" s="194"/>
      <c r="L194" s="199"/>
      <c r="M194" s="200"/>
      <c r="N194" s="201"/>
      <c r="O194" s="201"/>
      <c r="P194" s="201"/>
      <c r="Q194" s="201"/>
      <c r="R194" s="201"/>
      <c r="S194" s="201"/>
      <c r="T194" s="202"/>
      <c r="AT194" s="203" t="s">
        <v>124</v>
      </c>
      <c r="AU194" s="203" t="s">
        <v>82</v>
      </c>
      <c r="AV194" s="14" t="s">
        <v>82</v>
      </c>
      <c r="AW194" s="14" t="s">
        <v>36</v>
      </c>
      <c r="AX194" s="14" t="s">
        <v>75</v>
      </c>
      <c r="AY194" s="203" t="s">
        <v>115</v>
      </c>
    </row>
    <row r="195" spans="1:65" s="15" customFormat="1" ht="11.25">
      <c r="B195" s="204"/>
      <c r="C195" s="205"/>
      <c r="D195" s="184" t="s">
        <v>124</v>
      </c>
      <c r="E195" s="206" t="s">
        <v>19</v>
      </c>
      <c r="F195" s="207" t="s">
        <v>127</v>
      </c>
      <c r="G195" s="205"/>
      <c r="H195" s="208">
        <v>231</v>
      </c>
      <c r="I195" s="209"/>
      <c r="J195" s="205"/>
      <c r="K195" s="205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124</v>
      </c>
      <c r="AU195" s="214" t="s">
        <v>82</v>
      </c>
      <c r="AV195" s="15" t="s">
        <v>122</v>
      </c>
      <c r="AW195" s="15" t="s">
        <v>36</v>
      </c>
      <c r="AX195" s="15" t="s">
        <v>80</v>
      </c>
      <c r="AY195" s="214" t="s">
        <v>115</v>
      </c>
    </row>
    <row r="196" spans="1:65" s="2" customFormat="1" ht="37.9" customHeight="1">
      <c r="A196" s="35"/>
      <c r="B196" s="36"/>
      <c r="C196" s="169" t="s">
        <v>295</v>
      </c>
      <c r="D196" s="169" t="s">
        <v>117</v>
      </c>
      <c r="E196" s="170" t="s">
        <v>296</v>
      </c>
      <c r="F196" s="171" t="s">
        <v>297</v>
      </c>
      <c r="G196" s="172" t="s">
        <v>120</v>
      </c>
      <c r="H196" s="173">
        <v>464</v>
      </c>
      <c r="I196" s="174"/>
      <c r="J196" s="175">
        <f>ROUND(I196*H196,2)</f>
        <v>0</v>
      </c>
      <c r="K196" s="171" t="s">
        <v>121</v>
      </c>
      <c r="L196" s="40"/>
      <c r="M196" s="176" t="s">
        <v>19</v>
      </c>
      <c r="N196" s="177" t="s">
        <v>46</v>
      </c>
      <c r="O196" s="65"/>
      <c r="P196" s="178">
        <f>O196*H196</f>
        <v>0</v>
      </c>
      <c r="Q196" s="178">
        <v>0.23</v>
      </c>
      <c r="R196" s="178">
        <f>Q196*H196</f>
        <v>106.72</v>
      </c>
      <c r="S196" s="178">
        <v>0</v>
      </c>
      <c r="T196" s="17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122</v>
      </c>
      <c r="AT196" s="180" t="s">
        <v>117</v>
      </c>
      <c r="AU196" s="180" t="s">
        <v>82</v>
      </c>
      <c r="AY196" s="18" t="s">
        <v>115</v>
      </c>
      <c r="BE196" s="181">
        <f>IF(N196="základní",J196,0)</f>
        <v>0</v>
      </c>
      <c r="BF196" s="181">
        <f>IF(N196="snížená",J196,0)</f>
        <v>0</v>
      </c>
      <c r="BG196" s="181">
        <f>IF(N196="zákl. přenesená",J196,0)</f>
        <v>0</v>
      </c>
      <c r="BH196" s="181">
        <f>IF(N196="sníž. přenesená",J196,0)</f>
        <v>0</v>
      </c>
      <c r="BI196" s="181">
        <f>IF(N196="nulová",J196,0)</f>
        <v>0</v>
      </c>
      <c r="BJ196" s="18" t="s">
        <v>80</v>
      </c>
      <c r="BK196" s="181">
        <f>ROUND(I196*H196,2)</f>
        <v>0</v>
      </c>
      <c r="BL196" s="18" t="s">
        <v>122</v>
      </c>
      <c r="BM196" s="180" t="s">
        <v>298</v>
      </c>
    </row>
    <row r="197" spans="1:65" s="13" customFormat="1" ht="11.25">
      <c r="B197" s="182"/>
      <c r="C197" s="183"/>
      <c r="D197" s="184" t="s">
        <v>124</v>
      </c>
      <c r="E197" s="185" t="s">
        <v>19</v>
      </c>
      <c r="F197" s="186" t="s">
        <v>299</v>
      </c>
      <c r="G197" s="183"/>
      <c r="H197" s="185" t="s">
        <v>19</v>
      </c>
      <c r="I197" s="187"/>
      <c r="J197" s="183"/>
      <c r="K197" s="183"/>
      <c r="L197" s="188"/>
      <c r="M197" s="189"/>
      <c r="N197" s="190"/>
      <c r="O197" s="190"/>
      <c r="P197" s="190"/>
      <c r="Q197" s="190"/>
      <c r="R197" s="190"/>
      <c r="S197" s="190"/>
      <c r="T197" s="191"/>
      <c r="AT197" s="192" t="s">
        <v>124</v>
      </c>
      <c r="AU197" s="192" t="s">
        <v>82</v>
      </c>
      <c r="AV197" s="13" t="s">
        <v>80</v>
      </c>
      <c r="AW197" s="13" t="s">
        <v>36</v>
      </c>
      <c r="AX197" s="13" t="s">
        <v>75</v>
      </c>
      <c r="AY197" s="192" t="s">
        <v>115</v>
      </c>
    </row>
    <row r="198" spans="1:65" s="14" customFormat="1" ht="11.25">
      <c r="B198" s="193"/>
      <c r="C198" s="194"/>
      <c r="D198" s="184" t="s">
        <v>124</v>
      </c>
      <c r="E198" s="195" t="s">
        <v>19</v>
      </c>
      <c r="F198" s="196" t="s">
        <v>300</v>
      </c>
      <c r="G198" s="194"/>
      <c r="H198" s="197">
        <v>464</v>
      </c>
      <c r="I198" s="198"/>
      <c r="J198" s="194"/>
      <c r="K198" s="194"/>
      <c r="L198" s="199"/>
      <c r="M198" s="200"/>
      <c r="N198" s="201"/>
      <c r="O198" s="201"/>
      <c r="P198" s="201"/>
      <c r="Q198" s="201"/>
      <c r="R198" s="201"/>
      <c r="S198" s="201"/>
      <c r="T198" s="202"/>
      <c r="AT198" s="203" t="s">
        <v>124</v>
      </c>
      <c r="AU198" s="203" t="s">
        <v>82</v>
      </c>
      <c r="AV198" s="14" t="s">
        <v>82</v>
      </c>
      <c r="AW198" s="14" t="s">
        <v>36</v>
      </c>
      <c r="AX198" s="14" t="s">
        <v>75</v>
      </c>
      <c r="AY198" s="203" t="s">
        <v>115</v>
      </c>
    </row>
    <row r="199" spans="1:65" s="15" customFormat="1" ht="11.25">
      <c r="B199" s="204"/>
      <c r="C199" s="205"/>
      <c r="D199" s="184" t="s">
        <v>124</v>
      </c>
      <c r="E199" s="206" t="s">
        <v>19</v>
      </c>
      <c r="F199" s="207" t="s">
        <v>127</v>
      </c>
      <c r="G199" s="205"/>
      <c r="H199" s="208">
        <v>464</v>
      </c>
      <c r="I199" s="209"/>
      <c r="J199" s="205"/>
      <c r="K199" s="205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124</v>
      </c>
      <c r="AU199" s="214" t="s">
        <v>82</v>
      </c>
      <c r="AV199" s="15" t="s">
        <v>122</v>
      </c>
      <c r="AW199" s="15" t="s">
        <v>36</v>
      </c>
      <c r="AX199" s="15" t="s">
        <v>80</v>
      </c>
      <c r="AY199" s="214" t="s">
        <v>115</v>
      </c>
    </row>
    <row r="200" spans="1:65" s="2" customFormat="1" ht="37.9" customHeight="1">
      <c r="A200" s="35"/>
      <c r="B200" s="36"/>
      <c r="C200" s="169" t="s">
        <v>301</v>
      </c>
      <c r="D200" s="169" t="s">
        <v>117</v>
      </c>
      <c r="E200" s="170" t="s">
        <v>302</v>
      </c>
      <c r="F200" s="171" t="s">
        <v>303</v>
      </c>
      <c r="G200" s="172" t="s">
        <v>120</v>
      </c>
      <c r="H200" s="173">
        <v>39</v>
      </c>
      <c r="I200" s="174"/>
      <c r="J200" s="175">
        <f>ROUND(I200*H200,2)</f>
        <v>0</v>
      </c>
      <c r="K200" s="171" t="s">
        <v>121</v>
      </c>
      <c r="L200" s="40"/>
      <c r="M200" s="176" t="s">
        <v>19</v>
      </c>
      <c r="N200" s="177" t="s">
        <v>46</v>
      </c>
      <c r="O200" s="65"/>
      <c r="P200" s="178">
        <f>O200*H200</f>
        <v>0</v>
      </c>
      <c r="Q200" s="178">
        <v>0.50077000000000005</v>
      </c>
      <c r="R200" s="178">
        <f>Q200*H200</f>
        <v>19.530030000000004</v>
      </c>
      <c r="S200" s="178">
        <v>0</v>
      </c>
      <c r="T200" s="17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122</v>
      </c>
      <c r="AT200" s="180" t="s">
        <v>117</v>
      </c>
      <c r="AU200" s="180" t="s">
        <v>82</v>
      </c>
      <c r="AY200" s="18" t="s">
        <v>115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8" t="s">
        <v>80</v>
      </c>
      <c r="BK200" s="181">
        <f>ROUND(I200*H200,2)</f>
        <v>0</v>
      </c>
      <c r="BL200" s="18" t="s">
        <v>122</v>
      </c>
      <c r="BM200" s="180" t="s">
        <v>304</v>
      </c>
    </row>
    <row r="201" spans="1:65" s="13" customFormat="1" ht="11.25">
      <c r="B201" s="182"/>
      <c r="C201" s="183"/>
      <c r="D201" s="184" t="s">
        <v>124</v>
      </c>
      <c r="E201" s="185" t="s">
        <v>19</v>
      </c>
      <c r="F201" s="186" t="s">
        <v>305</v>
      </c>
      <c r="G201" s="183"/>
      <c r="H201" s="185" t="s">
        <v>19</v>
      </c>
      <c r="I201" s="187"/>
      <c r="J201" s="183"/>
      <c r="K201" s="183"/>
      <c r="L201" s="188"/>
      <c r="M201" s="189"/>
      <c r="N201" s="190"/>
      <c r="O201" s="190"/>
      <c r="P201" s="190"/>
      <c r="Q201" s="190"/>
      <c r="R201" s="190"/>
      <c r="S201" s="190"/>
      <c r="T201" s="191"/>
      <c r="AT201" s="192" t="s">
        <v>124</v>
      </c>
      <c r="AU201" s="192" t="s">
        <v>82</v>
      </c>
      <c r="AV201" s="13" t="s">
        <v>80</v>
      </c>
      <c r="AW201" s="13" t="s">
        <v>36</v>
      </c>
      <c r="AX201" s="13" t="s">
        <v>75</v>
      </c>
      <c r="AY201" s="192" t="s">
        <v>115</v>
      </c>
    </row>
    <row r="202" spans="1:65" s="14" customFormat="1" ht="11.25">
      <c r="B202" s="193"/>
      <c r="C202" s="194"/>
      <c r="D202" s="184" t="s">
        <v>124</v>
      </c>
      <c r="E202" s="195" t="s">
        <v>19</v>
      </c>
      <c r="F202" s="196" t="s">
        <v>301</v>
      </c>
      <c r="G202" s="194"/>
      <c r="H202" s="197">
        <v>39</v>
      </c>
      <c r="I202" s="198"/>
      <c r="J202" s="194"/>
      <c r="K202" s="194"/>
      <c r="L202" s="199"/>
      <c r="M202" s="200"/>
      <c r="N202" s="201"/>
      <c r="O202" s="201"/>
      <c r="P202" s="201"/>
      <c r="Q202" s="201"/>
      <c r="R202" s="201"/>
      <c r="S202" s="201"/>
      <c r="T202" s="202"/>
      <c r="AT202" s="203" t="s">
        <v>124</v>
      </c>
      <c r="AU202" s="203" t="s">
        <v>82</v>
      </c>
      <c r="AV202" s="14" t="s">
        <v>82</v>
      </c>
      <c r="AW202" s="14" t="s">
        <v>36</v>
      </c>
      <c r="AX202" s="14" t="s">
        <v>75</v>
      </c>
      <c r="AY202" s="203" t="s">
        <v>115</v>
      </c>
    </row>
    <row r="203" spans="1:65" s="15" customFormat="1" ht="11.25">
      <c r="B203" s="204"/>
      <c r="C203" s="205"/>
      <c r="D203" s="184" t="s">
        <v>124</v>
      </c>
      <c r="E203" s="206" t="s">
        <v>19</v>
      </c>
      <c r="F203" s="207" t="s">
        <v>127</v>
      </c>
      <c r="G203" s="205"/>
      <c r="H203" s="208">
        <v>39</v>
      </c>
      <c r="I203" s="209"/>
      <c r="J203" s="205"/>
      <c r="K203" s="205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124</v>
      </c>
      <c r="AU203" s="214" t="s">
        <v>82</v>
      </c>
      <c r="AV203" s="15" t="s">
        <v>122</v>
      </c>
      <c r="AW203" s="15" t="s">
        <v>36</v>
      </c>
      <c r="AX203" s="15" t="s">
        <v>80</v>
      </c>
      <c r="AY203" s="214" t="s">
        <v>115</v>
      </c>
    </row>
    <row r="204" spans="1:65" s="12" customFormat="1" ht="22.9" customHeight="1">
      <c r="B204" s="153"/>
      <c r="C204" s="154"/>
      <c r="D204" s="155" t="s">
        <v>74</v>
      </c>
      <c r="E204" s="167" t="s">
        <v>163</v>
      </c>
      <c r="F204" s="167" t="s">
        <v>306</v>
      </c>
      <c r="G204" s="154"/>
      <c r="H204" s="154"/>
      <c r="I204" s="157"/>
      <c r="J204" s="168">
        <f>BK204</f>
        <v>0</v>
      </c>
      <c r="K204" s="154"/>
      <c r="L204" s="159"/>
      <c r="M204" s="160"/>
      <c r="N204" s="161"/>
      <c r="O204" s="161"/>
      <c r="P204" s="162">
        <f>SUM(P205:P215)</f>
        <v>0</v>
      </c>
      <c r="Q204" s="161"/>
      <c r="R204" s="162">
        <f>SUM(R205:R215)</f>
        <v>2.59836</v>
      </c>
      <c r="S204" s="161"/>
      <c r="T204" s="163">
        <f>SUM(T205:T215)</f>
        <v>0</v>
      </c>
      <c r="AR204" s="164" t="s">
        <v>80</v>
      </c>
      <c r="AT204" s="165" t="s">
        <v>74</v>
      </c>
      <c r="AU204" s="165" t="s">
        <v>80</v>
      </c>
      <c r="AY204" s="164" t="s">
        <v>115</v>
      </c>
      <c r="BK204" s="166">
        <f>SUM(BK205:BK215)</f>
        <v>0</v>
      </c>
    </row>
    <row r="205" spans="1:65" s="2" customFormat="1" ht="24.2" customHeight="1">
      <c r="A205" s="35"/>
      <c r="B205" s="36"/>
      <c r="C205" s="169" t="s">
        <v>307</v>
      </c>
      <c r="D205" s="169" t="s">
        <v>117</v>
      </c>
      <c r="E205" s="170" t="s">
        <v>308</v>
      </c>
      <c r="F205" s="171" t="s">
        <v>309</v>
      </c>
      <c r="G205" s="172" t="s">
        <v>310</v>
      </c>
      <c r="H205" s="173">
        <v>1</v>
      </c>
      <c r="I205" s="174"/>
      <c r="J205" s="175">
        <f>ROUND(I205*H205,2)</f>
        <v>0</v>
      </c>
      <c r="K205" s="171" t="s">
        <v>121</v>
      </c>
      <c r="L205" s="40"/>
      <c r="M205" s="176" t="s">
        <v>19</v>
      </c>
      <c r="N205" s="177" t="s">
        <v>46</v>
      </c>
      <c r="O205" s="65"/>
      <c r="P205" s="178">
        <f>O205*H205</f>
        <v>0</v>
      </c>
      <c r="Q205" s="178">
        <v>0.42080000000000001</v>
      </c>
      <c r="R205" s="178">
        <f>Q205*H205</f>
        <v>0.42080000000000001</v>
      </c>
      <c r="S205" s="178">
        <v>0</v>
      </c>
      <c r="T205" s="179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0" t="s">
        <v>122</v>
      </c>
      <c r="AT205" s="180" t="s">
        <v>117</v>
      </c>
      <c r="AU205" s="180" t="s">
        <v>82</v>
      </c>
      <c r="AY205" s="18" t="s">
        <v>115</v>
      </c>
      <c r="BE205" s="181">
        <f>IF(N205="základní",J205,0)</f>
        <v>0</v>
      </c>
      <c r="BF205" s="181">
        <f>IF(N205="snížená",J205,0)</f>
        <v>0</v>
      </c>
      <c r="BG205" s="181">
        <f>IF(N205="zákl. přenesená",J205,0)</f>
        <v>0</v>
      </c>
      <c r="BH205" s="181">
        <f>IF(N205="sníž. přenesená",J205,0)</f>
        <v>0</v>
      </c>
      <c r="BI205" s="181">
        <f>IF(N205="nulová",J205,0)</f>
        <v>0</v>
      </c>
      <c r="BJ205" s="18" t="s">
        <v>80</v>
      </c>
      <c r="BK205" s="181">
        <f>ROUND(I205*H205,2)</f>
        <v>0</v>
      </c>
      <c r="BL205" s="18" t="s">
        <v>122</v>
      </c>
      <c r="BM205" s="180" t="s">
        <v>311</v>
      </c>
    </row>
    <row r="206" spans="1:65" s="13" customFormat="1" ht="11.25">
      <c r="B206" s="182"/>
      <c r="C206" s="183"/>
      <c r="D206" s="184" t="s">
        <v>124</v>
      </c>
      <c r="E206" s="185" t="s">
        <v>19</v>
      </c>
      <c r="F206" s="186" t="s">
        <v>312</v>
      </c>
      <c r="G206" s="183"/>
      <c r="H206" s="185" t="s">
        <v>19</v>
      </c>
      <c r="I206" s="187"/>
      <c r="J206" s="183"/>
      <c r="K206" s="183"/>
      <c r="L206" s="188"/>
      <c r="M206" s="189"/>
      <c r="N206" s="190"/>
      <c r="O206" s="190"/>
      <c r="P206" s="190"/>
      <c r="Q206" s="190"/>
      <c r="R206" s="190"/>
      <c r="S206" s="190"/>
      <c r="T206" s="191"/>
      <c r="AT206" s="192" t="s">
        <v>124</v>
      </c>
      <c r="AU206" s="192" t="s">
        <v>82</v>
      </c>
      <c r="AV206" s="13" t="s">
        <v>80</v>
      </c>
      <c r="AW206" s="13" t="s">
        <v>36</v>
      </c>
      <c r="AX206" s="13" t="s">
        <v>75</v>
      </c>
      <c r="AY206" s="192" t="s">
        <v>115</v>
      </c>
    </row>
    <row r="207" spans="1:65" s="14" customFormat="1" ht="11.25">
      <c r="B207" s="193"/>
      <c r="C207" s="194"/>
      <c r="D207" s="184" t="s">
        <v>124</v>
      </c>
      <c r="E207" s="195" t="s">
        <v>19</v>
      </c>
      <c r="F207" s="196" t="s">
        <v>80</v>
      </c>
      <c r="G207" s="194"/>
      <c r="H207" s="197">
        <v>1</v>
      </c>
      <c r="I207" s="198"/>
      <c r="J207" s="194"/>
      <c r="K207" s="194"/>
      <c r="L207" s="199"/>
      <c r="M207" s="200"/>
      <c r="N207" s="201"/>
      <c r="O207" s="201"/>
      <c r="P207" s="201"/>
      <c r="Q207" s="201"/>
      <c r="R207" s="201"/>
      <c r="S207" s="201"/>
      <c r="T207" s="202"/>
      <c r="AT207" s="203" t="s">
        <v>124</v>
      </c>
      <c r="AU207" s="203" t="s">
        <v>82</v>
      </c>
      <c r="AV207" s="14" t="s">
        <v>82</v>
      </c>
      <c r="AW207" s="14" t="s">
        <v>36</v>
      </c>
      <c r="AX207" s="14" t="s">
        <v>75</v>
      </c>
      <c r="AY207" s="203" t="s">
        <v>115</v>
      </c>
    </row>
    <row r="208" spans="1:65" s="15" customFormat="1" ht="11.25">
      <c r="B208" s="204"/>
      <c r="C208" s="205"/>
      <c r="D208" s="184" t="s">
        <v>124</v>
      </c>
      <c r="E208" s="206" t="s">
        <v>19</v>
      </c>
      <c r="F208" s="207" t="s">
        <v>127</v>
      </c>
      <c r="G208" s="205"/>
      <c r="H208" s="208">
        <v>1</v>
      </c>
      <c r="I208" s="209"/>
      <c r="J208" s="205"/>
      <c r="K208" s="205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124</v>
      </c>
      <c r="AU208" s="214" t="s">
        <v>82</v>
      </c>
      <c r="AV208" s="15" t="s">
        <v>122</v>
      </c>
      <c r="AW208" s="15" t="s">
        <v>36</v>
      </c>
      <c r="AX208" s="15" t="s">
        <v>80</v>
      </c>
      <c r="AY208" s="214" t="s">
        <v>115</v>
      </c>
    </row>
    <row r="209" spans="1:65" s="2" customFormat="1" ht="37.9" customHeight="1">
      <c r="A209" s="35"/>
      <c r="B209" s="36"/>
      <c r="C209" s="169" t="s">
        <v>313</v>
      </c>
      <c r="D209" s="169" t="s">
        <v>117</v>
      </c>
      <c r="E209" s="170" t="s">
        <v>314</v>
      </c>
      <c r="F209" s="171" t="s">
        <v>315</v>
      </c>
      <c r="G209" s="172" t="s">
        <v>310</v>
      </c>
      <c r="H209" s="173">
        <v>7</v>
      </c>
      <c r="I209" s="174"/>
      <c r="J209" s="175">
        <f>ROUND(I209*H209,2)</f>
        <v>0</v>
      </c>
      <c r="K209" s="171" t="s">
        <v>121</v>
      </c>
      <c r="L209" s="40"/>
      <c r="M209" s="176" t="s">
        <v>19</v>
      </c>
      <c r="N209" s="177" t="s">
        <v>46</v>
      </c>
      <c r="O209" s="65"/>
      <c r="P209" s="178">
        <f>O209*H209</f>
        <v>0</v>
      </c>
      <c r="Q209" s="178">
        <v>0.31108000000000002</v>
      </c>
      <c r="R209" s="178">
        <f>Q209*H209</f>
        <v>2.1775600000000002</v>
      </c>
      <c r="S209" s="178">
        <v>0</v>
      </c>
      <c r="T209" s="179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0" t="s">
        <v>122</v>
      </c>
      <c r="AT209" s="180" t="s">
        <v>117</v>
      </c>
      <c r="AU209" s="180" t="s">
        <v>82</v>
      </c>
      <c r="AY209" s="18" t="s">
        <v>115</v>
      </c>
      <c r="BE209" s="181">
        <f>IF(N209="základní",J209,0)</f>
        <v>0</v>
      </c>
      <c r="BF209" s="181">
        <f>IF(N209="snížená",J209,0)</f>
        <v>0</v>
      </c>
      <c r="BG209" s="181">
        <f>IF(N209="zákl. přenesená",J209,0)</f>
        <v>0</v>
      </c>
      <c r="BH209" s="181">
        <f>IF(N209="sníž. přenesená",J209,0)</f>
        <v>0</v>
      </c>
      <c r="BI209" s="181">
        <f>IF(N209="nulová",J209,0)</f>
        <v>0</v>
      </c>
      <c r="BJ209" s="18" t="s">
        <v>80</v>
      </c>
      <c r="BK209" s="181">
        <f>ROUND(I209*H209,2)</f>
        <v>0</v>
      </c>
      <c r="BL209" s="18" t="s">
        <v>122</v>
      </c>
      <c r="BM209" s="180" t="s">
        <v>316</v>
      </c>
    </row>
    <row r="210" spans="1:65" s="13" customFormat="1" ht="11.25">
      <c r="B210" s="182"/>
      <c r="C210" s="183"/>
      <c r="D210" s="184" t="s">
        <v>124</v>
      </c>
      <c r="E210" s="185" t="s">
        <v>19</v>
      </c>
      <c r="F210" s="186" t="s">
        <v>317</v>
      </c>
      <c r="G210" s="183"/>
      <c r="H210" s="185" t="s">
        <v>19</v>
      </c>
      <c r="I210" s="187"/>
      <c r="J210" s="183"/>
      <c r="K210" s="183"/>
      <c r="L210" s="188"/>
      <c r="M210" s="189"/>
      <c r="N210" s="190"/>
      <c r="O210" s="190"/>
      <c r="P210" s="190"/>
      <c r="Q210" s="190"/>
      <c r="R210" s="190"/>
      <c r="S210" s="190"/>
      <c r="T210" s="191"/>
      <c r="AT210" s="192" t="s">
        <v>124</v>
      </c>
      <c r="AU210" s="192" t="s">
        <v>82</v>
      </c>
      <c r="AV210" s="13" t="s">
        <v>80</v>
      </c>
      <c r="AW210" s="13" t="s">
        <v>36</v>
      </c>
      <c r="AX210" s="13" t="s">
        <v>75</v>
      </c>
      <c r="AY210" s="192" t="s">
        <v>115</v>
      </c>
    </row>
    <row r="211" spans="1:65" s="14" customFormat="1" ht="11.25">
      <c r="B211" s="193"/>
      <c r="C211" s="194"/>
      <c r="D211" s="184" t="s">
        <v>124</v>
      </c>
      <c r="E211" s="195" t="s">
        <v>19</v>
      </c>
      <c r="F211" s="196" t="s">
        <v>82</v>
      </c>
      <c r="G211" s="194"/>
      <c r="H211" s="197">
        <v>2</v>
      </c>
      <c r="I211" s="198"/>
      <c r="J211" s="194"/>
      <c r="K211" s="194"/>
      <c r="L211" s="199"/>
      <c r="M211" s="200"/>
      <c r="N211" s="201"/>
      <c r="O211" s="201"/>
      <c r="P211" s="201"/>
      <c r="Q211" s="201"/>
      <c r="R211" s="201"/>
      <c r="S211" s="201"/>
      <c r="T211" s="202"/>
      <c r="AT211" s="203" t="s">
        <v>124</v>
      </c>
      <c r="AU211" s="203" t="s">
        <v>82</v>
      </c>
      <c r="AV211" s="14" t="s">
        <v>82</v>
      </c>
      <c r="AW211" s="14" t="s">
        <v>36</v>
      </c>
      <c r="AX211" s="14" t="s">
        <v>75</v>
      </c>
      <c r="AY211" s="203" t="s">
        <v>115</v>
      </c>
    </row>
    <row r="212" spans="1:65" s="13" customFormat="1" ht="11.25">
      <c r="B212" s="182"/>
      <c r="C212" s="183"/>
      <c r="D212" s="184" t="s">
        <v>124</v>
      </c>
      <c r="E212" s="185" t="s">
        <v>19</v>
      </c>
      <c r="F212" s="186" t="s">
        <v>318</v>
      </c>
      <c r="G212" s="183"/>
      <c r="H212" s="185" t="s">
        <v>19</v>
      </c>
      <c r="I212" s="187"/>
      <c r="J212" s="183"/>
      <c r="K212" s="183"/>
      <c r="L212" s="188"/>
      <c r="M212" s="189"/>
      <c r="N212" s="190"/>
      <c r="O212" s="190"/>
      <c r="P212" s="190"/>
      <c r="Q212" s="190"/>
      <c r="R212" s="190"/>
      <c r="S212" s="190"/>
      <c r="T212" s="191"/>
      <c r="AT212" s="192" t="s">
        <v>124</v>
      </c>
      <c r="AU212" s="192" t="s">
        <v>82</v>
      </c>
      <c r="AV212" s="13" t="s">
        <v>80</v>
      </c>
      <c r="AW212" s="13" t="s">
        <v>36</v>
      </c>
      <c r="AX212" s="13" t="s">
        <v>75</v>
      </c>
      <c r="AY212" s="192" t="s">
        <v>115</v>
      </c>
    </row>
    <row r="213" spans="1:65" s="14" customFormat="1" ht="11.25">
      <c r="B213" s="193"/>
      <c r="C213" s="194"/>
      <c r="D213" s="184" t="s">
        <v>124</v>
      </c>
      <c r="E213" s="195" t="s">
        <v>19</v>
      </c>
      <c r="F213" s="196" t="s">
        <v>146</v>
      </c>
      <c r="G213" s="194"/>
      <c r="H213" s="197">
        <v>5</v>
      </c>
      <c r="I213" s="198"/>
      <c r="J213" s="194"/>
      <c r="K213" s="194"/>
      <c r="L213" s="199"/>
      <c r="M213" s="200"/>
      <c r="N213" s="201"/>
      <c r="O213" s="201"/>
      <c r="P213" s="201"/>
      <c r="Q213" s="201"/>
      <c r="R213" s="201"/>
      <c r="S213" s="201"/>
      <c r="T213" s="202"/>
      <c r="AT213" s="203" t="s">
        <v>124</v>
      </c>
      <c r="AU213" s="203" t="s">
        <v>82</v>
      </c>
      <c r="AV213" s="14" t="s">
        <v>82</v>
      </c>
      <c r="AW213" s="14" t="s">
        <v>36</v>
      </c>
      <c r="AX213" s="14" t="s">
        <v>75</v>
      </c>
      <c r="AY213" s="203" t="s">
        <v>115</v>
      </c>
    </row>
    <row r="214" spans="1:65" s="15" customFormat="1" ht="11.25">
      <c r="B214" s="204"/>
      <c r="C214" s="205"/>
      <c r="D214" s="184" t="s">
        <v>124</v>
      </c>
      <c r="E214" s="206" t="s">
        <v>19</v>
      </c>
      <c r="F214" s="207" t="s">
        <v>127</v>
      </c>
      <c r="G214" s="205"/>
      <c r="H214" s="208">
        <v>7</v>
      </c>
      <c r="I214" s="209"/>
      <c r="J214" s="205"/>
      <c r="K214" s="205"/>
      <c r="L214" s="210"/>
      <c r="M214" s="211"/>
      <c r="N214" s="212"/>
      <c r="O214" s="212"/>
      <c r="P214" s="212"/>
      <c r="Q214" s="212"/>
      <c r="R214" s="212"/>
      <c r="S214" s="212"/>
      <c r="T214" s="213"/>
      <c r="AT214" s="214" t="s">
        <v>124</v>
      </c>
      <c r="AU214" s="214" t="s">
        <v>82</v>
      </c>
      <c r="AV214" s="15" t="s">
        <v>122</v>
      </c>
      <c r="AW214" s="15" t="s">
        <v>36</v>
      </c>
      <c r="AX214" s="15" t="s">
        <v>80</v>
      </c>
      <c r="AY214" s="214" t="s">
        <v>115</v>
      </c>
    </row>
    <row r="215" spans="1:65" s="2" customFormat="1" ht="14.45" customHeight="1">
      <c r="A215" s="35"/>
      <c r="B215" s="36"/>
      <c r="C215" s="169" t="s">
        <v>319</v>
      </c>
      <c r="D215" s="169" t="s">
        <v>117</v>
      </c>
      <c r="E215" s="170" t="s">
        <v>320</v>
      </c>
      <c r="F215" s="171" t="s">
        <v>321</v>
      </c>
      <c r="G215" s="172" t="s">
        <v>310</v>
      </c>
      <c r="H215" s="173">
        <v>2</v>
      </c>
      <c r="I215" s="174"/>
      <c r="J215" s="175">
        <f>ROUND(I215*H215,2)</f>
        <v>0</v>
      </c>
      <c r="K215" s="171" t="s">
        <v>19</v>
      </c>
      <c r="L215" s="40"/>
      <c r="M215" s="176" t="s">
        <v>19</v>
      </c>
      <c r="N215" s="177" t="s">
        <v>46</v>
      </c>
      <c r="O215" s="65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0" t="s">
        <v>122</v>
      </c>
      <c r="AT215" s="180" t="s">
        <v>117</v>
      </c>
      <c r="AU215" s="180" t="s">
        <v>82</v>
      </c>
      <c r="AY215" s="18" t="s">
        <v>115</v>
      </c>
      <c r="BE215" s="181">
        <f>IF(N215="základní",J215,0)</f>
        <v>0</v>
      </c>
      <c r="BF215" s="181">
        <f>IF(N215="snížená",J215,0)</f>
        <v>0</v>
      </c>
      <c r="BG215" s="181">
        <f>IF(N215="zákl. přenesená",J215,0)</f>
        <v>0</v>
      </c>
      <c r="BH215" s="181">
        <f>IF(N215="sníž. přenesená",J215,0)</f>
        <v>0</v>
      </c>
      <c r="BI215" s="181">
        <f>IF(N215="nulová",J215,0)</f>
        <v>0</v>
      </c>
      <c r="BJ215" s="18" t="s">
        <v>80</v>
      </c>
      <c r="BK215" s="181">
        <f>ROUND(I215*H215,2)</f>
        <v>0</v>
      </c>
      <c r="BL215" s="18" t="s">
        <v>122</v>
      </c>
      <c r="BM215" s="180" t="s">
        <v>322</v>
      </c>
    </row>
    <row r="216" spans="1:65" s="12" customFormat="1" ht="22.9" customHeight="1">
      <c r="B216" s="153"/>
      <c r="C216" s="154"/>
      <c r="D216" s="155" t="s">
        <v>74</v>
      </c>
      <c r="E216" s="167" t="s">
        <v>169</v>
      </c>
      <c r="F216" s="167" t="s">
        <v>323</v>
      </c>
      <c r="G216" s="154"/>
      <c r="H216" s="154"/>
      <c r="I216" s="157"/>
      <c r="J216" s="168">
        <f>BK216</f>
        <v>0</v>
      </c>
      <c r="K216" s="154"/>
      <c r="L216" s="159"/>
      <c r="M216" s="160"/>
      <c r="N216" s="161"/>
      <c r="O216" s="161"/>
      <c r="P216" s="162">
        <f>SUM(P217:P257)</f>
        <v>0</v>
      </c>
      <c r="Q216" s="161"/>
      <c r="R216" s="162">
        <f>SUM(R217:R257)</f>
        <v>93.412998999999999</v>
      </c>
      <c r="S216" s="161"/>
      <c r="T216" s="163">
        <f>SUM(T217:T257)</f>
        <v>38.0105</v>
      </c>
      <c r="AR216" s="164" t="s">
        <v>80</v>
      </c>
      <c r="AT216" s="165" t="s">
        <v>74</v>
      </c>
      <c r="AU216" s="165" t="s">
        <v>80</v>
      </c>
      <c r="AY216" s="164" t="s">
        <v>115</v>
      </c>
      <c r="BK216" s="166">
        <f>SUM(BK217:BK257)</f>
        <v>0</v>
      </c>
    </row>
    <row r="217" spans="1:65" s="2" customFormat="1" ht="24.2" customHeight="1">
      <c r="A217" s="35"/>
      <c r="B217" s="36"/>
      <c r="C217" s="169" t="s">
        <v>324</v>
      </c>
      <c r="D217" s="169" t="s">
        <v>117</v>
      </c>
      <c r="E217" s="170" t="s">
        <v>325</v>
      </c>
      <c r="F217" s="171" t="s">
        <v>326</v>
      </c>
      <c r="G217" s="172" t="s">
        <v>310</v>
      </c>
      <c r="H217" s="173">
        <v>5</v>
      </c>
      <c r="I217" s="174"/>
      <c r="J217" s="175">
        <f>ROUND(I217*H217,2)</f>
        <v>0</v>
      </c>
      <c r="K217" s="171" t="s">
        <v>121</v>
      </c>
      <c r="L217" s="40"/>
      <c r="M217" s="176" t="s">
        <v>19</v>
      </c>
      <c r="N217" s="177" t="s">
        <v>46</v>
      </c>
      <c r="O217" s="65"/>
      <c r="P217" s="178">
        <f>O217*H217</f>
        <v>0</v>
      </c>
      <c r="Q217" s="178">
        <v>0</v>
      </c>
      <c r="R217" s="178">
        <f>Q217*H217</f>
        <v>0</v>
      </c>
      <c r="S217" s="178">
        <v>0</v>
      </c>
      <c r="T217" s="17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0" t="s">
        <v>122</v>
      </c>
      <c r="AT217" s="180" t="s">
        <v>117</v>
      </c>
      <c r="AU217" s="180" t="s">
        <v>82</v>
      </c>
      <c r="AY217" s="18" t="s">
        <v>115</v>
      </c>
      <c r="BE217" s="181">
        <f>IF(N217="základní",J217,0)</f>
        <v>0</v>
      </c>
      <c r="BF217" s="181">
        <f>IF(N217="snížená",J217,0)</f>
        <v>0</v>
      </c>
      <c r="BG217" s="181">
        <f>IF(N217="zákl. přenesená",J217,0)</f>
        <v>0</v>
      </c>
      <c r="BH217" s="181">
        <f>IF(N217="sníž. přenesená",J217,0)</f>
        <v>0</v>
      </c>
      <c r="BI217" s="181">
        <f>IF(N217="nulová",J217,0)</f>
        <v>0</v>
      </c>
      <c r="BJ217" s="18" t="s">
        <v>80</v>
      </c>
      <c r="BK217" s="181">
        <f>ROUND(I217*H217,2)</f>
        <v>0</v>
      </c>
      <c r="BL217" s="18" t="s">
        <v>122</v>
      </c>
      <c r="BM217" s="180" t="s">
        <v>327</v>
      </c>
    </row>
    <row r="218" spans="1:65" s="2" customFormat="1" ht="14.45" customHeight="1">
      <c r="A218" s="35"/>
      <c r="B218" s="36"/>
      <c r="C218" s="215" t="s">
        <v>328</v>
      </c>
      <c r="D218" s="215" t="s">
        <v>194</v>
      </c>
      <c r="E218" s="216" t="s">
        <v>329</v>
      </c>
      <c r="F218" s="217" t="s">
        <v>330</v>
      </c>
      <c r="G218" s="218" t="s">
        <v>310</v>
      </c>
      <c r="H218" s="219">
        <v>5</v>
      </c>
      <c r="I218" s="220"/>
      <c r="J218" s="221">
        <f>ROUND(I218*H218,2)</f>
        <v>0</v>
      </c>
      <c r="K218" s="217" t="s">
        <v>121</v>
      </c>
      <c r="L218" s="222"/>
      <c r="M218" s="223" t="s">
        <v>19</v>
      </c>
      <c r="N218" s="224" t="s">
        <v>46</v>
      </c>
      <c r="O218" s="65"/>
      <c r="P218" s="178">
        <f>O218*H218</f>
        <v>0</v>
      </c>
      <c r="Q218" s="178">
        <v>2.0999999999999999E-3</v>
      </c>
      <c r="R218" s="178">
        <f>Q218*H218</f>
        <v>1.0499999999999999E-2</v>
      </c>
      <c r="S218" s="178">
        <v>0</v>
      </c>
      <c r="T218" s="17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0" t="s">
        <v>163</v>
      </c>
      <c r="AT218" s="180" t="s">
        <v>194</v>
      </c>
      <c r="AU218" s="180" t="s">
        <v>82</v>
      </c>
      <c r="AY218" s="18" t="s">
        <v>115</v>
      </c>
      <c r="BE218" s="181">
        <f>IF(N218="základní",J218,0)</f>
        <v>0</v>
      </c>
      <c r="BF218" s="181">
        <f>IF(N218="snížená",J218,0)</f>
        <v>0</v>
      </c>
      <c r="BG218" s="181">
        <f>IF(N218="zákl. přenesená",J218,0)</f>
        <v>0</v>
      </c>
      <c r="BH218" s="181">
        <f>IF(N218="sníž. přenesená",J218,0)</f>
        <v>0</v>
      </c>
      <c r="BI218" s="181">
        <f>IF(N218="nulová",J218,0)</f>
        <v>0</v>
      </c>
      <c r="BJ218" s="18" t="s">
        <v>80</v>
      </c>
      <c r="BK218" s="181">
        <f>ROUND(I218*H218,2)</f>
        <v>0</v>
      </c>
      <c r="BL218" s="18" t="s">
        <v>122</v>
      </c>
      <c r="BM218" s="180" t="s">
        <v>331</v>
      </c>
    </row>
    <row r="219" spans="1:65" s="2" customFormat="1" ht="62.65" customHeight="1">
      <c r="A219" s="35"/>
      <c r="B219" s="36"/>
      <c r="C219" s="169" t="s">
        <v>332</v>
      </c>
      <c r="D219" s="169" t="s">
        <v>117</v>
      </c>
      <c r="E219" s="170" t="s">
        <v>333</v>
      </c>
      <c r="F219" s="171" t="s">
        <v>334</v>
      </c>
      <c r="G219" s="172" t="s">
        <v>335</v>
      </c>
      <c r="H219" s="173">
        <v>164</v>
      </c>
      <c r="I219" s="174"/>
      <c r="J219" s="175">
        <f>ROUND(I219*H219,2)</f>
        <v>0</v>
      </c>
      <c r="K219" s="171" t="s">
        <v>121</v>
      </c>
      <c r="L219" s="40"/>
      <c r="M219" s="176" t="s">
        <v>19</v>
      </c>
      <c r="N219" s="177" t="s">
        <v>46</v>
      </c>
      <c r="O219" s="65"/>
      <c r="P219" s="178">
        <f>O219*H219</f>
        <v>0</v>
      </c>
      <c r="Q219" s="178">
        <v>0.14215</v>
      </c>
      <c r="R219" s="178">
        <f>Q219*H219</f>
        <v>23.3126</v>
      </c>
      <c r="S219" s="178">
        <v>0</v>
      </c>
      <c r="T219" s="17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122</v>
      </c>
      <c r="AT219" s="180" t="s">
        <v>117</v>
      </c>
      <c r="AU219" s="180" t="s">
        <v>82</v>
      </c>
      <c r="AY219" s="18" t="s">
        <v>115</v>
      </c>
      <c r="BE219" s="181">
        <f>IF(N219="základní",J219,0)</f>
        <v>0</v>
      </c>
      <c r="BF219" s="181">
        <f>IF(N219="snížená",J219,0)</f>
        <v>0</v>
      </c>
      <c r="BG219" s="181">
        <f>IF(N219="zákl. přenesená",J219,0)</f>
        <v>0</v>
      </c>
      <c r="BH219" s="181">
        <f>IF(N219="sníž. přenesená",J219,0)</f>
        <v>0</v>
      </c>
      <c r="BI219" s="181">
        <f>IF(N219="nulová",J219,0)</f>
        <v>0</v>
      </c>
      <c r="BJ219" s="18" t="s">
        <v>80</v>
      </c>
      <c r="BK219" s="181">
        <f>ROUND(I219*H219,2)</f>
        <v>0</v>
      </c>
      <c r="BL219" s="18" t="s">
        <v>122</v>
      </c>
      <c r="BM219" s="180" t="s">
        <v>336</v>
      </c>
    </row>
    <row r="220" spans="1:65" s="13" customFormat="1" ht="11.25">
      <c r="B220" s="182"/>
      <c r="C220" s="183"/>
      <c r="D220" s="184" t="s">
        <v>124</v>
      </c>
      <c r="E220" s="185" t="s">
        <v>19</v>
      </c>
      <c r="F220" s="186" t="s">
        <v>337</v>
      </c>
      <c r="G220" s="183"/>
      <c r="H220" s="185" t="s">
        <v>19</v>
      </c>
      <c r="I220" s="187"/>
      <c r="J220" s="183"/>
      <c r="K220" s="183"/>
      <c r="L220" s="188"/>
      <c r="M220" s="189"/>
      <c r="N220" s="190"/>
      <c r="O220" s="190"/>
      <c r="P220" s="190"/>
      <c r="Q220" s="190"/>
      <c r="R220" s="190"/>
      <c r="S220" s="190"/>
      <c r="T220" s="191"/>
      <c r="AT220" s="192" t="s">
        <v>124</v>
      </c>
      <c r="AU220" s="192" t="s">
        <v>82</v>
      </c>
      <c r="AV220" s="13" t="s">
        <v>80</v>
      </c>
      <c r="AW220" s="13" t="s">
        <v>36</v>
      </c>
      <c r="AX220" s="13" t="s">
        <v>75</v>
      </c>
      <c r="AY220" s="192" t="s">
        <v>115</v>
      </c>
    </row>
    <row r="221" spans="1:65" s="14" customFormat="1" ht="11.25">
      <c r="B221" s="193"/>
      <c r="C221" s="194"/>
      <c r="D221" s="184" t="s">
        <v>124</v>
      </c>
      <c r="E221" s="195" t="s">
        <v>19</v>
      </c>
      <c r="F221" s="196" t="s">
        <v>338</v>
      </c>
      <c r="G221" s="194"/>
      <c r="H221" s="197">
        <v>164</v>
      </c>
      <c r="I221" s="198"/>
      <c r="J221" s="194"/>
      <c r="K221" s="194"/>
      <c r="L221" s="199"/>
      <c r="M221" s="200"/>
      <c r="N221" s="201"/>
      <c r="O221" s="201"/>
      <c r="P221" s="201"/>
      <c r="Q221" s="201"/>
      <c r="R221" s="201"/>
      <c r="S221" s="201"/>
      <c r="T221" s="202"/>
      <c r="AT221" s="203" t="s">
        <v>124</v>
      </c>
      <c r="AU221" s="203" t="s">
        <v>82</v>
      </c>
      <c r="AV221" s="14" t="s">
        <v>82</v>
      </c>
      <c r="AW221" s="14" t="s">
        <v>36</v>
      </c>
      <c r="AX221" s="14" t="s">
        <v>75</v>
      </c>
      <c r="AY221" s="203" t="s">
        <v>115</v>
      </c>
    </row>
    <row r="222" spans="1:65" s="15" customFormat="1" ht="11.25">
      <c r="B222" s="204"/>
      <c r="C222" s="205"/>
      <c r="D222" s="184" t="s">
        <v>124</v>
      </c>
      <c r="E222" s="206" t="s">
        <v>19</v>
      </c>
      <c r="F222" s="207" t="s">
        <v>127</v>
      </c>
      <c r="G222" s="205"/>
      <c r="H222" s="208">
        <v>164</v>
      </c>
      <c r="I222" s="209"/>
      <c r="J222" s="205"/>
      <c r="K222" s="205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124</v>
      </c>
      <c r="AU222" s="214" t="s">
        <v>82</v>
      </c>
      <c r="AV222" s="15" t="s">
        <v>122</v>
      </c>
      <c r="AW222" s="15" t="s">
        <v>36</v>
      </c>
      <c r="AX222" s="15" t="s">
        <v>80</v>
      </c>
      <c r="AY222" s="214" t="s">
        <v>115</v>
      </c>
    </row>
    <row r="223" spans="1:65" s="2" customFormat="1" ht="14.45" customHeight="1">
      <c r="A223" s="35"/>
      <c r="B223" s="36"/>
      <c r="C223" s="215" t="s">
        <v>168</v>
      </c>
      <c r="D223" s="215" t="s">
        <v>194</v>
      </c>
      <c r="E223" s="216" t="s">
        <v>339</v>
      </c>
      <c r="F223" s="217" t="s">
        <v>340</v>
      </c>
      <c r="G223" s="218" t="s">
        <v>310</v>
      </c>
      <c r="H223" s="219">
        <v>669.12</v>
      </c>
      <c r="I223" s="220"/>
      <c r="J223" s="221">
        <f>ROUND(I223*H223,2)</f>
        <v>0</v>
      </c>
      <c r="K223" s="217" t="s">
        <v>19</v>
      </c>
      <c r="L223" s="222"/>
      <c r="M223" s="223" t="s">
        <v>19</v>
      </c>
      <c r="N223" s="224" t="s">
        <v>46</v>
      </c>
      <c r="O223" s="65"/>
      <c r="P223" s="178">
        <f>O223*H223</f>
        <v>0</v>
      </c>
      <c r="Q223" s="178">
        <v>2.3E-2</v>
      </c>
      <c r="R223" s="178">
        <f>Q223*H223</f>
        <v>15.389759999999999</v>
      </c>
      <c r="S223" s="178">
        <v>0</v>
      </c>
      <c r="T223" s="17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0" t="s">
        <v>163</v>
      </c>
      <c r="AT223" s="180" t="s">
        <v>194</v>
      </c>
      <c r="AU223" s="180" t="s">
        <v>82</v>
      </c>
      <c r="AY223" s="18" t="s">
        <v>115</v>
      </c>
      <c r="BE223" s="181">
        <f>IF(N223="základní",J223,0)</f>
        <v>0</v>
      </c>
      <c r="BF223" s="181">
        <f>IF(N223="snížená",J223,0)</f>
        <v>0</v>
      </c>
      <c r="BG223" s="181">
        <f>IF(N223="zákl. přenesená",J223,0)</f>
        <v>0</v>
      </c>
      <c r="BH223" s="181">
        <f>IF(N223="sníž. přenesená",J223,0)</f>
        <v>0</v>
      </c>
      <c r="BI223" s="181">
        <f>IF(N223="nulová",J223,0)</f>
        <v>0</v>
      </c>
      <c r="BJ223" s="18" t="s">
        <v>80</v>
      </c>
      <c r="BK223" s="181">
        <f>ROUND(I223*H223,2)</f>
        <v>0</v>
      </c>
      <c r="BL223" s="18" t="s">
        <v>122</v>
      </c>
      <c r="BM223" s="180" t="s">
        <v>341</v>
      </c>
    </row>
    <row r="224" spans="1:65" s="14" customFormat="1" ht="11.25">
      <c r="B224" s="193"/>
      <c r="C224" s="194"/>
      <c r="D224" s="184" t="s">
        <v>124</v>
      </c>
      <c r="E224" s="194"/>
      <c r="F224" s="196" t="s">
        <v>342</v>
      </c>
      <c r="G224" s="194"/>
      <c r="H224" s="197">
        <v>669.12</v>
      </c>
      <c r="I224" s="198"/>
      <c r="J224" s="194"/>
      <c r="K224" s="194"/>
      <c r="L224" s="199"/>
      <c r="M224" s="200"/>
      <c r="N224" s="201"/>
      <c r="O224" s="201"/>
      <c r="P224" s="201"/>
      <c r="Q224" s="201"/>
      <c r="R224" s="201"/>
      <c r="S224" s="201"/>
      <c r="T224" s="202"/>
      <c r="AT224" s="203" t="s">
        <v>124</v>
      </c>
      <c r="AU224" s="203" t="s">
        <v>82</v>
      </c>
      <c r="AV224" s="14" t="s">
        <v>82</v>
      </c>
      <c r="AW224" s="14" t="s">
        <v>4</v>
      </c>
      <c r="AX224" s="14" t="s">
        <v>80</v>
      </c>
      <c r="AY224" s="203" t="s">
        <v>115</v>
      </c>
    </row>
    <row r="225" spans="1:65" s="2" customFormat="1" ht="49.15" customHeight="1">
      <c r="A225" s="35"/>
      <c r="B225" s="36"/>
      <c r="C225" s="169" t="s">
        <v>186</v>
      </c>
      <c r="D225" s="169" t="s">
        <v>117</v>
      </c>
      <c r="E225" s="170" t="s">
        <v>343</v>
      </c>
      <c r="F225" s="171" t="s">
        <v>344</v>
      </c>
      <c r="G225" s="172" t="s">
        <v>335</v>
      </c>
      <c r="H225" s="173">
        <v>134</v>
      </c>
      <c r="I225" s="174"/>
      <c r="J225" s="175">
        <f>ROUND(I225*H225,2)</f>
        <v>0</v>
      </c>
      <c r="K225" s="171" t="s">
        <v>121</v>
      </c>
      <c r="L225" s="40"/>
      <c r="M225" s="176" t="s">
        <v>19</v>
      </c>
      <c r="N225" s="177" t="s">
        <v>46</v>
      </c>
      <c r="O225" s="65"/>
      <c r="P225" s="178">
        <f>O225*H225</f>
        <v>0</v>
      </c>
      <c r="Q225" s="178">
        <v>0.15540000000000001</v>
      </c>
      <c r="R225" s="178">
        <f>Q225*H225</f>
        <v>20.823600000000003</v>
      </c>
      <c r="S225" s="178">
        <v>0</v>
      </c>
      <c r="T225" s="17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122</v>
      </c>
      <c r="AT225" s="180" t="s">
        <v>117</v>
      </c>
      <c r="AU225" s="180" t="s">
        <v>82</v>
      </c>
      <c r="AY225" s="18" t="s">
        <v>115</v>
      </c>
      <c r="BE225" s="181">
        <f>IF(N225="základní",J225,0)</f>
        <v>0</v>
      </c>
      <c r="BF225" s="181">
        <f>IF(N225="snížená",J225,0)</f>
        <v>0</v>
      </c>
      <c r="BG225" s="181">
        <f>IF(N225="zákl. přenesená",J225,0)</f>
        <v>0</v>
      </c>
      <c r="BH225" s="181">
        <f>IF(N225="sníž. přenesená",J225,0)</f>
        <v>0</v>
      </c>
      <c r="BI225" s="181">
        <f>IF(N225="nulová",J225,0)</f>
        <v>0</v>
      </c>
      <c r="BJ225" s="18" t="s">
        <v>80</v>
      </c>
      <c r="BK225" s="181">
        <f>ROUND(I225*H225,2)</f>
        <v>0</v>
      </c>
      <c r="BL225" s="18" t="s">
        <v>122</v>
      </c>
      <c r="BM225" s="180" t="s">
        <v>345</v>
      </c>
    </row>
    <row r="226" spans="1:65" s="2" customFormat="1" ht="14.45" customHeight="1">
      <c r="A226" s="35"/>
      <c r="B226" s="36"/>
      <c r="C226" s="215" t="s">
        <v>346</v>
      </c>
      <c r="D226" s="215" t="s">
        <v>194</v>
      </c>
      <c r="E226" s="216" t="s">
        <v>347</v>
      </c>
      <c r="F226" s="217" t="s">
        <v>348</v>
      </c>
      <c r="G226" s="218" t="s">
        <v>335</v>
      </c>
      <c r="H226" s="219">
        <v>85.68</v>
      </c>
      <c r="I226" s="220"/>
      <c r="J226" s="221">
        <f>ROUND(I226*H226,2)</f>
        <v>0</v>
      </c>
      <c r="K226" s="217" t="s">
        <v>121</v>
      </c>
      <c r="L226" s="222"/>
      <c r="M226" s="223" t="s">
        <v>19</v>
      </c>
      <c r="N226" s="224" t="s">
        <v>46</v>
      </c>
      <c r="O226" s="65"/>
      <c r="P226" s="178">
        <f>O226*H226</f>
        <v>0</v>
      </c>
      <c r="Q226" s="178">
        <v>0.10199999999999999</v>
      </c>
      <c r="R226" s="178">
        <f>Q226*H226</f>
        <v>8.7393599999999996</v>
      </c>
      <c r="S226" s="178">
        <v>0</v>
      </c>
      <c r="T226" s="17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0" t="s">
        <v>163</v>
      </c>
      <c r="AT226" s="180" t="s">
        <v>194</v>
      </c>
      <c r="AU226" s="180" t="s">
        <v>82</v>
      </c>
      <c r="AY226" s="18" t="s">
        <v>115</v>
      </c>
      <c r="BE226" s="181">
        <f>IF(N226="základní",J226,0)</f>
        <v>0</v>
      </c>
      <c r="BF226" s="181">
        <f>IF(N226="snížená",J226,0)</f>
        <v>0</v>
      </c>
      <c r="BG226" s="181">
        <f>IF(N226="zákl. přenesená",J226,0)</f>
        <v>0</v>
      </c>
      <c r="BH226" s="181">
        <f>IF(N226="sníž. přenesená",J226,0)</f>
        <v>0</v>
      </c>
      <c r="BI226" s="181">
        <f>IF(N226="nulová",J226,0)</f>
        <v>0</v>
      </c>
      <c r="BJ226" s="18" t="s">
        <v>80</v>
      </c>
      <c r="BK226" s="181">
        <f>ROUND(I226*H226,2)</f>
        <v>0</v>
      </c>
      <c r="BL226" s="18" t="s">
        <v>122</v>
      </c>
      <c r="BM226" s="180" t="s">
        <v>349</v>
      </c>
    </row>
    <row r="227" spans="1:65" s="13" customFormat="1" ht="11.25">
      <c r="B227" s="182"/>
      <c r="C227" s="183"/>
      <c r="D227" s="184" t="s">
        <v>124</v>
      </c>
      <c r="E227" s="185" t="s">
        <v>19</v>
      </c>
      <c r="F227" s="186" t="s">
        <v>350</v>
      </c>
      <c r="G227" s="183"/>
      <c r="H227" s="185" t="s">
        <v>19</v>
      </c>
      <c r="I227" s="187"/>
      <c r="J227" s="183"/>
      <c r="K227" s="183"/>
      <c r="L227" s="188"/>
      <c r="M227" s="189"/>
      <c r="N227" s="190"/>
      <c r="O227" s="190"/>
      <c r="P227" s="190"/>
      <c r="Q227" s="190"/>
      <c r="R227" s="190"/>
      <c r="S227" s="190"/>
      <c r="T227" s="191"/>
      <c r="AT227" s="192" t="s">
        <v>124</v>
      </c>
      <c r="AU227" s="192" t="s">
        <v>82</v>
      </c>
      <c r="AV227" s="13" t="s">
        <v>80</v>
      </c>
      <c r="AW227" s="13" t="s">
        <v>36</v>
      </c>
      <c r="AX227" s="13" t="s">
        <v>75</v>
      </c>
      <c r="AY227" s="192" t="s">
        <v>115</v>
      </c>
    </row>
    <row r="228" spans="1:65" s="14" customFormat="1" ht="11.25">
      <c r="B228" s="193"/>
      <c r="C228" s="194"/>
      <c r="D228" s="184" t="s">
        <v>124</v>
      </c>
      <c r="E228" s="195" t="s">
        <v>19</v>
      </c>
      <c r="F228" s="196" t="s">
        <v>351</v>
      </c>
      <c r="G228" s="194"/>
      <c r="H228" s="197">
        <v>84</v>
      </c>
      <c r="I228" s="198"/>
      <c r="J228" s="194"/>
      <c r="K228" s="194"/>
      <c r="L228" s="199"/>
      <c r="M228" s="200"/>
      <c r="N228" s="201"/>
      <c r="O228" s="201"/>
      <c r="P228" s="201"/>
      <c r="Q228" s="201"/>
      <c r="R228" s="201"/>
      <c r="S228" s="201"/>
      <c r="T228" s="202"/>
      <c r="AT228" s="203" t="s">
        <v>124</v>
      </c>
      <c r="AU228" s="203" t="s">
        <v>82</v>
      </c>
      <c r="AV228" s="14" t="s">
        <v>82</v>
      </c>
      <c r="AW228" s="14" t="s">
        <v>36</v>
      </c>
      <c r="AX228" s="14" t="s">
        <v>75</v>
      </c>
      <c r="AY228" s="203" t="s">
        <v>115</v>
      </c>
    </row>
    <row r="229" spans="1:65" s="15" customFormat="1" ht="11.25">
      <c r="B229" s="204"/>
      <c r="C229" s="205"/>
      <c r="D229" s="184" t="s">
        <v>124</v>
      </c>
      <c r="E229" s="206" t="s">
        <v>19</v>
      </c>
      <c r="F229" s="207" t="s">
        <v>127</v>
      </c>
      <c r="G229" s="205"/>
      <c r="H229" s="208">
        <v>84</v>
      </c>
      <c r="I229" s="209"/>
      <c r="J229" s="205"/>
      <c r="K229" s="205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124</v>
      </c>
      <c r="AU229" s="214" t="s">
        <v>82</v>
      </c>
      <c r="AV229" s="15" t="s">
        <v>122</v>
      </c>
      <c r="AW229" s="15" t="s">
        <v>36</v>
      </c>
      <c r="AX229" s="15" t="s">
        <v>80</v>
      </c>
      <c r="AY229" s="214" t="s">
        <v>115</v>
      </c>
    </row>
    <row r="230" spans="1:65" s="14" customFormat="1" ht="11.25">
      <c r="B230" s="193"/>
      <c r="C230" s="194"/>
      <c r="D230" s="184" t="s">
        <v>124</v>
      </c>
      <c r="E230" s="194"/>
      <c r="F230" s="196" t="s">
        <v>352</v>
      </c>
      <c r="G230" s="194"/>
      <c r="H230" s="197">
        <v>85.68</v>
      </c>
      <c r="I230" s="198"/>
      <c r="J230" s="194"/>
      <c r="K230" s="194"/>
      <c r="L230" s="199"/>
      <c r="M230" s="200"/>
      <c r="N230" s="201"/>
      <c r="O230" s="201"/>
      <c r="P230" s="201"/>
      <c r="Q230" s="201"/>
      <c r="R230" s="201"/>
      <c r="S230" s="201"/>
      <c r="T230" s="202"/>
      <c r="AT230" s="203" t="s">
        <v>124</v>
      </c>
      <c r="AU230" s="203" t="s">
        <v>82</v>
      </c>
      <c r="AV230" s="14" t="s">
        <v>82</v>
      </c>
      <c r="AW230" s="14" t="s">
        <v>4</v>
      </c>
      <c r="AX230" s="14" t="s">
        <v>80</v>
      </c>
      <c r="AY230" s="203" t="s">
        <v>115</v>
      </c>
    </row>
    <row r="231" spans="1:65" s="2" customFormat="1" ht="24.2" customHeight="1">
      <c r="A231" s="35"/>
      <c r="B231" s="36"/>
      <c r="C231" s="215" t="s">
        <v>353</v>
      </c>
      <c r="D231" s="215" t="s">
        <v>194</v>
      </c>
      <c r="E231" s="216" t="s">
        <v>354</v>
      </c>
      <c r="F231" s="217" t="s">
        <v>355</v>
      </c>
      <c r="G231" s="218" t="s">
        <v>335</v>
      </c>
      <c r="H231" s="219">
        <v>47.94</v>
      </c>
      <c r="I231" s="220"/>
      <c r="J231" s="221">
        <f>ROUND(I231*H231,2)</f>
        <v>0</v>
      </c>
      <c r="K231" s="217" t="s">
        <v>121</v>
      </c>
      <c r="L231" s="222"/>
      <c r="M231" s="223" t="s">
        <v>19</v>
      </c>
      <c r="N231" s="224" t="s">
        <v>46</v>
      </c>
      <c r="O231" s="65"/>
      <c r="P231" s="178">
        <f>O231*H231</f>
        <v>0</v>
      </c>
      <c r="Q231" s="178">
        <v>4.8300000000000003E-2</v>
      </c>
      <c r="R231" s="178">
        <f>Q231*H231</f>
        <v>2.3155019999999999</v>
      </c>
      <c r="S231" s="178">
        <v>0</v>
      </c>
      <c r="T231" s="17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0" t="s">
        <v>163</v>
      </c>
      <c r="AT231" s="180" t="s">
        <v>194</v>
      </c>
      <c r="AU231" s="180" t="s">
        <v>82</v>
      </c>
      <c r="AY231" s="18" t="s">
        <v>115</v>
      </c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18" t="s">
        <v>80</v>
      </c>
      <c r="BK231" s="181">
        <f>ROUND(I231*H231,2)</f>
        <v>0</v>
      </c>
      <c r="BL231" s="18" t="s">
        <v>122</v>
      </c>
      <c r="BM231" s="180" t="s">
        <v>356</v>
      </c>
    </row>
    <row r="232" spans="1:65" s="13" customFormat="1" ht="11.25">
      <c r="B232" s="182"/>
      <c r="C232" s="183"/>
      <c r="D232" s="184" t="s">
        <v>124</v>
      </c>
      <c r="E232" s="185" t="s">
        <v>19</v>
      </c>
      <c r="F232" s="186" t="s">
        <v>357</v>
      </c>
      <c r="G232" s="183"/>
      <c r="H232" s="185" t="s">
        <v>19</v>
      </c>
      <c r="I232" s="187"/>
      <c r="J232" s="183"/>
      <c r="K232" s="183"/>
      <c r="L232" s="188"/>
      <c r="M232" s="189"/>
      <c r="N232" s="190"/>
      <c r="O232" s="190"/>
      <c r="P232" s="190"/>
      <c r="Q232" s="190"/>
      <c r="R232" s="190"/>
      <c r="S232" s="190"/>
      <c r="T232" s="191"/>
      <c r="AT232" s="192" t="s">
        <v>124</v>
      </c>
      <c r="AU232" s="192" t="s">
        <v>82</v>
      </c>
      <c r="AV232" s="13" t="s">
        <v>80</v>
      </c>
      <c r="AW232" s="13" t="s">
        <v>36</v>
      </c>
      <c r="AX232" s="13" t="s">
        <v>75</v>
      </c>
      <c r="AY232" s="192" t="s">
        <v>115</v>
      </c>
    </row>
    <row r="233" spans="1:65" s="14" customFormat="1" ht="11.25">
      <c r="B233" s="193"/>
      <c r="C233" s="194"/>
      <c r="D233" s="184" t="s">
        <v>124</v>
      </c>
      <c r="E233" s="195" t="s">
        <v>19</v>
      </c>
      <c r="F233" s="196" t="s">
        <v>186</v>
      </c>
      <c r="G233" s="194"/>
      <c r="H233" s="197">
        <v>47</v>
      </c>
      <c r="I233" s="198"/>
      <c r="J233" s="194"/>
      <c r="K233" s="194"/>
      <c r="L233" s="199"/>
      <c r="M233" s="200"/>
      <c r="N233" s="201"/>
      <c r="O233" s="201"/>
      <c r="P233" s="201"/>
      <c r="Q233" s="201"/>
      <c r="R233" s="201"/>
      <c r="S233" s="201"/>
      <c r="T233" s="202"/>
      <c r="AT233" s="203" t="s">
        <v>124</v>
      </c>
      <c r="AU233" s="203" t="s">
        <v>82</v>
      </c>
      <c r="AV233" s="14" t="s">
        <v>82</v>
      </c>
      <c r="AW233" s="14" t="s">
        <v>36</v>
      </c>
      <c r="AX233" s="14" t="s">
        <v>75</v>
      </c>
      <c r="AY233" s="203" t="s">
        <v>115</v>
      </c>
    </row>
    <row r="234" spans="1:65" s="15" customFormat="1" ht="11.25">
      <c r="B234" s="204"/>
      <c r="C234" s="205"/>
      <c r="D234" s="184" t="s">
        <v>124</v>
      </c>
      <c r="E234" s="206" t="s">
        <v>19</v>
      </c>
      <c r="F234" s="207" t="s">
        <v>127</v>
      </c>
      <c r="G234" s="205"/>
      <c r="H234" s="208">
        <v>47</v>
      </c>
      <c r="I234" s="209"/>
      <c r="J234" s="205"/>
      <c r="K234" s="205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124</v>
      </c>
      <c r="AU234" s="214" t="s">
        <v>82</v>
      </c>
      <c r="AV234" s="15" t="s">
        <v>122</v>
      </c>
      <c r="AW234" s="15" t="s">
        <v>36</v>
      </c>
      <c r="AX234" s="15" t="s">
        <v>80</v>
      </c>
      <c r="AY234" s="214" t="s">
        <v>115</v>
      </c>
    </row>
    <row r="235" spans="1:65" s="14" customFormat="1" ht="11.25">
      <c r="B235" s="193"/>
      <c r="C235" s="194"/>
      <c r="D235" s="184" t="s">
        <v>124</v>
      </c>
      <c r="E235" s="194"/>
      <c r="F235" s="196" t="s">
        <v>358</v>
      </c>
      <c r="G235" s="194"/>
      <c r="H235" s="197">
        <v>47.94</v>
      </c>
      <c r="I235" s="198"/>
      <c r="J235" s="194"/>
      <c r="K235" s="194"/>
      <c r="L235" s="199"/>
      <c r="M235" s="200"/>
      <c r="N235" s="201"/>
      <c r="O235" s="201"/>
      <c r="P235" s="201"/>
      <c r="Q235" s="201"/>
      <c r="R235" s="201"/>
      <c r="S235" s="201"/>
      <c r="T235" s="202"/>
      <c r="AT235" s="203" t="s">
        <v>124</v>
      </c>
      <c r="AU235" s="203" t="s">
        <v>82</v>
      </c>
      <c r="AV235" s="14" t="s">
        <v>82</v>
      </c>
      <c r="AW235" s="14" t="s">
        <v>4</v>
      </c>
      <c r="AX235" s="14" t="s">
        <v>80</v>
      </c>
      <c r="AY235" s="203" t="s">
        <v>115</v>
      </c>
    </row>
    <row r="236" spans="1:65" s="2" customFormat="1" ht="24.2" customHeight="1">
      <c r="A236" s="35"/>
      <c r="B236" s="36"/>
      <c r="C236" s="215" t="s">
        <v>359</v>
      </c>
      <c r="D236" s="215" t="s">
        <v>194</v>
      </c>
      <c r="E236" s="216" t="s">
        <v>360</v>
      </c>
      <c r="F236" s="217" t="s">
        <v>361</v>
      </c>
      <c r="G236" s="218" t="s">
        <v>335</v>
      </c>
      <c r="H236" s="219">
        <v>3.06</v>
      </c>
      <c r="I236" s="220"/>
      <c r="J236" s="221">
        <f>ROUND(I236*H236,2)</f>
        <v>0</v>
      </c>
      <c r="K236" s="217" t="s">
        <v>121</v>
      </c>
      <c r="L236" s="222"/>
      <c r="M236" s="223" t="s">
        <v>19</v>
      </c>
      <c r="N236" s="224" t="s">
        <v>46</v>
      </c>
      <c r="O236" s="65"/>
      <c r="P236" s="178">
        <f>O236*H236</f>
        <v>0</v>
      </c>
      <c r="Q236" s="178">
        <v>6.5670000000000006E-2</v>
      </c>
      <c r="R236" s="178">
        <f>Q236*H236</f>
        <v>0.20095020000000002</v>
      </c>
      <c r="S236" s="178">
        <v>0</v>
      </c>
      <c r="T236" s="17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0" t="s">
        <v>163</v>
      </c>
      <c r="AT236" s="180" t="s">
        <v>194</v>
      </c>
      <c r="AU236" s="180" t="s">
        <v>82</v>
      </c>
      <c r="AY236" s="18" t="s">
        <v>115</v>
      </c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18" t="s">
        <v>80</v>
      </c>
      <c r="BK236" s="181">
        <f>ROUND(I236*H236,2)</f>
        <v>0</v>
      </c>
      <c r="BL236" s="18" t="s">
        <v>122</v>
      </c>
      <c r="BM236" s="180" t="s">
        <v>362</v>
      </c>
    </row>
    <row r="237" spans="1:65" s="13" customFormat="1" ht="11.25">
      <c r="B237" s="182"/>
      <c r="C237" s="183"/>
      <c r="D237" s="184" t="s">
        <v>124</v>
      </c>
      <c r="E237" s="185" t="s">
        <v>19</v>
      </c>
      <c r="F237" s="186" t="s">
        <v>363</v>
      </c>
      <c r="G237" s="183"/>
      <c r="H237" s="185" t="s">
        <v>19</v>
      </c>
      <c r="I237" s="187"/>
      <c r="J237" s="183"/>
      <c r="K237" s="183"/>
      <c r="L237" s="188"/>
      <c r="M237" s="189"/>
      <c r="N237" s="190"/>
      <c r="O237" s="190"/>
      <c r="P237" s="190"/>
      <c r="Q237" s="190"/>
      <c r="R237" s="190"/>
      <c r="S237" s="190"/>
      <c r="T237" s="191"/>
      <c r="AT237" s="192" t="s">
        <v>124</v>
      </c>
      <c r="AU237" s="192" t="s">
        <v>82</v>
      </c>
      <c r="AV237" s="13" t="s">
        <v>80</v>
      </c>
      <c r="AW237" s="13" t="s">
        <v>36</v>
      </c>
      <c r="AX237" s="13" t="s">
        <v>75</v>
      </c>
      <c r="AY237" s="192" t="s">
        <v>115</v>
      </c>
    </row>
    <row r="238" spans="1:65" s="14" customFormat="1" ht="11.25">
      <c r="B238" s="193"/>
      <c r="C238" s="194"/>
      <c r="D238" s="184" t="s">
        <v>124</v>
      </c>
      <c r="E238" s="195" t="s">
        <v>19</v>
      </c>
      <c r="F238" s="196" t="s">
        <v>133</v>
      </c>
      <c r="G238" s="194"/>
      <c r="H238" s="197">
        <v>3</v>
      </c>
      <c r="I238" s="198"/>
      <c r="J238" s="194"/>
      <c r="K238" s="194"/>
      <c r="L238" s="199"/>
      <c r="M238" s="200"/>
      <c r="N238" s="201"/>
      <c r="O238" s="201"/>
      <c r="P238" s="201"/>
      <c r="Q238" s="201"/>
      <c r="R238" s="201"/>
      <c r="S238" s="201"/>
      <c r="T238" s="202"/>
      <c r="AT238" s="203" t="s">
        <v>124</v>
      </c>
      <c r="AU238" s="203" t="s">
        <v>82</v>
      </c>
      <c r="AV238" s="14" t="s">
        <v>82</v>
      </c>
      <c r="AW238" s="14" t="s">
        <v>36</v>
      </c>
      <c r="AX238" s="14" t="s">
        <v>75</v>
      </c>
      <c r="AY238" s="203" t="s">
        <v>115</v>
      </c>
    </row>
    <row r="239" spans="1:65" s="15" customFormat="1" ht="11.25">
      <c r="B239" s="204"/>
      <c r="C239" s="205"/>
      <c r="D239" s="184" t="s">
        <v>124</v>
      </c>
      <c r="E239" s="206" t="s">
        <v>19</v>
      </c>
      <c r="F239" s="207" t="s">
        <v>127</v>
      </c>
      <c r="G239" s="205"/>
      <c r="H239" s="208">
        <v>3</v>
      </c>
      <c r="I239" s="209"/>
      <c r="J239" s="205"/>
      <c r="K239" s="205"/>
      <c r="L239" s="210"/>
      <c r="M239" s="211"/>
      <c r="N239" s="212"/>
      <c r="O239" s="212"/>
      <c r="P239" s="212"/>
      <c r="Q239" s="212"/>
      <c r="R239" s="212"/>
      <c r="S239" s="212"/>
      <c r="T239" s="213"/>
      <c r="AT239" s="214" t="s">
        <v>124</v>
      </c>
      <c r="AU239" s="214" t="s">
        <v>82</v>
      </c>
      <c r="AV239" s="15" t="s">
        <v>122</v>
      </c>
      <c r="AW239" s="15" t="s">
        <v>36</v>
      </c>
      <c r="AX239" s="15" t="s">
        <v>80</v>
      </c>
      <c r="AY239" s="214" t="s">
        <v>115</v>
      </c>
    </row>
    <row r="240" spans="1:65" s="14" customFormat="1" ht="11.25">
      <c r="B240" s="193"/>
      <c r="C240" s="194"/>
      <c r="D240" s="184" t="s">
        <v>124</v>
      </c>
      <c r="E240" s="194"/>
      <c r="F240" s="196" t="s">
        <v>364</v>
      </c>
      <c r="G240" s="194"/>
      <c r="H240" s="197">
        <v>3.06</v>
      </c>
      <c r="I240" s="198"/>
      <c r="J240" s="194"/>
      <c r="K240" s="194"/>
      <c r="L240" s="199"/>
      <c r="M240" s="200"/>
      <c r="N240" s="201"/>
      <c r="O240" s="201"/>
      <c r="P240" s="201"/>
      <c r="Q240" s="201"/>
      <c r="R240" s="201"/>
      <c r="S240" s="201"/>
      <c r="T240" s="202"/>
      <c r="AT240" s="203" t="s">
        <v>124</v>
      </c>
      <c r="AU240" s="203" t="s">
        <v>82</v>
      </c>
      <c r="AV240" s="14" t="s">
        <v>82</v>
      </c>
      <c r="AW240" s="14" t="s">
        <v>4</v>
      </c>
      <c r="AX240" s="14" t="s">
        <v>80</v>
      </c>
      <c r="AY240" s="203" t="s">
        <v>115</v>
      </c>
    </row>
    <row r="241" spans="1:65" s="2" customFormat="1" ht="24.2" customHeight="1">
      <c r="A241" s="35"/>
      <c r="B241" s="36"/>
      <c r="C241" s="169" t="s">
        <v>365</v>
      </c>
      <c r="D241" s="169" t="s">
        <v>117</v>
      </c>
      <c r="E241" s="170" t="s">
        <v>366</v>
      </c>
      <c r="F241" s="171" t="s">
        <v>367</v>
      </c>
      <c r="G241" s="172" t="s">
        <v>136</v>
      </c>
      <c r="H241" s="173">
        <v>10.02</v>
      </c>
      <c r="I241" s="174"/>
      <c r="J241" s="175">
        <f>ROUND(I241*H241,2)</f>
        <v>0</v>
      </c>
      <c r="K241" s="171" t="s">
        <v>121</v>
      </c>
      <c r="L241" s="40"/>
      <c r="M241" s="176" t="s">
        <v>19</v>
      </c>
      <c r="N241" s="177" t="s">
        <v>46</v>
      </c>
      <c r="O241" s="65"/>
      <c r="P241" s="178">
        <f>O241*H241</f>
        <v>0</v>
      </c>
      <c r="Q241" s="178">
        <v>2.2563399999999998</v>
      </c>
      <c r="R241" s="178">
        <f>Q241*H241</f>
        <v>22.608526799999996</v>
      </c>
      <c r="S241" s="178">
        <v>0</v>
      </c>
      <c r="T241" s="179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0" t="s">
        <v>122</v>
      </c>
      <c r="AT241" s="180" t="s">
        <v>117</v>
      </c>
      <c r="AU241" s="180" t="s">
        <v>82</v>
      </c>
      <c r="AY241" s="18" t="s">
        <v>115</v>
      </c>
      <c r="BE241" s="181">
        <f>IF(N241="základní",J241,0)</f>
        <v>0</v>
      </c>
      <c r="BF241" s="181">
        <f>IF(N241="snížená",J241,0)</f>
        <v>0</v>
      </c>
      <c r="BG241" s="181">
        <f>IF(N241="zákl. přenesená",J241,0)</f>
        <v>0</v>
      </c>
      <c r="BH241" s="181">
        <f>IF(N241="sníž. přenesená",J241,0)</f>
        <v>0</v>
      </c>
      <c r="BI241" s="181">
        <f>IF(N241="nulová",J241,0)</f>
        <v>0</v>
      </c>
      <c r="BJ241" s="18" t="s">
        <v>80</v>
      </c>
      <c r="BK241" s="181">
        <f>ROUND(I241*H241,2)</f>
        <v>0</v>
      </c>
      <c r="BL241" s="18" t="s">
        <v>122</v>
      </c>
      <c r="BM241" s="180" t="s">
        <v>368</v>
      </c>
    </row>
    <row r="242" spans="1:65" s="13" customFormat="1" ht="11.25">
      <c r="B242" s="182"/>
      <c r="C242" s="183"/>
      <c r="D242" s="184" t="s">
        <v>124</v>
      </c>
      <c r="E242" s="185" t="s">
        <v>19</v>
      </c>
      <c r="F242" s="186" t="s">
        <v>369</v>
      </c>
      <c r="G242" s="183"/>
      <c r="H242" s="185" t="s">
        <v>19</v>
      </c>
      <c r="I242" s="187"/>
      <c r="J242" s="183"/>
      <c r="K242" s="183"/>
      <c r="L242" s="188"/>
      <c r="M242" s="189"/>
      <c r="N242" s="190"/>
      <c r="O242" s="190"/>
      <c r="P242" s="190"/>
      <c r="Q242" s="190"/>
      <c r="R242" s="190"/>
      <c r="S242" s="190"/>
      <c r="T242" s="191"/>
      <c r="AT242" s="192" t="s">
        <v>124</v>
      </c>
      <c r="AU242" s="192" t="s">
        <v>82</v>
      </c>
      <c r="AV242" s="13" t="s">
        <v>80</v>
      </c>
      <c r="AW242" s="13" t="s">
        <v>36</v>
      </c>
      <c r="AX242" s="13" t="s">
        <v>75</v>
      </c>
      <c r="AY242" s="192" t="s">
        <v>115</v>
      </c>
    </row>
    <row r="243" spans="1:65" s="14" customFormat="1" ht="11.25">
      <c r="B243" s="193"/>
      <c r="C243" s="194"/>
      <c r="D243" s="184" t="s">
        <v>124</v>
      </c>
      <c r="E243" s="195" t="s">
        <v>19</v>
      </c>
      <c r="F243" s="196" t="s">
        <v>370</v>
      </c>
      <c r="G243" s="194"/>
      <c r="H243" s="197">
        <v>4.0199999999999996</v>
      </c>
      <c r="I243" s="198"/>
      <c r="J243" s="194"/>
      <c r="K243" s="194"/>
      <c r="L243" s="199"/>
      <c r="M243" s="200"/>
      <c r="N243" s="201"/>
      <c r="O243" s="201"/>
      <c r="P243" s="201"/>
      <c r="Q243" s="201"/>
      <c r="R243" s="201"/>
      <c r="S243" s="201"/>
      <c r="T243" s="202"/>
      <c r="AT243" s="203" t="s">
        <v>124</v>
      </c>
      <c r="AU243" s="203" t="s">
        <v>82</v>
      </c>
      <c r="AV243" s="14" t="s">
        <v>82</v>
      </c>
      <c r="AW243" s="14" t="s">
        <v>36</v>
      </c>
      <c r="AX243" s="14" t="s">
        <v>75</v>
      </c>
      <c r="AY243" s="203" t="s">
        <v>115</v>
      </c>
    </row>
    <row r="244" spans="1:65" s="13" customFormat="1" ht="11.25">
      <c r="B244" s="182"/>
      <c r="C244" s="183"/>
      <c r="D244" s="184" t="s">
        <v>124</v>
      </c>
      <c r="E244" s="185" t="s">
        <v>19</v>
      </c>
      <c r="F244" s="186" t="s">
        <v>337</v>
      </c>
      <c r="G244" s="183"/>
      <c r="H244" s="185" t="s">
        <v>19</v>
      </c>
      <c r="I244" s="187"/>
      <c r="J244" s="183"/>
      <c r="K244" s="183"/>
      <c r="L244" s="188"/>
      <c r="M244" s="189"/>
      <c r="N244" s="190"/>
      <c r="O244" s="190"/>
      <c r="P244" s="190"/>
      <c r="Q244" s="190"/>
      <c r="R244" s="190"/>
      <c r="S244" s="190"/>
      <c r="T244" s="191"/>
      <c r="AT244" s="192" t="s">
        <v>124</v>
      </c>
      <c r="AU244" s="192" t="s">
        <v>82</v>
      </c>
      <c r="AV244" s="13" t="s">
        <v>80</v>
      </c>
      <c r="AW244" s="13" t="s">
        <v>36</v>
      </c>
      <c r="AX244" s="13" t="s">
        <v>75</v>
      </c>
      <c r="AY244" s="192" t="s">
        <v>115</v>
      </c>
    </row>
    <row r="245" spans="1:65" s="14" customFormat="1" ht="11.25">
      <c r="B245" s="193"/>
      <c r="C245" s="194"/>
      <c r="D245" s="184" t="s">
        <v>124</v>
      </c>
      <c r="E245" s="195" t="s">
        <v>19</v>
      </c>
      <c r="F245" s="196" t="s">
        <v>371</v>
      </c>
      <c r="G245" s="194"/>
      <c r="H245" s="197">
        <v>6</v>
      </c>
      <c r="I245" s="198"/>
      <c r="J245" s="194"/>
      <c r="K245" s="194"/>
      <c r="L245" s="199"/>
      <c r="M245" s="200"/>
      <c r="N245" s="201"/>
      <c r="O245" s="201"/>
      <c r="P245" s="201"/>
      <c r="Q245" s="201"/>
      <c r="R245" s="201"/>
      <c r="S245" s="201"/>
      <c r="T245" s="202"/>
      <c r="AT245" s="203" t="s">
        <v>124</v>
      </c>
      <c r="AU245" s="203" t="s">
        <v>82</v>
      </c>
      <c r="AV245" s="14" t="s">
        <v>82</v>
      </c>
      <c r="AW245" s="14" t="s">
        <v>36</v>
      </c>
      <c r="AX245" s="14" t="s">
        <v>75</v>
      </c>
      <c r="AY245" s="203" t="s">
        <v>115</v>
      </c>
    </row>
    <row r="246" spans="1:65" s="15" customFormat="1" ht="11.25">
      <c r="B246" s="204"/>
      <c r="C246" s="205"/>
      <c r="D246" s="184" t="s">
        <v>124</v>
      </c>
      <c r="E246" s="206" t="s">
        <v>19</v>
      </c>
      <c r="F246" s="207" t="s">
        <v>127</v>
      </c>
      <c r="G246" s="205"/>
      <c r="H246" s="208">
        <v>10.02</v>
      </c>
      <c r="I246" s="209"/>
      <c r="J246" s="205"/>
      <c r="K246" s="205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124</v>
      </c>
      <c r="AU246" s="214" t="s">
        <v>82</v>
      </c>
      <c r="AV246" s="15" t="s">
        <v>122</v>
      </c>
      <c r="AW246" s="15" t="s">
        <v>36</v>
      </c>
      <c r="AX246" s="15" t="s">
        <v>80</v>
      </c>
      <c r="AY246" s="214" t="s">
        <v>115</v>
      </c>
    </row>
    <row r="247" spans="1:65" s="2" customFormat="1" ht="24.2" customHeight="1">
      <c r="A247" s="35"/>
      <c r="B247" s="36"/>
      <c r="C247" s="169" t="s">
        <v>372</v>
      </c>
      <c r="D247" s="169" t="s">
        <v>117</v>
      </c>
      <c r="E247" s="170" t="s">
        <v>373</v>
      </c>
      <c r="F247" s="171" t="s">
        <v>374</v>
      </c>
      <c r="G247" s="172" t="s">
        <v>335</v>
      </c>
      <c r="H247" s="173">
        <v>20</v>
      </c>
      <c r="I247" s="174"/>
      <c r="J247" s="175">
        <f>ROUND(I247*H247,2)</f>
        <v>0</v>
      </c>
      <c r="K247" s="171" t="s">
        <v>121</v>
      </c>
      <c r="L247" s="40"/>
      <c r="M247" s="176" t="s">
        <v>19</v>
      </c>
      <c r="N247" s="177" t="s">
        <v>46</v>
      </c>
      <c r="O247" s="65"/>
      <c r="P247" s="178">
        <f>O247*H247</f>
        <v>0</v>
      </c>
      <c r="Q247" s="178">
        <v>0</v>
      </c>
      <c r="R247" s="178">
        <f>Q247*H247</f>
        <v>0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122</v>
      </c>
      <c r="AT247" s="180" t="s">
        <v>117</v>
      </c>
      <c r="AU247" s="180" t="s">
        <v>82</v>
      </c>
      <c r="AY247" s="18" t="s">
        <v>115</v>
      </c>
      <c r="BE247" s="181">
        <f>IF(N247="základní",J247,0)</f>
        <v>0</v>
      </c>
      <c r="BF247" s="181">
        <f>IF(N247="snížená",J247,0)</f>
        <v>0</v>
      </c>
      <c r="BG247" s="181">
        <f>IF(N247="zákl. přenesená",J247,0)</f>
        <v>0</v>
      </c>
      <c r="BH247" s="181">
        <f>IF(N247="sníž. přenesená",J247,0)</f>
        <v>0</v>
      </c>
      <c r="BI247" s="181">
        <f>IF(N247="nulová",J247,0)</f>
        <v>0</v>
      </c>
      <c r="BJ247" s="18" t="s">
        <v>80</v>
      </c>
      <c r="BK247" s="181">
        <f>ROUND(I247*H247,2)</f>
        <v>0</v>
      </c>
      <c r="BL247" s="18" t="s">
        <v>122</v>
      </c>
      <c r="BM247" s="180" t="s">
        <v>375</v>
      </c>
    </row>
    <row r="248" spans="1:65" s="2" customFormat="1" ht="37.9" customHeight="1">
      <c r="A248" s="35"/>
      <c r="B248" s="36"/>
      <c r="C248" s="169" t="s">
        <v>376</v>
      </c>
      <c r="D248" s="169" t="s">
        <v>117</v>
      </c>
      <c r="E248" s="170" t="s">
        <v>377</v>
      </c>
      <c r="F248" s="171" t="s">
        <v>378</v>
      </c>
      <c r="G248" s="172" t="s">
        <v>335</v>
      </c>
      <c r="H248" s="173">
        <v>20</v>
      </c>
      <c r="I248" s="174"/>
      <c r="J248" s="175">
        <f>ROUND(I248*H248,2)</f>
        <v>0</v>
      </c>
      <c r="K248" s="171" t="s">
        <v>121</v>
      </c>
      <c r="L248" s="40"/>
      <c r="M248" s="176" t="s">
        <v>19</v>
      </c>
      <c r="N248" s="177" t="s">
        <v>46</v>
      </c>
      <c r="O248" s="65"/>
      <c r="P248" s="178">
        <f>O248*H248</f>
        <v>0</v>
      </c>
      <c r="Q248" s="178">
        <v>0</v>
      </c>
      <c r="R248" s="178">
        <f>Q248*H248</f>
        <v>0</v>
      </c>
      <c r="S248" s="178">
        <v>0</v>
      </c>
      <c r="T248" s="17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122</v>
      </c>
      <c r="AT248" s="180" t="s">
        <v>117</v>
      </c>
      <c r="AU248" s="180" t="s">
        <v>82</v>
      </c>
      <c r="AY248" s="18" t="s">
        <v>115</v>
      </c>
      <c r="BE248" s="181">
        <f>IF(N248="základní",J248,0)</f>
        <v>0</v>
      </c>
      <c r="BF248" s="181">
        <f>IF(N248="snížená",J248,0)</f>
        <v>0</v>
      </c>
      <c r="BG248" s="181">
        <f>IF(N248="zákl. přenesená",J248,0)</f>
        <v>0</v>
      </c>
      <c r="BH248" s="181">
        <f>IF(N248="sníž. přenesená",J248,0)</f>
        <v>0</v>
      </c>
      <c r="BI248" s="181">
        <f>IF(N248="nulová",J248,0)</f>
        <v>0</v>
      </c>
      <c r="BJ248" s="18" t="s">
        <v>80</v>
      </c>
      <c r="BK248" s="181">
        <f>ROUND(I248*H248,2)</f>
        <v>0</v>
      </c>
      <c r="BL248" s="18" t="s">
        <v>122</v>
      </c>
      <c r="BM248" s="180" t="s">
        <v>379</v>
      </c>
    </row>
    <row r="249" spans="1:65" s="2" customFormat="1" ht="62.65" customHeight="1">
      <c r="A249" s="35"/>
      <c r="B249" s="36"/>
      <c r="C249" s="169" t="s">
        <v>380</v>
      </c>
      <c r="D249" s="169" t="s">
        <v>117</v>
      </c>
      <c r="E249" s="170" t="s">
        <v>381</v>
      </c>
      <c r="F249" s="171" t="s">
        <v>382</v>
      </c>
      <c r="G249" s="172" t="s">
        <v>335</v>
      </c>
      <c r="H249" s="173">
        <v>20</v>
      </c>
      <c r="I249" s="174"/>
      <c r="J249" s="175">
        <f>ROUND(I249*H249,2)</f>
        <v>0</v>
      </c>
      <c r="K249" s="171" t="s">
        <v>121</v>
      </c>
      <c r="L249" s="40"/>
      <c r="M249" s="176" t="s">
        <v>19</v>
      </c>
      <c r="N249" s="177" t="s">
        <v>46</v>
      </c>
      <c r="O249" s="65"/>
      <c r="P249" s="178">
        <f>O249*H249</f>
        <v>0</v>
      </c>
      <c r="Q249" s="178">
        <v>6.0999999999999997E-4</v>
      </c>
      <c r="R249" s="178">
        <f>Q249*H249</f>
        <v>1.2199999999999999E-2</v>
      </c>
      <c r="S249" s="178">
        <v>0</v>
      </c>
      <c r="T249" s="179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0" t="s">
        <v>122</v>
      </c>
      <c r="AT249" s="180" t="s">
        <v>117</v>
      </c>
      <c r="AU249" s="180" t="s">
        <v>82</v>
      </c>
      <c r="AY249" s="18" t="s">
        <v>115</v>
      </c>
      <c r="BE249" s="181">
        <f>IF(N249="základní",J249,0)</f>
        <v>0</v>
      </c>
      <c r="BF249" s="181">
        <f>IF(N249="snížená",J249,0)</f>
        <v>0</v>
      </c>
      <c r="BG249" s="181">
        <f>IF(N249="zákl. přenesená",J249,0)</f>
        <v>0</v>
      </c>
      <c r="BH249" s="181">
        <f>IF(N249="sníž. přenesená",J249,0)</f>
        <v>0</v>
      </c>
      <c r="BI249" s="181">
        <f>IF(N249="nulová",J249,0)</f>
        <v>0</v>
      </c>
      <c r="BJ249" s="18" t="s">
        <v>80</v>
      </c>
      <c r="BK249" s="181">
        <f>ROUND(I249*H249,2)</f>
        <v>0</v>
      </c>
      <c r="BL249" s="18" t="s">
        <v>122</v>
      </c>
      <c r="BM249" s="180" t="s">
        <v>383</v>
      </c>
    </row>
    <row r="250" spans="1:65" s="2" customFormat="1" ht="49.15" customHeight="1">
      <c r="A250" s="35"/>
      <c r="B250" s="36"/>
      <c r="C250" s="169" t="s">
        <v>384</v>
      </c>
      <c r="D250" s="169" t="s">
        <v>117</v>
      </c>
      <c r="E250" s="170" t="s">
        <v>385</v>
      </c>
      <c r="F250" s="171" t="s">
        <v>386</v>
      </c>
      <c r="G250" s="172" t="s">
        <v>310</v>
      </c>
      <c r="H250" s="173">
        <v>5</v>
      </c>
      <c r="I250" s="174"/>
      <c r="J250" s="175">
        <f>ROUND(I250*H250,2)</f>
        <v>0</v>
      </c>
      <c r="K250" s="171" t="s">
        <v>121</v>
      </c>
      <c r="L250" s="40"/>
      <c r="M250" s="176" t="s">
        <v>19</v>
      </c>
      <c r="N250" s="177" t="s">
        <v>46</v>
      </c>
      <c r="O250" s="65"/>
      <c r="P250" s="178">
        <f>O250*H250</f>
        <v>0</v>
      </c>
      <c r="Q250" s="178">
        <v>0</v>
      </c>
      <c r="R250" s="178">
        <f>Q250*H250</f>
        <v>0</v>
      </c>
      <c r="S250" s="178">
        <v>2.0999999999999999E-3</v>
      </c>
      <c r="T250" s="179">
        <f>S250*H250</f>
        <v>1.0499999999999999E-2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122</v>
      </c>
      <c r="AT250" s="180" t="s">
        <v>117</v>
      </c>
      <c r="AU250" s="180" t="s">
        <v>82</v>
      </c>
      <c r="AY250" s="18" t="s">
        <v>115</v>
      </c>
      <c r="BE250" s="181">
        <f>IF(N250="základní",J250,0)</f>
        <v>0</v>
      </c>
      <c r="BF250" s="181">
        <f>IF(N250="snížená",J250,0)</f>
        <v>0</v>
      </c>
      <c r="BG250" s="181">
        <f>IF(N250="zákl. přenesená",J250,0)</f>
        <v>0</v>
      </c>
      <c r="BH250" s="181">
        <f>IF(N250="sníž. přenesená",J250,0)</f>
        <v>0</v>
      </c>
      <c r="BI250" s="181">
        <f>IF(N250="nulová",J250,0)</f>
        <v>0</v>
      </c>
      <c r="BJ250" s="18" t="s">
        <v>80</v>
      </c>
      <c r="BK250" s="181">
        <f>ROUND(I250*H250,2)</f>
        <v>0</v>
      </c>
      <c r="BL250" s="18" t="s">
        <v>122</v>
      </c>
      <c r="BM250" s="180" t="s">
        <v>387</v>
      </c>
    </row>
    <row r="251" spans="1:65" s="2" customFormat="1" ht="62.65" customHeight="1">
      <c r="A251" s="35"/>
      <c r="B251" s="36"/>
      <c r="C251" s="169" t="s">
        <v>388</v>
      </c>
      <c r="D251" s="169" t="s">
        <v>117</v>
      </c>
      <c r="E251" s="170" t="s">
        <v>389</v>
      </c>
      <c r="F251" s="171" t="s">
        <v>390</v>
      </c>
      <c r="G251" s="172" t="s">
        <v>335</v>
      </c>
      <c r="H251" s="173">
        <v>70</v>
      </c>
      <c r="I251" s="174"/>
      <c r="J251" s="175">
        <f>ROUND(I251*H251,2)</f>
        <v>0</v>
      </c>
      <c r="K251" s="171" t="s">
        <v>121</v>
      </c>
      <c r="L251" s="40"/>
      <c r="M251" s="176" t="s">
        <v>19</v>
      </c>
      <c r="N251" s="177" t="s">
        <v>46</v>
      </c>
      <c r="O251" s="65"/>
      <c r="P251" s="178">
        <f>O251*H251</f>
        <v>0</v>
      </c>
      <c r="Q251" s="178">
        <v>0</v>
      </c>
      <c r="R251" s="178">
        <f>Q251*H251</f>
        <v>0</v>
      </c>
      <c r="S251" s="178">
        <v>0.35</v>
      </c>
      <c r="T251" s="179">
        <f>S251*H251</f>
        <v>24.5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122</v>
      </c>
      <c r="AT251" s="180" t="s">
        <v>117</v>
      </c>
      <c r="AU251" s="180" t="s">
        <v>82</v>
      </c>
      <c r="AY251" s="18" t="s">
        <v>115</v>
      </c>
      <c r="BE251" s="181">
        <f>IF(N251="základní",J251,0)</f>
        <v>0</v>
      </c>
      <c r="BF251" s="181">
        <f>IF(N251="snížená",J251,0)</f>
        <v>0</v>
      </c>
      <c r="BG251" s="181">
        <f>IF(N251="zákl. přenesená",J251,0)</f>
        <v>0</v>
      </c>
      <c r="BH251" s="181">
        <f>IF(N251="sníž. přenesená",J251,0)</f>
        <v>0</v>
      </c>
      <c r="BI251" s="181">
        <f>IF(N251="nulová",J251,0)</f>
        <v>0</v>
      </c>
      <c r="BJ251" s="18" t="s">
        <v>80</v>
      </c>
      <c r="BK251" s="181">
        <f>ROUND(I251*H251,2)</f>
        <v>0</v>
      </c>
      <c r="BL251" s="18" t="s">
        <v>122</v>
      </c>
      <c r="BM251" s="180" t="s">
        <v>391</v>
      </c>
    </row>
    <row r="252" spans="1:65" s="13" customFormat="1" ht="22.5">
      <c r="B252" s="182"/>
      <c r="C252" s="183"/>
      <c r="D252" s="184" t="s">
        <v>124</v>
      </c>
      <c r="E252" s="185" t="s">
        <v>19</v>
      </c>
      <c r="F252" s="186" t="s">
        <v>392</v>
      </c>
      <c r="G252" s="183"/>
      <c r="H252" s="185" t="s">
        <v>19</v>
      </c>
      <c r="I252" s="187"/>
      <c r="J252" s="183"/>
      <c r="K252" s="183"/>
      <c r="L252" s="188"/>
      <c r="M252" s="189"/>
      <c r="N252" s="190"/>
      <c r="O252" s="190"/>
      <c r="P252" s="190"/>
      <c r="Q252" s="190"/>
      <c r="R252" s="190"/>
      <c r="S252" s="190"/>
      <c r="T252" s="191"/>
      <c r="AT252" s="192" t="s">
        <v>124</v>
      </c>
      <c r="AU252" s="192" t="s">
        <v>82</v>
      </c>
      <c r="AV252" s="13" t="s">
        <v>80</v>
      </c>
      <c r="AW252" s="13" t="s">
        <v>36</v>
      </c>
      <c r="AX252" s="13" t="s">
        <v>75</v>
      </c>
      <c r="AY252" s="192" t="s">
        <v>115</v>
      </c>
    </row>
    <row r="253" spans="1:65" s="14" customFormat="1" ht="11.25">
      <c r="B253" s="193"/>
      <c r="C253" s="194"/>
      <c r="D253" s="184" t="s">
        <v>124</v>
      </c>
      <c r="E253" s="195" t="s">
        <v>19</v>
      </c>
      <c r="F253" s="196" t="s">
        <v>393</v>
      </c>
      <c r="G253" s="194"/>
      <c r="H253" s="197">
        <v>70</v>
      </c>
      <c r="I253" s="198"/>
      <c r="J253" s="194"/>
      <c r="K253" s="194"/>
      <c r="L253" s="199"/>
      <c r="M253" s="200"/>
      <c r="N253" s="201"/>
      <c r="O253" s="201"/>
      <c r="P253" s="201"/>
      <c r="Q253" s="201"/>
      <c r="R253" s="201"/>
      <c r="S253" s="201"/>
      <c r="T253" s="202"/>
      <c r="AT253" s="203" t="s">
        <v>124</v>
      </c>
      <c r="AU253" s="203" t="s">
        <v>82</v>
      </c>
      <c r="AV253" s="14" t="s">
        <v>82</v>
      </c>
      <c r="AW253" s="14" t="s">
        <v>36</v>
      </c>
      <c r="AX253" s="14" t="s">
        <v>75</v>
      </c>
      <c r="AY253" s="203" t="s">
        <v>115</v>
      </c>
    </row>
    <row r="254" spans="1:65" s="15" customFormat="1" ht="11.25">
      <c r="B254" s="204"/>
      <c r="C254" s="205"/>
      <c r="D254" s="184" t="s">
        <v>124</v>
      </c>
      <c r="E254" s="206" t="s">
        <v>19</v>
      </c>
      <c r="F254" s="207" t="s">
        <v>127</v>
      </c>
      <c r="G254" s="205"/>
      <c r="H254" s="208">
        <v>70</v>
      </c>
      <c r="I254" s="209"/>
      <c r="J254" s="205"/>
      <c r="K254" s="205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124</v>
      </c>
      <c r="AU254" s="214" t="s">
        <v>82</v>
      </c>
      <c r="AV254" s="15" t="s">
        <v>122</v>
      </c>
      <c r="AW254" s="15" t="s">
        <v>36</v>
      </c>
      <c r="AX254" s="15" t="s">
        <v>80</v>
      </c>
      <c r="AY254" s="214" t="s">
        <v>115</v>
      </c>
    </row>
    <row r="255" spans="1:65" s="2" customFormat="1" ht="62.65" customHeight="1">
      <c r="A255" s="35"/>
      <c r="B255" s="36"/>
      <c r="C255" s="169" t="s">
        <v>394</v>
      </c>
      <c r="D255" s="169" t="s">
        <v>117</v>
      </c>
      <c r="E255" s="170" t="s">
        <v>395</v>
      </c>
      <c r="F255" s="171" t="s">
        <v>396</v>
      </c>
      <c r="G255" s="172" t="s">
        <v>335</v>
      </c>
      <c r="H255" s="173">
        <v>15</v>
      </c>
      <c r="I255" s="174"/>
      <c r="J255" s="175">
        <f>ROUND(I255*H255,2)</f>
        <v>0</v>
      </c>
      <c r="K255" s="171" t="s">
        <v>121</v>
      </c>
      <c r="L255" s="40"/>
      <c r="M255" s="176" t="s">
        <v>19</v>
      </c>
      <c r="N255" s="177" t="s">
        <v>46</v>
      </c>
      <c r="O255" s="65"/>
      <c r="P255" s="178">
        <f>O255*H255</f>
        <v>0</v>
      </c>
      <c r="Q255" s="178">
        <v>0</v>
      </c>
      <c r="R255" s="178">
        <f>Q255*H255</f>
        <v>0</v>
      </c>
      <c r="S255" s="178">
        <v>0.9</v>
      </c>
      <c r="T255" s="179">
        <f>S255*H255</f>
        <v>13.5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0" t="s">
        <v>122</v>
      </c>
      <c r="AT255" s="180" t="s">
        <v>117</v>
      </c>
      <c r="AU255" s="180" t="s">
        <v>82</v>
      </c>
      <c r="AY255" s="18" t="s">
        <v>115</v>
      </c>
      <c r="BE255" s="181">
        <f>IF(N255="základní",J255,0)</f>
        <v>0</v>
      </c>
      <c r="BF255" s="181">
        <f>IF(N255="snížená",J255,0)</f>
        <v>0</v>
      </c>
      <c r="BG255" s="181">
        <f>IF(N255="zákl. přenesená",J255,0)</f>
        <v>0</v>
      </c>
      <c r="BH255" s="181">
        <f>IF(N255="sníž. přenesená",J255,0)</f>
        <v>0</v>
      </c>
      <c r="BI255" s="181">
        <f>IF(N255="nulová",J255,0)</f>
        <v>0</v>
      </c>
      <c r="BJ255" s="18" t="s">
        <v>80</v>
      </c>
      <c r="BK255" s="181">
        <f>ROUND(I255*H255,2)</f>
        <v>0</v>
      </c>
      <c r="BL255" s="18" t="s">
        <v>122</v>
      </c>
      <c r="BM255" s="180" t="s">
        <v>397</v>
      </c>
    </row>
    <row r="256" spans="1:65" s="13" customFormat="1" ht="22.5">
      <c r="B256" s="182"/>
      <c r="C256" s="183"/>
      <c r="D256" s="184" t="s">
        <v>124</v>
      </c>
      <c r="E256" s="185" t="s">
        <v>19</v>
      </c>
      <c r="F256" s="186" t="s">
        <v>398</v>
      </c>
      <c r="G256" s="183"/>
      <c r="H256" s="185" t="s">
        <v>19</v>
      </c>
      <c r="I256" s="187"/>
      <c r="J256" s="183"/>
      <c r="K256" s="183"/>
      <c r="L256" s="188"/>
      <c r="M256" s="189"/>
      <c r="N256" s="190"/>
      <c r="O256" s="190"/>
      <c r="P256" s="190"/>
      <c r="Q256" s="190"/>
      <c r="R256" s="190"/>
      <c r="S256" s="190"/>
      <c r="T256" s="191"/>
      <c r="AT256" s="192" t="s">
        <v>124</v>
      </c>
      <c r="AU256" s="192" t="s">
        <v>82</v>
      </c>
      <c r="AV256" s="13" t="s">
        <v>80</v>
      </c>
      <c r="AW256" s="13" t="s">
        <v>36</v>
      </c>
      <c r="AX256" s="13" t="s">
        <v>75</v>
      </c>
      <c r="AY256" s="192" t="s">
        <v>115</v>
      </c>
    </row>
    <row r="257" spans="1:65" s="14" customFormat="1" ht="11.25">
      <c r="B257" s="193"/>
      <c r="C257" s="194"/>
      <c r="D257" s="184" t="s">
        <v>124</v>
      </c>
      <c r="E257" s="195" t="s">
        <v>19</v>
      </c>
      <c r="F257" s="196" t="s">
        <v>8</v>
      </c>
      <c r="G257" s="194"/>
      <c r="H257" s="197">
        <v>15</v>
      </c>
      <c r="I257" s="198"/>
      <c r="J257" s="194"/>
      <c r="K257" s="194"/>
      <c r="L257" s="199"/>
      <c r="M257" s="200"/>
      <c r="N257" s="201"/>
      <c r="O257" s="201"/>
      <c r="P257" s="201"/>
      <c r="Q257" s="201"/>
      <c r="R257" s="201"/>
      <c r="S257" s="201"/>
      <c r="T257" s="202"/>
      <c r="AT257" s="203" t="s">
        <v>124</v>
      </c>
      <c r="AU257" s="203" t="s">
        <v>82</v>
      </c>
      <c r="AV257" s="14" t="s">
        <v>82</v>
      </c>
      <c r="AW257" s="14" t="s">
        <v>36</v>
      </c>
      <c r="AX257" s="14" t="s">
        <v>80</v>
      </c>
      <c r="AY257" s="203" t="s">
        <v>115</v>
      </c>
    </row>
    <row r="258" spans="1:65" s="12" customFormat="1" ht="22.9" customHeight="1">
      <c r="B258" s="153"/>
      <c r="C258" s="154"/>
      <c r="D258" s="155" t="s">
        <v>74</v>
      </c>
      <c r="E258" s="167" t="s">
        <v>399</v>
      </c>
      <c r="F258" s="167" t="s">
        <v>400</v>
      </c>
      <c r="G258" s="154"/>
      <c r="H258" s="154"/>
      <c r="I258" s="157"/>
      <c r="J258" s="168">
        <f>BK258</f>
        <v>0</v>
      </c>
      <c r="K258" s="154"/>
      <c r="L258" s="159"/>
      <c r="M258" s="160"/>
      <c r="N258" s="161"/>
      <c r="O258" s="161"/>
      <c r="P258" s="162">
        <f>SUM(P259:P272)</f>
        <v>0</v>
      </c>
      <c r="Q258" s="161"/>
      <c r="R258" s="162">
        <f>SUM(R259:R272)</f>
        <v>0</v>
      </c>
      <c r="S258" s="161"/>
      <c r="T258" s="163">
        <f>SUM(T259:T272)</f>
        <v>0</v>
      </c>
      <c r="AR258" s="164" t="s">
        <v>80</v>
      </c>
      <c r="AT258" s="165" t="s">
        <v>74</v>
      </c>
      <c r="AU258" s="165" t="s">
        <v>80</v>
      </c>
      <c r="AY258" s="164" t="s">
        <v>115</v>
      </c>
      <c r="BK258" s="166">
        <f>SUM(BK259:BK272)</f>
        <v>0</v>
      </c>
    </row>
    <row r="259" spans="1:65" s="2" customFormat="1" ht="37.9" customHeight="1">
      <c r="A259" s="35"/>
      <c r="B259" s="36"/>
      <c r="C259" s="169" t="s">
        <v>401</v>
      </c>
      <c r="D259" s="169" t="s">
        <v>117</v>
      </c>
      <c r="E259" s="170" t="s">
        <v>402</v>
      </c>
      <c r="F259" s="171" t="s">
        <v>403</v>
      </c>
      <c r="G259" s="172" t="s">
        <v>197</v>
      </c>
      <c r="H259" s="173">
        <v>555.61</v>
      </c>
      <c r="I259" s="174"/>
      <c r="J259" s="175">
        <f>ROUND(I259*H259,2)</f>
        <v>0</v>
      </c>
      <c r="K259" s="171" t="s">
        <v>121</v>
      </c>
      <c r="L259" s="40"/>
      <c r="M259" s="176" t="s">
        <v>19</v>
      </c>
      <c r="N259" s="177" t="s">
        <v>46</v>
      </c>
      <c r="O259" s="65"/>
      <c r="P259" s="178">
        <f>O259*H259</f>
        <v>0</v>
      </c>
      <c r="Q259" s="178">
        <v>0</v>
      </c>
      <c r="R259" s="178">
        <f>Q259*H259</f>
        <v>0</v>
      </c>
      <c r="S259" s="178">
        <v>0</v>
      </c>
      <c r="T259" s="17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122</v>
      </c>
      <c r="AT259" s="180" t="s">
        <v>117</v>
      </c>
      <c r="AU259" s="180" t="s">
        <v>82</v>
      </c>
      <c r="AY259" s="18" t="s">
        <v>115</v>
      </c>
      <c r="BE259" s="181">
        <f>IF(N259="základní",J259,0)</f>
        <v>0</v>
      </c>
      <c r="BF259" s="181">
        <f>IF(N259="snížená",J259,0)</f>
        <v>0</v>
      </c>
      <c r="BG259" s="181">
        <f>IF(N259="zákl. přenesená",J259,0)</f>
        <v>0</v>
      </c>
      <c r="BH259" s="181">
        <f>IF(N259="sníž. přenesená",J259,0)</f>
        <v>0</v>
      </c>
      <c r="BI259" s="181">
        <f>IF(N259="nulová",J259,0)</f>
        <v>0</v>
      </c>
      <c r="BJ259" s="18" t="s">
        <v>80</v>
      </c>
      <c r="BK259" s="181">
        <f>ROUND(I259*H259,2)</f>
        <v>0</v>
      </c>
      <c r="BL259" s="18" t="s">
        <v>122</v>
      </c>
      <c r="BM259" s="180" t="s">
        <v>404</v>
      </c>
    </row>
    <row r="260" spans="1:65" s="13" customFormat="1" ht="11.25">
      <c r="B260" s="182"/>
      <c r="C260" s="183"/>
      <c r="D260" s="184" t="s">
        <v>124</v>
      </c>
      <c r="E260" s="185" t="s">
        <v>19</v>
      </c>
      <c r="F260" s="186" t="s">
        <v>405</v>
      </c>
      <c r="G260" s="183"/>
      <c r="H260" s="185" t="s">
        <v>19</v>
      </c>
      <c r="I260" s="187"/>
      <c r="J260" s="183"/>
      <c r="K260" s="183"/>
      <c r="L260" s="188"/>
      <c r="M260" s="189"/>
      <c r="N260" s="190"/>
      <c r="O260" s="190"/>
      <c r="P260" s="190"/>
      <c r="Q260" s="190"/>
      <c r="R260" s="190"/>
      <c r="S260" s="190"/>
      <c r="T260" s="191"/>
      <c r="AT260" s="192" t="s">
        <v>124</v>
      </c>
      <c r="AU260" s="192" t="s">
        <v>82</v>
      </c>
      <c r="AV260" s="13" t="s">
        <v>80</v>
      </c>
      <c r="AW260" s="13" t="s">
        <v>36</v>
      </c>
      <c r="AX260" s="13" t="s">
        <v>75</v>
      </c>
      <c r="AY260" s="192" t="s">
        <v>115</v>
      </c>
    </row>
    <row r="261" spans="1:65" s="14" customFormat="1" ht="11.25">
      <c r="B261" s="193"/>
      <c r="C261" s="194"/>
      <c r="D261" s="184" t="s">
        <v>124</v>
      </c>
      <c r="E261" s="195" t="s">
        <v>19</v>
      </c>
      <c r="F261" s="196" t="s">
        <v>406</v>
      </c>
      <c r="G261" s="194"/>
      <c r="H261" s="197">
        <v>555.61</v>
      </c>
      <c r="I261" s="198"/>
      <c r="J261" s="194"/>
      <c r="K261" s="194"/>
      <c r="L261" s="199"/>
      <c r="M261" s="200"/>
      <c r="N261" s="201"/>
      <c r="O261" s="201"/>
      <c r="P261" s="201"/>
      <c r="Q261" s="201"/>
      <c r="R261" s="201"/>
      <c r="S261" s="201"/>
      <c r="T261" s="202"/>
      <c r="AT261" s="203" t="s">
        <v>124</v>
      </c>
      <c r="AU261" s="203" t="s">
        <v>82</v>
      </c>
      <c r="AV261" s="14" t="s">
        <v>82</v>
      </c>
      <c r="AW261" s="14" t="s">
        <v>36</v>
      </c>
      <c r="AX261" s="14" t="s">
        <v>75</v>
      </c>
      <c r="AY261" s="203" t="s">
        <v>115</v>
      </c>
    </row>
    <row r="262" spans="1:65" s="15" customFormat="1" ht="11.25">
      <c r="B262" s="204"/>
      <c r="C262" s="205"/>
      <c r="D262" s="184" t="s">
        <v>124</v>
      </c>
      <c r="E262" s="206" t="s">
        <v>19</v>
      </c>
      <c r="F262" s="207" t="s">
        <v>127</v>
      </c>
      <c r="G262" s="205"/>
      <c r="H262" s="208">
        <v>555.61</v>
      </c>
      <c r="I262" s="209"/>
      <c r="J262" s="205"/>
      <c r="K262" s="205"/>
      <c r="L262" s="210"/>
      <c r="M262" s="211"/>
      <c r="N262" s="212"/>
      <c r="O262" s="212"/>
      <c r="P262" s="212"/>
      <c r="Q262" s="212"/>
      <c r="R262" s="212"/>
      <c r="S262" s="212"/>
      <c r="T262" s="213"/>
      <c r="AT262" s="214" t="s">
        <v>124</v>
      </c>
      <c r="AU262" s="214" t="s">
        <v>82</v>
      </c>
      <c r="AV262" s="15" t="s">
        <v>122</v>
      </c>
      <c r="AW262" s="15" t="s">
        <v>36</v>
      </c>
      <c r="AX262" s="15" t="s">
        <v>80</v>
      </c>
      <c r="AY262" s="214" t="s">
        <v>115</v>
      </c>
    </row>
    <row r="263" spans="1:65" s="2" customFormat="1" ht="37.9" customHeight="1">
      <c r="A263" s="35"/>
      <c r="B263" s="36"/>
      <c r="C263" s="169" t="s">
        <v>407</v>
      </c>
      <c r="D263" s="169" t="s">
        <v>117</v>
      </c>
      <c r="E263" s="170" t="s">
        <v>408</v>
      </c>
      <c r="F263" s="171" t="s">
        <v>409</v>
      </c>
      <c r="G263" s="172" t="s">
        <v>197</v>
      </c>
      <c r="H263" s="173">
        <v>555.61</v>
      </c>
      <c r="I263" s="174"/>
      <c r="J263" s="175">
        <f>ROUND(I263*H263,2)</f>
        <v>0</v>
      </c>
      <c r="K263" s="171" t="s">
        <v>121</v>
      </c>
      <c r="L263" s="40"/>
      <c r="M263" s="176" t="s">
        <v>19</v>
      </c>
      <c r="N263" s="177" t="s">
        <v>46</v>
      </c>
      <c r="O263" s="65"/>
      <c r="P263" s="178">
        <f>O263*H263</f>
        <v>0</v>
      </c>
      <c r="Q263" s="178">
        <v>0</v>
      </c>
      <c r="R263" s="178">
        <f>Q263*H263</f>
        <v>0</v>
      </c>
      <c r="S263" s="178">
        <v>0</v>
      </c>
      <c r="T263" s="17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122</v>
      </c>
      <c r="AT263" s="180" t="s">
        <v>117</v>
      </c>
      <c r="AU263" s="180" t="s">
        <v>82</v>
      </c>
      <c r="AY263" s="18" t="s">
        <v>115</v>
      </c>
      <c r="BE263" s="181">
        <f>IF(N263="základní",J263,0)</f>
        <v>0</v>
      </c>
      <c r="BF263" s="181">
        <f>IF(N263="snížená",J263,0)</f>
        <v>0</v>
      </c>
      <c r="BG263" s="181">
        <f>IF(N263="zákl. přenesená",J263,0)</f>
        <v>0</v>
      </c>
      <c r="BH263" s="181">
        <f>IF(N263="sníž. přenesená",J263,0)</f>
        <v>0</v>
      </c>
      <c r="BI263" s="181">
        <f>IF(N263="nulová",J263,0)</f>
        <v>0</v>
      </c>
      <c r="BJ263" s="18" t="s">
        <v>80</v>
      </c>
      <c r="BK263" s="181">
        <f>ROUND(I263*H263,2)</f>
        <v>0</v>
      </c>
      <c r="BL263" s="18" t="s">
        <v>122</v>
      </c>
      <c r="BM263" s="180" t="s">
        <v>410</v>
      </c>
    </row>
    <row r="264" spans="1:65" s="2" customFormat="1" ht="37.9" customHeight="1">
      <c r="A264" s="35"/>
      <c r="B264" s="36"/>
      <c r="C264" s="169" t="s">
        <v>411</v>
      </c>
      <c r="D264" s="169" t="s">
        <v>117</v>
      </c>
      <c r="E264" s="170" t="s">
        <v>412</v>
      </c>
      <c r="F264" s="171" t="s">
        <v>413</v>
      </c>
      <c r="G264" s="172" t="s">
        <v>197</v>
      </c>
      <c r="H264" s="173">
        <v>38.011000000000003</v>
      </c>
      <c r="I264" s="174"/>
      <c r="J264" s="175">
        <f>ROUND(I264*H264,2)</f>
        <v>0</v>
      </c>
      <c r="K264" s="171" t="s">
        <v>121</v>
      </c>
      <c r="L264" s="40"/>
      <c r="M264" s="176" t="s">
        <v>19</v>
      </c>
      <c r="N264" s="177" t="s">
        <v>46</v>
      </c>
      <c r="O264" s="65"/>
      <c r="P264" s="178">
        <f>O264*H264</f>
        <v>0</v>
      </c>
      <c r="Q264" s="178">
        <v>0</v>
      </c>
      <c r="R264" s="178">
        <f>Q264*H264</f>
        <v>0</v>
      </c>
      <c r="S264" s="178">
        <v>0</v>
      </c>
      <c r="T264" s="179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0" t="s">
        <v>122</v>
      </c>
      <c r="AT264" s="180" t="s">
        <v>117</v>
      </c>
      <c r="AU264" s="180" t="s">
        <v>82</v>
      </c>
      <c r="AY264" s="18" t="s">
        <v>115</v>
      </c>
      <c r="BE264" s="181">
        <f>IF(N264="základní",J264,0)</f>
        <v>0</v>
      </c>
      <c r="BF264" s="181">
        <f>IF(N264="snížená",J264,0)</f>
        <v>0</v>
      </c>
      <c r="BG264" s="181">
        <f>IF(N264="zákl. přenesená",J264,0)</f>
        <v>0</v>
      </c>
      <c r="BH264" s="181">
        <f>IF(N264="sníž. přenesená",J264,0)</f>
        <v>0</v>
      </c>
      <c r="BI264" s="181">
        <f>IF(N264="nulová",J264,0)</f>
        <v>0</v>
      </c>
      <c r="BJ264" s="18" t="s">
        <v>80</v>
      </c>
      <c r="BK264" s="181">
        <f>ROUND(I264*H264,2)</f>
        <v>0</v>
      </c>
      <c r="BL264" s="18" t="s">
        <v>122</v>
      </c>
      <c r="BM264" s="180" t="s">
        <v>414</v>
      </c>
    </row>
    <row r="265" spans="1:65" s="13" customFormat="1" ht="11.25">
      <c r="B265" s="182"/>
      <c r="C265" s="183"/>
      <c r="D265" s="184" t="s">
        <v>124</v>
      </c>
      <c r="E265" s="185" t="s">
        <v>19</v>
      </c>
      <c r="F265" s="186" t="s">
        <v>415</v>
      </c>
      <c r="G265" s="183"/>
      <c r="H265" s="185" t="s">
        <v>19</v>
      </c>
      <c r="I265" s="187"/>
      <c r="J265" s="183"/>
      <c r="K265" s="183"/>
      <c r="L265" s="188"/>
      <c r="M265" s="189"/>
      <c r="N265" s="190"/>
      <c r="O265" s="190"/>
      <c r="P265" s="190"/>
      <c r="Q265" s="190"/>
      <c r="R265" s="190"/>
      <c r="S265" s="190"/>
      <c r="T265" s="191"/>
      <c r="AT265" s="192" t="s">
        <v>124</v>
      </c>
      <c r="AU265" s="192" t="s">
        <v>82</v>
      </c>
      <c r="AV265" s="13" t="s">
        <v>80</v>
      </c>
      <c r="AW265" s="13" t="s">
        <v>36</v>
      </c>
      <c r="AX265" s="13" t="s">
        <v>75</v>
      </c>
      <c r="AY265" s="192" t="s">
        <v>115</v>
      </c>
    </row>
    <row r="266" spans="1:65" s="14" customFormat="1" ht="11.25">
      <c r="B266" s="193"/>
      <c r="C266" s="194"/>
      <c r="D266" s="184" t="s">
        <v>124</v>
      </c>
      <c r="E266" s="195" t="s">
        <v>19</v>
      </c>
      <c r="F266" s="196" t="s">
        <v>416</v>
      </c>
      <c r="G266" s="194"/>
      <c r="H266" s="197">
        <v>1.0999999999999999E-2</v>
      </c>
      <c r="I266" s="198"/>
      <c r="J266" s="194"/>
      <c r="K266" s="194"/>
      <c r="L266" s="199"/>
      <c r="M266" s="200"/>
      <c r="N266" s="201"/>
      <c r="O266" s="201"/>
      <c r="P266" s="201"/>
      <c r="Q266" s="201"/>
      <c r="R266" s="201"/>
      <c r="S266" s="201"/>
      <c r="T266" s="202"/>
      <c r="AT266" s="203" t="s">
        <v>124</v>
      </c>
      <c r="AU266" s="203" t="s">
        <v>82</v>
      </c>
      <c r="AV266" s="14" t="s">
        <v>82</v>
      </c>
      <c r="AW266" s="14" t="s">
        <v>36</v>
      </c>
      <c r="AX266" s="14" t="s">
        <v>75</v>
      </c>
      <c r="AY266" s="203" t="s">
        <v>115</v>
      </c>
    </row>
    <row r="267" spans="1:65" s="13" customFormat="1" ht="22.5">
      <c r="B267" s="182"/>
      <c r="C267" s="183"/>
      <c r="D267" s="184" t="s">
        <v>124</v>
      </c>
      <c r="E267" s="185" t="s">
        <v>19</v>
      </c>
      <c r="F267" s="186" t="s">
        <v>392</v>
      </c>
      <c r="G267" s="183"/>
      <c r="H267" s="185" t="s">
        <v>19</v>
      </c>
      <c r="I267" s="187"/>
      <c r="J267" s="183"/>
      <c r="K267" s="183"/>
      <c r="L267" s="188"/>
      <c r="M267" s="189"/>
      <c r="N267" s="190"/>
      <c r="O267" s="190"/>
      <c r="P267" s="190"/>
      <c r="Q267" s="190"/>
      <c r="R267" s="190"/>
      <c r="S267" s="190"/>
      <c r="T267" s="191"/>
      <c r="AT267" s="192" t="s">
        <v>124</v>
      </c>
      <c r="AU267" s="192" t="s">
        <v>82</v>
      </c>
      <c r="AV267" s="13" t="s">
        <v>80</v>
      </c>
      <c r="AW267" s="13" t="s">
        <v>36</v>
      </c>
      <c r="AX267" s="13" t="s">
        <v>75</v>
      </c>
      <c r="AY267" s="192" t="s">
        <v>115</v>
      </c>
    </row>
    <row r="268" spans="1:65" s="14" customFormat="1" ht="11.25">
      <c r="B268" s="193"/>
      <c r="C268" s="194"/>
      <c r="D268" s="184" t="s">
        <v>124</v>
      </c>
      <c r="E268" s="195" t="s">
        <v>19</v>
      </c>
      <c r="F268" s="196" t="s">
        <v>417</v>
      </c>
      <c r="G268" s="194"/>
      <c r="H268" s="197">
        <v>24.5</v>
      </c>
      <c r="I268" s="198"/>
      <c r="J268" s="194"/>
      <c r="K268" s="194"/>
      <c r="L268" s="199"/>
      <c r="M268" s="200"/>
      <c r="N268" s="201"/>
      <c r="O268" s="201"/>
      <c r="P268" s="201"/>
      <c r="Q268" s="201"/>
      <c r="R268" s="201"/>
      <c r="S268" s="201"/>
      <c r="T268" s="202"/>
      <c r="AT268" s="203" t="s">
        <v>124</v>
      </c>
      <c r="AU268" s="203" t="s">
        <v>82</v>
      </c>
      <c r="AV268" s="14" t="s">
        <v>82</v>
      </c>
      <c r="AW268" s="14" t="s">
        <v>36</v>
      </c>
      <c r="AX268" s="14" t="s">
        <v>75</v>
      </c>
      <c r="AY268" s="203" t="s">
        <v>115</v>
      </c>
    </row>
    <row r="269" spans="1:65" s="13" customFormat="1" ht="22.5">
      <c r="B269" s="182"/>
      <c r="C269" s="183"/>
      <c r="D269" s="184" t="s">
        <v>124</v>
      </c>
      <c r="E269" s="185" t="s">
        <v>19</v>
      </c>
      <c r="F269" s="186" t="s">
        <v>398</v>
      </c>
      <c r="G269" s="183"/>
      <c r="H269" s="185" t="s">
        <v>19</v>
      </c>
      <c r="I269" s="187"/>
      <c r="J269" s="183"/>
      <c r="K269" s="183"/>
      <c r="L269" s="188"/>
      <c r="M269" s="189"/>
      <c r="N269" s="190"/>
      <c r="O269" s="190"/>
      <c r="P269" s="190"/>
      <c r="Q269" s="190"/>
      <c r="R269" s="190"/>
      <c r="S269" s="190"/>
      <c r="T269" s="191"/>
      <c r="AT269" s="192" t="s">
        <v>124</v>
      </c>
      <c r="AU269" s="192" t="s">
        <v>82</v>
      </c>
      <c r="AV269" s="13" t="s">
        <v>80</v>
      </c>
      <c r="AW269" s="13" t="s">
        <v>36</v>
      </c>
      <c r="AX269" s="13" t="s">
        <v>75</v>
      </c>
      <c r="AY269" s="192" t="s">
        <v>115</v>
      </c>
    </row>
    <row r="270" spans="1:65" s="14" customFormat="1" ht="11.25">
      <c r="B270" s="193"/>
      <c r="C270" s="194"/>
      <c r="D270" s="184" t="s">
        <v>124</v>
      </c>
      <c r="E270" s="195" t="s">
        <v>19</v>
      </c>
      <c r="F270" s="196" t="s">
        <v>418</v>
      </c>
      <c r="G270" s="194"/>
      <c r="H270" s="197">
        <v>13.5</v>
      </c>
      <c r="I270" s="198"/>
      <c r="J270" s="194"/>
      <c r="K270" s="194"/>
      <c r="L270" s="199"/>
      <c r="M270" s="200"/>
      <c r="N270" s="201"/>
      <c r="O270" s="201"/>
      <c r="P270" s="201"/>
      <c r="Q270" s="201"/>
      <c r="R270" s="201"/>
      <c r="S270" s="201"/>
      <c r="T270" s="202"/>
      <c r="AT270" s="203" t="s">
        <v>124</v>
      </c>
      <c r="AU270" s="203" t="s">
        <v>82</v>
      </c>
      <c r="AV270" s="14" t="s">
        <v>82</v>
      </c>
      <c r="AW270" s="14" t="s">
        <v>36</v>
      </c>
      <c r="AX270" s="14" t="s">
        <v>75</v>
      </c>
      <c r="AY270" s="203" t="s">
        <v>115</v>
      </c>
    </row>
    <row r="271" spans="1:65" s="15" customFormat="1" ht="11.25">
      <c r="B271" s="204"/>
      <c r="C271" s="205"/>
      <c r="D271" s="184" t="s">
        <v>124</v>
      </c>
      <c r="E271" s="206" t="s">
        <v>19</v>
      </c>
      <c r="F271" s="207" t="s">
        <v>127</v>
      </c>
      <c r="G271" s="205"/>
      <c r="H271" s="208">
        <v>38.010999999999996</v>
      </c>
      <c r="I271" s="209"/>
      <c r="J271" s="205"/>
      <c r="K271" s="205"/>
      <c r="L271" s="210"/>
      <c r="M271" s="211"/>
      <c r="N271" s="212"/>
      <c r="O271" s="212"/>
      <c r="P271" s="212"/>
      <c r="Q271" s="212"/>
      <c r="R271" s="212"/>
      <c r="S271" s="212"/>
      <c r="T271" s="213"/>
      <c r="AT271" s="214" t="s">
        <v>124</v>
      </c>
      <c r="AU271" s="214" t="s">
        <v>82</v>
      </c>
      <c r="AV271" s="15" t="s">
        <v>122</v>
      </c>
      <c r="AW271" s="15" t="s">
        <v>36</v>
      </c>
      <c r="AX271" s="15" t="s">
        <v>80</v>
      </c>
      <c r="AY271" s="214" t="s">
        <v>115</v>
      </c>
    </row>
    <row r="272" spans="1:65" s="2" customFormat="1" ht="37.9" customHeight="1">
      <c r="A272" s="35"/>
      <c r="B272" s="36"/>
      <c r="C272" s="169" t="s">
        <v>419</v>
      </c>
      <c r="D272" s="169" t="s">
        <v>117</v>
      </c>
      <c r="E272" s="170" t="s">
        <v>420</v>
      </c>
      <c r="F272" s="171" t="s">
        <v>409</v>
      </c>
      <c r="G272" s="172" t="s">
        <v>197</v>
      </c>
      <c r="H272" s="173">
        <v>38.011000000000003</v>
      </c>
      <c r="I272" s="174"/>
      <c r="J272" s="175">
        <f>ROUND(I272*H272,2)</f>
        <v>0</v>
      </c>
      <c r="K272" s="171" t="s">
        <v>121</v>
      </c>
      <c r="L272" s="40"/>
      <c r="M272" s="176" t="s">
        <v>19</v>
      </c>
      <c r="N272" s="177" t="s">
        <v>46</v>
      </c>
      <c r="O272" s="65"/>
      <c r="P272" s="178">
        <f>O272*H272</f>
        <v>0</v>
      </c>
      <c r="Q272" s="178">
        <v>0</v>
      </c>
      <c r="R272" s="178">
        <f>Q272*H272</f>
        <v>0</v>
      </c>
      <c r="S272" s="178">
        <v>0</v>
      </c>
      <c r="T272" s="17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0" t="s">
        <v>122</v>
      </c>
      <c r="AT272" s="180" t="s">
        <v>117</v>
      </c>
      <c r="AU272" s="180" t="s">
        <v>82</v>
      </c>
      <c r="AY272" s="18" t="s">
        <v>115</v>
      </c>
      <c r="BE272" s="181">
        <f>IF(N272="základní",J272,0)</f>
        <v>0</v>
      </c>
      <c r="BF272" s="181">
        <f>IF(N272="snížená",J272,0)</f>
        <v>0</v>
      </c>
      <c r="BG272" s="181">
        <f>IF(N272="zákl. přenesená",J272,0)</f>
        <v>0</v>
      </c>
      <c r="BH272" s="181">
        <f>IF(N272="sníž. přenesená",J272,0)</f>
        <v>0</v>
      </c>
      <c r="BI272" s="181">
        <f>IF(N272="nulová",J272,0)</f>
        <v>0</v>
      </c>
      <c r="BJ272" s="18" t="s">
        <v>80</v>
      </c>
      <c r="BK272" s="181">
        <f>ROUND(I272*H272,2)</f>
        <v>0</v>
      </c>
      <c r="BL272" s="18" t="s">
        <v>122</v>
      </c>
      <c r="BM272" s="180" t="s">
        <v>421</v>
      </c>
    </row>
    <row r="273" spans="1:65" s="12" customFormat="1" ht="22.9" customHeight="1">
      <c r="B273" s="153"/>
      <c r="C273" s="154"/>
      <c r="D273" s="155" t="s">
        <v>74</v>
      </c>
      <c r="E273" s="167" t="s">
        <v>422</v>
      </c>
      <c r="F273" s="167" t="s">
        <v>423</v>
      </c>
      <c r="G273" s="154"/>
      <c r="H273" s="154"/>
      <c r="I273" s="157"/>
      <c r="J273" s="168">
        <f>BK273</f>
        <v>0</v>
      </c>
      <c r="K273" s="154"/>
      <c r="L273" s="159"/>
      <c r="M273" s="160"/>
      <c r="N273" s="161"/>
      <c r="O273" s="161"/>
      <c r="P273" s="162">
        <f>P274</f>
        <v>0</v>
      </c>
      <c r="Q273" s="161"/>
      <c r="R273" s="162">
        <f>R274</f>
        <v>0</v>
      </c>
      <c r="S273" s="161"/>
      <c r="T273" s="163">
        <f>T274</f>
        <v>0</v>
      </c>
      <c r="AR273" s="164" t="s">
        <v>80</v>
      </c>
      <c r="AT273" s="165" t="s">
        <v>74</v>
      </c>
      <c r="AU273" s="165" t="s">
        <v>80</v>
      </c>
      <c r="AY273" s="164" t="s">
        <v>115</v>
      </c>
      <c r="BK273" s="166">
        <f>BK274</f>
        <v>0</v>
      </c>
    </row>
    <row r="274" spans="1:65" s="2" customFormat="1" ht="37.9" customHeight="1">
      <c r="A274" s="35"/>
      <c r="B274" s="36"/>
      <c r="C274" s="169" t="s">
        <v>424</v>
      </c>
      <c r="D274" s="169" t="s">
        <v>117</v>
      </c>
      <c r="E274" s="170" t="s">
        <v>425</v>
      </c>
      <c r="F274" s="171" t="s">
        <v>426</v>
      </c>
      <c r="G274" s="172" t="s">
        <v>197</v>
      </c>
      <c r="H274" s="173">
        <v>452.51400000000001</v>
      </c>
      <c r="I274" s="174"/>
      <c r="J274" s="175">
        <f>ROUND(I274*H274,2)</f>
        <v>0</v>
      </c>
      <c r="K274" s="171" t="s">
        <v>121</v>
      </c>
      <c r="L274" s="40"/>
      <c r="M274" s="176" t="s">
        <v>19</v>
      </c>
      <c r="N274" s="177" t="s">
        <v>46</v>
      </c>
      <c r="O274" s="65"/>
      <c r="P274" s="178">
        <f>O274*H274</f>
        <v>0</v>
      </c>
      <c r="Q274" s="178">
        <v>0</v>
      </c>
      <c r="R274" s="178">
        <f>Q274*H274</f>
        <v>0</v>
      </c>
      <c r="S274" s="178">
        <v>0</v>
      </c>
      <c r="T274" s="179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0" t="s">
        <v>122</v>
      </c>
      <c r="AT274" s="180" t="s">
        <v>117</v>
      </c>
      <c r="AU274" s="180" t="s">
        <v>82</v>
      </c>
      <c r="AY274" s="18" t="s">
        <v>115</v>
      </c>
      <c r="BE274" s="181">
        <f>IF(N274="základní",J274,0)</f>
        <v>0</v>
      </c>
      <c r="BF274" s="181">
        <f>IF(N274="snížená",J274,0)</f>
        <v>0</v>
      </c>
      <c r="BG274" s="181">
        <f>IF(N274="zákl. přenesená",J274,0)</f>
        <v>0</v>
      </c>
      <c r="BH274" s="181">
        <f>IF(N274="sníž. přenesená",J274,0)</f>
        <v>0</v>
      </c>
      <c r="BI274" s="181">
        <f>IF(N274="nulová",J274,0)</f>
        <v>0</v>
      </c>
      <c r="BJ274" s="18" t="s">
        <v>80</v>
      </c>
      <c r="BK274" s="181">
        <f>ROUND(I274*H274,2)</f>
        <v>0</v>
      </c>
      <c r="BL274" s="18" t="s">
        <v>122</v>
      </c>
      <c r="BM274" s="180" t="s">
        <v>427</v>
      </c>
    </row>
    <row r="275" spans="1:65" s="12" customFormat="1" ht="25.9" customHeight="1">
      <c r="B275" s="153"/>
      <c r="C275" s="154"/>
      <c r="D275" s="155" t="s">
        <v>74</v>
      </c>
      <c r="E275" s="156" t="s">
        <v>428</v>
      </c>
      <c r="F275" s="156" t="s">
        <v>429</v>
      </c>
      <c r="G275" s="154"/>
      <c r="H275" s="154"/>
      <c r="I275" s="157"/>
      <c r="J275" s="158">
        <f>BK275</f>
        <v>0</v>
      </c>
      <c r="K275" s="154"/>
      <c r="L275" s="159"/>
      <c r="M275" s="160"/>
      <c r="N275" s="161"/>
      <c r="O275" s="161"/>
      <c r="P275" s="162">
        <f>P276</f>
        <v>0</v>
      </c>
      <c r="Q275" s="161"/>
      <c r="R275" s="162">
        <f>R276</f>
        <v>2.8E-3</v>
      </c>
      <c r="S275" s="161"/>
      <c r="T275" s="163">
        <f>T276</f>
        <v>0</v>
      </c>
      <c r="AR275" s="164" t="s">
        <v>82</v>
      </c>
      <c r="AT275" s="165" t="s">
        <v>74</v>
      </c>
      <c r="AU275" s="165" t="s">
        <v>75</v>
      </c>
      <c r="AY275" s="164" t="s">
        <v>115</v>
      </c>
      <c r="BK275" s="166">
        <f>BK276</f>
        <v>0</v>
      </c>
    </row>
    <row r="276" spans="1:65" s="12" customFormat="1" ht="22.9" customHeight="1">
      <c r="B276" s="153"/>
      <c r="C276" s="154"/>
      <c r="D276" s="155" t="s">
        <v>74</v>
      </c>
      <c r="E276" s="167" t="s">
        <v>430</v>
      </c>
      <c r="F276" s="167" t="s">
        <v>431</v>
      </c>
      <c r="G276" s="154"/>
      <c r="H276" s="154"/>
      <c r="I276" s="157"/>
      <c r="J276" s="168">
        <f>BK276</f>
        <v>0</v>
      </c>
      <c r="K276" s="154"/>
      <c r="L276" s="159"/>
      <c r="M276" s="160"/>
      <c r="N276" s="161"/>
      <c r="O276" s="161"/>
      <c r="P276" s="162">
        <f>SUM(P277:P281)</f>
        <v>0</v>
      </c>
      <c r="Q276" s="161"/>
      <c r="R276" s="162">
        <f>SUM(R277:R281)</f>
        <v>2.8E-3</v>
      </c>
      <c r="S276" s="161"/>
      <c r="T276" s="163">
        <f>SUM(T277:T281)</f>
        <v>0</v>
      </c>
      <c r="AR276" s="164" t="s">
        <v>82</v>
      </c>
      <c r="AT276" s="165" t="s">
        <v>74</v>
      </c>
      <c r="AU276" s="165" t="s">
        <v>80</v>
      </c>
      <c r="AY276" s="164" t="s">
        <v>115</v>
      </c>
      <c r="BK276" s="166">
        <f>SUM(BK277:BK281)</f>
        <v>0</v>
      </c>
    </row>
    <row r="277" spans="1:65" s="2" customFormat="1" ht="37.9" customHeight="1">
      <c r="A277" s="35"/>
      <c r="B277" s="36"/>
      <c r="C277" s="169" t="s">
        <v>432</v>
      </c>
      <c r="D277" s="169" t="s">
        <v>117</v>
      </c>
      <c r="E277" s="170" t="s">
        <v>433</v>
      </c>
      <c r="F277" s="171" t="s">
        <v>434</v>
      </c>
      <c r="G277" s="172" t="s">
        <v>120</v>
      </c>
      <c r="H277" s="173">
        <v>3.5</v>
      </c>
      <c r="I277" s="174"/>
      <c r="J277" s="175">
        <f>ROUND(I277*H277,2)</f>
        <v>0</v>
      </c>
      <c r="K277" s="171" t="s">
        <v>121</v>
      </c>
      <c r="L277" s="40"/>
      <c r="M277" s="176" t="s">
        <v>19</v>
      </c>
      <c r="N277" s="177" t="s">
        <v>46</v>
      </c>
      <c r="O277" s="65"/>
      <c r="P277" s="178">
        <f>O277*H277</f>
        <v>0</v>
      </c>
      <c r="Q277" s="178">
        <v>8.0000000000000004E-4</v>
      </c>
      <c r="R277" s="178">
        <f>Q277*H277</f>
        <v>2.8E-3</v>
      </c>
      <c r="S277" s="178">
        <v>0</v>
      </c>
      <c r="T277" s="17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0" t="s">
        <v>203</v>
      </c>
      <c r="AT277" s="180" t="s">
        <v>117</v>
      </c>
      <c r="AU277" s="180" t="s">
        <v>82</v>
      </c>
      <c r="AY277" s="18" t="s">
        <v>115</v>
      </c>
      <c r="BE277" s="181">
        <f>IF(N277="základní",J277,0)</f>
        <v>0</v>
      </c>
      <c r="BF277" s="181">
        <f>IF(N277="snížená",J277,0)</f>
        <v>0</v>
      </c>
      <c r="BG277" s="181">
        <f>IF(N277="zákl. přenesená",J277,0)</f>
        <v>0</v>
      </c>
      <c r="BH277" s="181">
        <f>IF(N277="sníž. přenesená",J277,0)</f>
        <v>0</v>
      </c>
      <c r="BI277" s="181">
        <f>IF(N277="nulová",J277,0)</f>
        <v>0</v>
      </c>
      <c r="BJ277" s="18" t="s">
        <v>80</v>
      </c>
      <c r="BK277" s="181">
        <f>ROUND(I277*H277,2)</f>
        <v>0</v>
      </c>
      <c r="BL277" s="18" t="s">
        <v>203</v>
      </c>
      <c r="BM277" s="180" t="s">
        <v>435</v>
      </c>
    </row>
    <row r="278" spans="1:65" s="13" customFormat="1" ht="11.25">
      <c r="B278" s="182"/>
      <c r="C278" s="183"/>
      <c r="D278" s="184" t="s">
        <v>124</v>
      </c>
      <c r="E278" s="185" t="s">
        <v>19</v>
      </c>
      <c r="F278" s="186" t="s">
        <v>436</v>
      </c>
      <c r="G278" s="183"/>
      <c r="H278" s="185" t="s">
        <v>19</v>
      </c>
      <c r="I278" s="187"/>
      <c r="J278" s="183"/>
      <c r="K278" s="183"/>
      <c r="L278" s="188"/>
      <c r="M278" s="189"/>
      <c r="N278" s="190"/>
      <c r="O278" s="190"/>
      <c r="P278" s="190"/>
      <c r="Q278" s="190"/>
      <c r="R278" s="190"/>
      <c r="S278" s="190"/>
      <c r="T278" s="191"/>
      <c r="AT278" s="192" t="s">
        <v>124</v>
      </c>
      <c r="AU278" s="192" t="s">
        <v>82</v>
      </c>
      <c r="AV278" s="13" t="s">
        <v>80</v>
      </c>
      <c r="AW278" s="13" t="s">
        <v>36</v>
      </c>
      <c r="AX278" s="13" t="s">
        <v>75</v>
      </c>
      <c r="AY278" s="192" t="s">
        <v>115</v>
      </c>
    </row>
    <row r="279" spans="1:65" s="14" customFormat="1" ht="11.25">
      <c r="B279" s="193"/>
      <c r="C279" s="194"/>
      <c r="D279" s="184" t="s">
        <v>124</v>
      </c>
      <c r="E279" s="195" t="s">
        <v>19</v>
      </c>
      <c r="F279" s="196" t="s">
        <v>437</v>
      </c>
      <c r="G279" s="194"/>
      <c r="H279" s="197">
        <v>3.5</v>
      </c>
      <c r="I279" s="198"/>
      <c r="J279" s="194"/>
      <c r="K279" s="194"/>
      <c r="L279" s="199"/>
      <c r="M279" s="200"/>
      <c r="N279" s="201"/>
      <c r="O279" s="201"/>
      <c r="P279" s="201"/>
      <c r="Q279" s="201"/>
      <c r="R279" s="201"/>
      <c r="S279" s="201"/>
      <c r="T279" s="202"/>
      <c r="AT279" s="203" t="s">
        <v>124</v>
      </c>
      <c r="AU279" s="203" t="s">
        <v>82</v>
      </c>
      <c r="AV279" s="14" t="s">
        <v>82</v>
      </c>
      <c r="AW279" s="14" t="s">
        <v>36</v>
      </c>
      <c r="AX279" s="14" t="s">
        <v>75</v>
      </c>
      <c r="AY279" s="203" t="s">
        <v>115</v>
      </c>
    </row>
    <row r="280" spans="1:65" s="15" customFormat="1" ht="11.25">
      <c r="B280" s="204"/>
      <c r="C280" s="205"/>
      <c r="D280" s="184" t="s">
        <v>124</v>
      </c>
      <c r="E280" s="206" t="s">
        <v>19</v>
      </c>
      <c r="F280" s="207" t="s">
        <v>127</v>
      </c>
      <c r="G280" s="205"/>
      <c r="H280" s="208">
        <v>3.5</v>
      </c>
      <c r="I280" s="209"/>
      <c r="J280" s="205"/>
      <c r="K280" s="205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124</v>
      </c>
      <c r="AU280" s="214" t="s">
        <v>82</v>
      </c>
      <c r="AV280" s="15" t="s">
        <v>122</v>
      </c>
      <c r="AW280" s="15" t="s">
        <v>36</v>
      </c>
      <c r="AX280" s="15" t="s">
        <v>80</v>
      </c>
      <c r="AY280" s="214" t="s">
        <v>115</v>
      </c>
    </row>
    <row r="281" spans="1:65" s="2" customFormat="1" ht="49.15" customHeight="1">
      <c r="A281" s="35"/>
      <c r="B281" s="36"/>
      <c r="C281" s="169" t="s">
        <v>438</v>
      </c>
      <c r="D281" s="169" t="s">
        <v>117</v>
      </c>
      <c r="E281" s="170" t="s">
        <v>439</v>
      </c>
      <c r="F281" s="171" t="s">
        <v>440</v>
      </c>
      <c r="G281" s="172" t="s">
        <v>197</v>
      </c>
      <c r="H281" s="173">
        <v>3.0000000000000001E-3</v>
      </c>
      <c r="I281" s="174"/>
      <c r="J281" s="175">
        <f>ROUND(I281*H281,2)</f>
        <v>0</v>
      </c>
      <c r="K281" s="171" t="s">
        <v>121</v>
      </c>
      <c r="L281" s="40"/>
      <c r="M281" s="176" t="s">
        <v>19</v>
      </c>
      <c r="N281" s="177" t="s">
        <v>46</v>
      </c>
      <c r="O281" s="65"/>
      <c r="P281" s="178">
        <f>O281*H281</f>
        <v>0</v>
      </c>
      <c r="Q281" s="178">
        <v>0</v>
      </c>
      <c r="R281" s="178">
        <f>Q281*H281</f>
        <v>0</v>
      </c>
      <c r="S281" s="178">
        <v>0</v>
      </c>
      <c r="T281" s="17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0" t="s">
        <v>203</v>
      </c>
      <c r="AT281" s="180" t="s">
        <v>117</v>
      </c>
      <c r="AU281" s="180" t="s">
        <v>82</v>
      </c>
      <c r="AY281" s="18" t="s">
        <v>115</v>
      </c>
      <c r="BE281" s="181">
        <f>IF(N281="základní",J281,0)</f>
        <v>0</v>
      </c>
      <c r="BF281" s="181">
        <f>IF(N281="snížená",J281,0)</f>
        <v>0</v>
      </c>
      <c r="BG281" s="181">
        <f>IF(N281="zákl. přenesená",J281,0)</f>
        <v>0</v>
      </c>
      <c r="BH281" s="181">
        <f>IF(N281="sníž. přenesená",J281,0)</f>
        <v>0</v>
      </c>
      <c r="BI281" s="181">
        <f>IF(N281="nulová",J281,0)</f>
        <v>0</v>
      </c>
      <c r="BJ281" s="18" t="s">
        <v>80</v>
      </c>
      <c r="BK281" s="181">
        <f>ROUND(I281*H281,2)</f>
        <v>0</v>
      </c>
      <c r="BL281" s="18" t="s">
        <v>203</v>
      </c>
      <c r="BM281" s="180" t="s">
        <v>441</v>
      </c>
    </row>
    <row r="282" spans="1:65" s="12" customFormat="1" ht="25.9" customHeight="1">
      <c r="B282" s="153"/>
      <c r="C282" s="154"/>
      <c r="D282" s="155" t="s">
        <v>74</v>
      </c>
      <c r="E282" s="156" t="s">
        <v>442</v>
      </c>
      <c r="F282" s="156" t="s">
        <v>443</v>
      </c>
      <c r="G282" s="154"/>
      <c r="H282" s="154"/>
      <c r="I282" s="157"/>
      <c r="J282" s="158">
        <f>BK282</f>
        <v>0</v>
      </c>
      <c r="K282" s="154"/>
      <c r="L282" s="159"/>
      <c r="M282" s="160"/>
      <c r="N282" s="161"/>
      <c r="O282" s="161"/>
      <c r="P282" s="162">
        <f>SUM(P283:P299)</f>
        <v>0</v>
      </c>
      <c r="Q282" s="161"/>
      <c r="R282" s="162">
        <f>SUM(R283:R299)</f>
        <v>0</v>
      </c>
      <c r="S282" s="161"/>
      <c r="T282" s="163">
        <f>SUM(T283:T299)</f>
        <v>0</v>
      </c>
      <c r="AR282" s="164" t="s">
        <v>146</v>
      </c>
      <c r="AT282" s="165" t="s">
        <v>74</v>
      </c>
      <c r="AU282" s="165" t="s">
        <v>75</v>
      </c>
      <c r="AY282" s="164" t="s">
        <v>115</v>
      </c>
      <c r="BK282" s="166">
        <f>SUM(BK283:BK299)</f>
        <v>0</v>
      </c>
    </row>
    <row r="283" spans="1:65" s="2" customFormat="1" ht="24.2" customHeight="1">
      <c r="A283" s="35"/>
      <c r="B283" s="36"/>
      <c r="C283" s="169" t="s">
        <v>444</v>
      </c>
      <c r="D283" s="169" t="s">
        <v>117</v>
      </c>
      <c r="E283" s="170" t="s">
        <v>445</v>
      </c>
      <c r="F283" s="171" t="s">
        <v>446</v>
      </c>
      <c r="G283" s="172" t="s">
        <v>447</v>
      </c>
      <c r="H283" s="173">
        <v>1</v>
      </c>
      <c r="I283" s="174"/>
      <c r="J283" s="175">
        <f>ROUND(I283*H283,2)</f>
        <v>0</v>
      </c>
      <c r="K283" s="171" t="s">
        <v>19</v>
      </c>
      <c r="L283" s="40"/>
      <c r="M283" s="176" t="s">
        <v>19</v>
      </c>
      <c r="N283" s="177" t="s">
        <v>46</v>
      </c>
      <c r="O283" s="65"/>
      <c r="P283" s="178">
        <f>O283*H283</f>
        <v>0</v>
      </c>
      <c r="Q283" s="178">
        <v>0</v>
      </c>
      <c r="R283" s="178">
        <f>Q283*H283</f>
        <v>0</v>
      </c>
      <c r="S283" s="178">
        <v>0</v>
      </c>
      <c r="T283" s="17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0" t="s">
        <v>122</v>
      </c>
      <c r="AT283" s="180" t="s">
        <v>117</v>
      </c>
      <c r="AU283" s="180" t="s">
        <v>80</v>
      </c>
      <c r="AY283" s="18" t="s">
        <v>115</v>
      </c>
      <c r="BE283" s="181">
        <f>IF(N283="základní",J283,0)</f>
        <v>0</v>
      </c>
      <c r="BF283" s="181">
        <f>IF(N283="snížená",J283,0)</f>
        <v>0</v>
      </c>
      <c r="BG283" s="181">
        <f>IF(N283="zákl. přenesená",J283,0)</f>
        <v>0</v>
      </c>
      <c r="BH283" s="181">
        <f>IF(N283="sníž. přenesená",J283,0)</f>
        <v>0</v>
      </c>
      <c r="BI283" s="181">
        <f>IF(N283="nulová",J283,0)</f>
        <v>0</v>
      </c>
      <c r="BJ283" s="18" t="s">
        <v>80</v>
      </c>
      <c r="BK283" s="181">
        <f>ROUND(I283*H283,2)</f>
        <v>0</v>
      </c>
      <c r="BL283" s="18" t="s">
        <v>122</v>
      </c>
      <c r="BM283" s="180" t="s">
        <v>448</v>
      </c>
    </row>
    <row r="284" spans="1:65" s="2" customFormat="1" ht="24.2" customHeight="1">
      <c r="A284" s="35"/>
      <c r="B284" s="36"/>
      <c r="C284" s="169" t="s">
        <v>449</v>
      </c>
      <c r="D284" s="169" t="s">
        <v>117</v>
      </c>
      <c r="E284" s="170" t="s">
        <v>450</v>
      </c>
      <c r="F284" s="171" t="s">
        <v>451</v>
      </c>
      <c r="G284" s="172" t="s">
        <v>447</v>
      </c>
      <c r="H284" s="173">
        <v>1</v>
      </c>
      <c r="I284" s="174"/>
      <c r="J284" s="175">
        <f>ROUND(I284*H284,2)</f>
        <v>0</v>
      </c>
      <c r="K284" s="171" t="s">
        <v>19</v>
      </c>
      <c r="L284" s="40"/>
      <c r="M284" s="176" t="s">
        <v>19</v>
      </c>
      <c r="N284" s="177" t="s">
        <v>46</v>
      </c>
      <c r="O284" s="65"/>
      <c r="P284" s="178">
        <f>O284*H284</f>
        <v>0</v>
      </c>
      <c r="Q284" s="178">
        <v>0</v>
      </c>
      <c r="R284" s="178">
        <f>Q284*H284</f>
        <v>0</v>
      </c>
      <c r="S284" s="178">
        <v>0</v>
      </c>
      <c r="T284" s="179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0" t="s">
        <v>122</v>
      </c>
      <c r="AT284" s="180" t="s">
        <v>117</v>
      </c>
      <c r="AU284" s="180" t="s">
        <v>80</v>
      </c>
      <c r="AY284" s="18" t="s">
        <v>115</v>
      </c>
      <c r="BE284" s="181">
        <f>IF(N284="základní",J284,0)</f>
        <v>0</v>
      </c>
      <c r="BF284" s="181">
        <f>IF(N284="snížená",J284,0)</f>
        <v>0</v>
      </c>
      <c r="BG284" s="181">
        <f>IF(N284="zákl. přenesená",J284,0)</f>
        <v>0</v>
      </c>
      <c r="BH284" s="181">
        <f>IF(N284="sníž. přenesená",J284,0)</f>
        <v>0</v>
      </c>
      <c r="BI284" s="181">
        <f>IF(N284="nulová",J284,0)</f>
        <v>0</v>
      </c>
      <c r="BJ284" s="18" t="s">
        <v>80</v>
      </c>
      <c r="BK284" s="181">
        <f>ROUND(I284*H284,2)</f>
        <v>0</v>
      </c>
      <c r="BL284" s="18" t="s">
        <v>122</v>
      </c>
      <c r="BM284" s="180" t="s">
        <v>452</v>
      </c>
    </row>
    <row r="285" spans="1:65" s="13" customFormat="1" ht="11.25">
      <c r="B285" s="182"/>
      <c r="C285" s="183"/>
      <c r="D285" s="184" t="s">
        <v>124</v>
      </c>
      <c r="E285" s="185" t="s">
        <v>19</v>
      </c>
      <c r="F285" s="186" t="s">
        <v>453</v>
      </c>
      <c r="G285" s="183"/>
      <c r="H285" s="185" t="s">
        <v>19</v>
      </c>
      <c r="I285" s="187"/>
      <c r="J285" s="183"/>
      <c r="K285" s="183"/>
      <c r="L285" s="188"/>
      <c r="M285" s="189"/>
      <c r="N285" s="190"/>
      <c r="O285" s="190"/>
      <c r="P285" s="190"/>
      <c r="Q285" s="190"/>
      <c r="R285" s="190"/>
      <c r="S285" s="190"/>
      <c r="T285" s="191"/>
      <c r="AT285" s="192" t="s">
        <v>124</v>
      </c>
      <c r="AU285" s="192" t="s">
        <v>80</v>
      </c>
      <c r="AV285" s="13" t="s">
        <v>80</v>
      </c>
      <c r="AW285" s="13" t="s">
        <v>36</v>
      </c>
      <c r="AX285" s="13" t="s">
        <v>75</v>
      </c>
      <c r="AY285" s="192" t="s">
        <v>115</v>
      </c>
    </row>
    <row r="286" spans="1:65" s="13" customFormat="1" ht="11.25">
      <c r="B286" s="182"/>
      <c r="C286" s="183"/>
      <c r="D286" s="184" t="s">
        <v>124</v>
      </c>
      <c r="E286" s="185" t="s">
        <v>19</v>
      </c>
      <c r="F286" s="186" t="s">
        <v>454</v>
      </c>
      <c r="G286" s="183"/>
      <c r="H286" s="185" t="s">
        <v>19</v>
      </c>
      <c r="I286" s="187"/>
      <c r="J286" s="183"/>
      <c r="K286" s="183"/>
      <c r="L286" s="188"/>
      <c r="M286" s="189"/>
      <c r="N286" s="190"/>
      <c r="O286" s="190"/>
      <c r="P286" s="190"/>
      <c r="Q286" s="190"/>
      <c r="R286" s="190"/>
      <c r="S286" s="190"/>
      <c r="T286" s="191"/>
      <c r="AT286" s="192" t="s">
        <v>124</v>
      </c>
      <c r="AU286" s="192" t="s">
        <v>80</v>
      </c>
      <c r="AV286" s="13" t="s">
        <v>80</v>
      </c>
      <c r="AW286" s="13" t="s">
        <v>36</v>
      </c>
      <c r="AX286" s="13" t="s">
        <v>75</v>
      </c>
      <c r="AY286" s="192" t="s">
        <v>115</v>
      </c>
    </row>
    <row r="287" spans="1:65" s="13" customFormat="1" ht="33.75">
      <c r="B287" s="182"/>
      <c r="C287" s="183"/>
      <c r="D287" s="184" t="s">
        <v>124</v>
      </c>
      <c r="E287" s="185" t="s">
        <v>19</v>
      </c>
      <c r="F287" s="186" t="s">
        <v>455</v>
      </c>
      <c r="G287" s="183"/>
      <c r="H287" s="185" t="s">
        <v>19</v>
      </c>
      <c r="I287" s="187"/>
      <c r="J287" s="183"/>
      <c r="K287" s="183"/>
      <c r="L287" s="188"/>
      <c r="M287" s="189"/>
      <c r="N287" s="190"/>
      <c r="O287" s="190"/>
      <c r="P287" s="190"/>
      <c r="Q287" s="190"/>
      <c r="R287" s="190"/>
      <c r="S287" s="190"/>
      <c r="T287" s="191"/>
      <c r="AT287" s="192" t="s">
        <v>124</v>
      </c>
      <c r="AU287" s="192" t="s">
        <v>80</v>
      </c>
      <c r="AV287" s="13" t="s">
        <v>80</v>
      </c>
      <c r="AW287" s="13" t="s">
        <v>36</v>
      </c>
      <c r="AX287" s="13" t="s">
        <v>75</v>
      </c>
      <c r="AY287" s="192" t="s">
        <v>115</v>
      </c>
    </row>
    <row r="288" spans="1:65" s="13" customFormat="1" ht="22.5">
      <c r="B288" s="182"/>
      <c r="C288" s="183"/>
      <c r="D288" s="184" t="s">
        <v>124</v>
      </c>
      <c r="E288" s="185" t="s">
        <v>19</v>
      </c>
      <c r="F288" s="186" t="s">
        <v>456</v>
      </c>
      <c r="G288" s="183"/>
      <c r="H288" s="185" t="s">
        <v>19</v>
      </c>
      <c r="I288" s="187"/>
      <c r="J288" s="183"/>
      <c r="K288" s="183"/>
      <c r="L288" s="188"/>
      <c r="M288" s="189"/>
      <c r="N288" s="190"/>
      <c r="O288" s="190"/>
      <c r="P288" s="190"/>
      <c r="Q288" s="190"/>
      <c r="R288" s="190"/>
      <c r="S288" s="190"/>
      <c r="T288" s="191"/>
      <c r="AT288" s="192" t="s">
        <v>124</v>
      </c>
      <c r="AU288" s="192" t="s">
        <v>80</v>
      </c>
      <c r="AV288" s="13" t="s">
        <v>80</v>
      </c>
      <c r="AW288" s="13" t="s">
        <v>36</v>
      </c>
      <c r="AX288" s="13" t="s">
        <v>75</v>
      </c>
      <c r="AY288" s="192" t="s">
        <v>115</v>
      </c>
    </row>
    <row r="289" spans="1:65" s="13" customFormat="1" ht="22.5">
      <c r="B289" s="182"/>
      <c r="C289" s="183"/>
      <c r="D289" s="184" t="s">
        <v>124</v>
      </c>
      <c r="E289" s="185" t="s">
        <v>19</v>
      </c>
      <c r="F289" s="186" t="s">
        <v>457</v>
      </c>
      <c r="G289" s="183"/>
      <c r="H289" s="185" t="s">
        <v>19</v>
      </c>
      <c r="I289" s="187"/>
      <c r="J289" s="183"/>
      <c r="K289" s="183"/>
      <c r="L289" s="188"/>
      <c r="M289" s="189"/>
      <c r="N289" s="190"/>
      <c r="O289" s="190"/>
      <c r="P289" s="190"/>
      <c r="Q289" s="190"/>
      <c r="R289" s="190"/>
      <c r="S289" s="190"/>
      <c r="T289" s="191"/>
      <c r="AT289" s="192" t="s">
        <v>124</v>
      </c>
      <c r="AU289" s="192" t="s">
        <v>80</v>
      </c>
      <c r="AV289" s="13" t="s">
        <v>80</v>
      </c>
      <c r="AW289" s="13" t="s">
        <v>36</v>
      </c>
      <c r="AX289" s="13" t="s">
        <v>75</v>
      </c>
      <c r="AY289" s="192" t="s">
        <v>115</v>
      </c>
    </row>
    <row r="290" spans="1:65" s="13" customFormat="1" ht="22.5">
      <c r="B290" s="182"/>
      <c r="C290" s="183"/>
      <c r="D290" s="184" t="s">
        <v>124</v>
      </c>
      <c r="E290" s="185" t="s">
        <v>19</v>
      </c>
      <c r="F290" s="186" t="s">
        <v>458</v>
      </c>
      <c r="G290" s="183"/>
      <c r="H290" s="185" t="s">
        <v>19</v>
      </c>
      <c r="I290" s="187"/>
      <c r="J290" s="183"/>
      <c r="K290" s="183"/>
      <c r="L290" s="188"/>
      <c r="M290" s="189"/>
      <c r="N290" s="190"/>
      <c r="O290" s="190"/>
      <c r="P290" s="190"/>
      <c r="Q290" s="190"/>
      <c r="R290" s="190"/>
      <c r="S290" s="190"/>
      <c r="T290" s="191"/>
      <c r="AT290" s="192" t="s">
        <v>124</v>
      </c>
      <c r="AU290" s="192" t="s">
        <v>80</v>
      </c>
      <c r="AV290" s="13" t="s">
        <v>80</v>
      </c>
      <c r="AW290" s="13" t="s">
        <v>36</v>
      </c>
      <c r="AX290" s="13" t="s">
        <v>75</v>
      </c>
      <c r="AY290" s="192" t="s">
        <v>115</v>
      </c>
    </row>
    <row r="291" spans="1:65" s="13" customFormat="1" ht="11.25">
      <c r="B291" s="182"/>
      <c r="C291" s="183"/>
      <c r="D291" s="184" t="s">
        <v>124</v>
      </c>
      <c r="E291" s="185" t="s">
        <v>19</v>
      </c>
      <c r="F291" s="186" t="s">
        <v>459</v>
      </c>
      <c r="G291" s="183"/>
      <c r="H291" s="185" t="s">
        <v>19</v>
      </c>
      <c r="I291" s="187"/>
      <c r="J291" s="183"/>
      <c r="K291" s="183"/>
      <c r="L291" s="188"/>
      <c r="M291" s="189"/>
      <c r="N291" s="190"/>
      <c r="O291" s="190"/>
      <c r="P291" s="190"/>
      <c r="Q291" s="190"/>
      <c r="R291" s="190"/>
      <c r="S291" s="190"/>
      <c r="T291" s="191"/>
      <c r="AT291" s="192" t="s">
        <v>124</v>
      </c>
      <c r="AU291" s="192" t="s">
        <v>80</v>
      </c>
      <c r="AV291" s="13" t="s">
        <v>80</v>
      </c>
      <c r="AW291" s="13" t="s">
        <v>36</v>
      </c>
      <c r="AX291" s="13" t="s">
        <v>75</v>
      </c>
      <c r="AY291" s="192" t="s">
        <v>115</v>
      </c>
    </row>
    <row r="292" spans="1:65" s="13" customFormat="1" ht="22.5">
      <c r="B292" s="182"/>
      <c r="C292" s="183"/>
      <c r="D292" s="184" t="s">
        <v>124</v>
      </c>
      <c r="E292" s="185" t="s">
        <v>19</v>
      </c>
      <c r="F292" s="186" t="s">
        <v>460</v>
      </c>
      <c r="G292" s="183"/>
      <c r="H292" s="185" t="s">
        <v>19</v>
      </c>
      <c r="I292" s="187"/>
      <c r="J292" s="183"/>
      <c r="K292" s="183"/>
      <c r="L292" s="188"/>
      <c r="M292" s="189"/>
      <c r="N292" s="190"/>
      <c r="O292" s="190"/>
      <c r="P292" s="190"/>
      <c r="Q292" s="190"/>
      <c r="R292" s="190"/>
      <c r="S292" s="190"/>
      <c r="T292" s="191"/>
      <c r="AT292" s="192" t="s">
        <v>124</v>
      </c>
      <c r="AU292" s="192" t="s">
        <v>80</v>
      </c>
      <c r="AV292" s="13" t="s">
        <v>80</v>
      </c>
      <c r="AW292" s="13" t="s">
        <v>36</v>
      </c>
      <c r="AX292" s="13" t="s">
        <v>75</v>
      </c>
      <c r="AY292" s="192" t="s">
        <v>115</v>
      </c>
    </row>
    <row r="293" spans="1:65" s="13" customFormat="1" ht="22.5">
      <c r="B293" s="182"/>
      <c r="C293" s="183"/>
      <c r="D293" s="184" t="s">
        <v>124</v>
      </c>
      <c r="E293" s="185" t="s">
        <v>19</v>
      </c>
      <c r="F293" s="186" t="s">
        <v>461</v>
      </c>
      <c r="G293" s="183"/>
      <c r="H293" s="185" t="s">
        <v>19</v>
      </c>
      <c r="I293" s="187"/>
      <c r="J293" s="183"/>
      <c r="K293" s="183"/>
      <c r="L293" s="188"/>
      <c r="M293" s="189"/>
      <c r="N293" s="190"/>
      <c r="O293" s="190"/>
      <c r="P293" s="190"/>
      <c r="Q293" s="190"/>
      <c r="R293" s="190"/>
      <c r="S293" s="190"/>
      <c r="T293" s="191"/>
      <c r="AT293" s="192" t="s">
        <v>124</v>
      </c>
      <c r="AU293" s="192" t="s">
        <v>80</v>
      </c>
      <c r="AV293" s="13" t="s">
        <v>80</v>
      </c>
      <c r="AW293" s="13" t="s">
        <v>36</v>
      </c>
      <c r="AX293" s="13" t="s">
        <v>75</v>
      </c>
      <c r="AY293" s="192" t="s">
        <v>115</v>
      </c>
    </row>
    <row r="294" spans="1:65" s="13" customFormat="1" ht="22.5">
      <c r="B294" s="182"/>
      <c r="C294" s="183"/>
      <c r="D294" s="184" t="s">
        <v>124</v>
      </c>
      <c r="E294" s="185" t="s">
        <v>19</v>
      </c>
      <c r="F294" s="186" t="s">
        <v>462</v>
      </c>
      <c r="G294" s="183"/>
      <c r="H294" s="185" t="s">
        <v>19</v>
      </c>
      <c r="I294" s="187"/>
      <c r="J294" s="183"/>
      <c r="K294" s="183"/>
      <c r="L294" s="188"/>
      <c r="M294" s="189"/>
      <c r="N294" s="190"/>
      <c r="O294" s="190"/>
      <c r="P294" s="190"/>
      <c r="Q294" s="190"/>
      <c r="R294" s="190"/>
      <c r="S294" s="190"/>
      <c r="T294" s="191"/>
      <c r="AT294" s="192" t="s">
        <v>124</v>
      </c>
      <c r="AU294" s="192" t="s">
        <v>80</v>
      </c>
      <c r="AV294" s="13" t="s">
        <v>80</v>
      </c>
      <c r="AW294" s="13" t="s">
        <v>36</v>
      </c>
      <c r="AX294" s="13" t="s">
        <v>75</v>
      </c>
      <c r="AY294" s="192" t="s">
        <v>115</v>
      </c>
    </row>
    <row r="295" spans="1:65" s="13" customFormat="1" ht="33.75">
      <c r="B295" s="182"/>
      <c r="C295" s="183"/>
      <c r="D295" s="184" t="s">
        <v>124</v>
      </c>
      <c r="E295" s="185" t="s">
        <v>19</v>
      </c>
      <c r="F295" s="186" t="s">
        <v>463</v>
      </c>
      <c r="G295" s="183"/>
      <c r="H295" s="185" t="s">
        <v>19</v>
      </c>
      <c r="I295" s="187"/>
      <c r="J295" s="183"/>
      <c r="K295" s="183"/>
      <c r="L295" s="188"/>
      <c r="M295" s="189"/>
      <c r="N295" s="190"/>
      <c r="O295" s="190"/>
      <c r="P295" s="190"/>
      <c r="Q295" s="190"/>
      <c r="R295" s="190"/>
      <c r="S295" s="190"/>
      <c r="T295" s="191"/>
      <c r="AT295" s="192" t="s">
        <v>124</v>
      </c>
      <c r="AU295" s="192" t="s">
        <v>80</v>
      </c>
      <c r="AV295" s="13" t="s">
        <v>80</v>
      </c>
      <c r="AW295" s="13" t="s">
        <v>36</v>
      </c>
      <c r="AX295" s="13" t="s">
        <v>75</v>
      </c>
      <c r="AY295" s="192" t="s">
        <v>115</v>
      </c>
    </row>
    <row r="296" spans="1:65" s="13" customFormat="1" ht="22.5">
      <c r="B296" s="182"/>
      <c r="C296" s="183"/>
      <c r="D296" s="184" t="s">
        <v>124</v>
      </c>
      <c r="E296" s="185" t="s">
        <v>19</v>
      </c>
      <c r="F296" s="186" t="s">
        <v>464</v>
      </c>
      <c r="G296" s="183"/>
      <c r="H296" s="185" t="s">
        <v>19</v>
      </c>
      <c r="I296" s="187"/>
      <c r="J296" s="183"/>
      <c r="K296" s="183"/>
      <c r="L296" s="188"/>
      <c r="M296" s="189"/>
      <c r="N296" s="190"/>
      <c r="O296" s="190"/>
      <c r="P296" s="190"/>
      <c r="Q296" s="190"/>
      <c r="R296" s="190"/>
      <c r="S296" s="190"/>
      <c r="T296" s="191"/>
      <c r="AT296" s="192" t="s">
        <v>124</v>
      </c>
      <c r="AU296" s="192" t="s">
        <v>80</v>
      </c>
      <c r="AV296" s="13" t="s">
        <v>80</v>
      </c>
      <c r="AW296" s="13" t="s">
        <v>36</v>
      </c>
      <c r="AX296" s="13" t="s">
        <v>75</v>
      </c>
      <c r="AY296" s="192" t="s">
        <v>115</v>
      </c>
    </row>
    <row r="297" spans="1:65" s="14" customFormat="1" ht="11.25">
      <c r="B297" s="193"/>
      <c r="C297" s="194"/>
      <c r="D297" s="184" t="s">
        <v>124</v>
      </c>
      <c r="E297" s="195" t="s">
        <v>19</v>
      </c>
      <c r="F297" s="196" t="s">
        <v>465</v>
      </c>
      <c r="G297" s="194"/>
      <c r="H297" s="197">
        <v>1</v>
      </c>
      <c r="I297" s="198"/>
      <c r="J297" s="194"/>
      <c r="K297" s="194"/>
      <c r="L297" s="199"/>
      <c r="M297" s="200"/>
      <c r="N297" s="201"/>
      <c r="O297" s="201"/>
      <c r="P297" s="201"/>
      <c r="Q297" s="201"/>
      <c r="R297" s="201"/>
      <c r="S297" s="201"/>
      <c r="T297" s="202"/>
      <c r="AT297" s="203" t="s">
        <v>124</v>
      </c>
      <c r="AU297" s="203" t="s">
        <v>80</v>
      </c>
      <c r="AV297" s="14" t="s">
        <v>82</v>
      </c>
      <c r="AW297" s="14" t="s">
        <v>36</v>
      </c>
      <c r="AX297" s="14" t="s">
        <v>75</v>
      </c>
      <c r="AY297" s="203" t="s">
        <v>115</v>
      </c>
    </row>
    <row r="298" spans="1:65" s="15" customFormat="1" ht="11.25">
      <c r="B298" s="204"/>
      <c r="C298" s="205"/>
      <c r="D298" s="184" t="s">
        <v>124</v>
      </c>
      <c r="E298" s="206" t="s">
        <v>19</v>
      </c>
      <c r="F298" s="207" t="s">
        <v>127</v>
      </c>
      <c r="G298" s="205"/>
      <c r="H298" s="208">
        <v>1</v>
      </c>
      <c r="I298" s="209"/>
      <c r="J298" s="205"/>
      <c r="K298" s="205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124</v>
      </c>
      <c r="AU298" s="214" t="s">
        <v>80</v>
      </c>
      <c r="AV298" s="15" t="s">
        <v>122</v>
      </c>
      <c r="AW298" s="15" t="s">
        <v>36</v>
      </c>
      <c r="AX298" s="15" t="s">
        <v>80</v>
      </c>
      <c r="AY298" s="214" t="s">
        <v>115</v>
      </c>
    </row>
    <row r="299" spans="1:65" s="2" customFormat="1" ht="37.9" customHeight="1">
      <c r="A299" s="35"/>
      <c r="B299" s="36"/>
      <c r="C299" s="169" t="s">
        <v>466</v>
      </c>
      <c r="D299" s="169" t="s">
        <v>117</v>
      </c>
      <c r="E299" s="170" t="s">
        <v>467</v>
      </c>
      <c r="F299" s="171" t="s">
        <v>468</v>
      </c>
      <c r="G299" s="172" t="s">
        <v>447</v>
      </c>
      <c r="H299" s="173">
        <v>1</v>
      </c>
      <c r="I299" s="174"/>
      <c r="J299" s="175">
        <f>ROUND(I299*H299,2)</f>
        <v>0</v>
      </c>
      <c r="K299" s="171" t="s">
        <v>19</v>
      </c>
      <c r="L299" s="40"/>
      <c r="M299" s="176" t="s">
        <v>19</v>
      </c>
      <c r="N299" s="177" t="s">
        <v>46</v>
      </c>
      <c r="O299" s="65"/>
      <c r="P299" s="178">
        <f>O299*H299</f>
        <v>0</v>
      </c>
      <c r="Q299" s="178">
        <v>0</v>
      </c>
      <c r="R299" s="178">
        <f>Q299*H299</f>
        <v>0</v>
      </c>
      <c r="S299" s="178">
        <v>0</v>
      </c>
      <c r="T299" s="17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80" t="s">
        <v>122</v>
      </c>
      <c r="AT299" s="180" t="s">
        <v>117</v>
      </c>
      <c r="AU299" s="180" t="s">
        <v>80</v>
      </c>
      <c r="AY299" s="18" t="s">
        <v>115</v>
      </c>
      <c r="BE299" s="181">
        <f>IF(N299="základní",J299,0)</f>
        <v>0</v>
      </c>
      <c r="BF299" s="181">
        <f>IF(N299="snížená",J299,0)</f>
        <v>0</v>
      </c>
      <c r="BG299" s="181">
        <f>IF(N299="zákl. přenesená",J299,0)</f>
        <v>0</v>
      </c>
      <c r="BH299" s="181">
        <f>IF(N299="sníž. přenesená",J299,0)</f>
        <v>0</v>
      </c>
      <c r="BI299" s="181">
        <f>IF(N299="nulová",J299,0)</f>
        <v>0</v>
      </c>
      <c r="BJ299" s="18" t="s">
        <v>80</v>
      </c>
      <c r="BK299" s="181">
        <f>ROUND(I299*H299,2)</f>
        <v>0</v>
      </c>
      <c r="BL299" s="18" t="s">
        <v>122</v>
      </c>
      <c r="BM299" s="180" t="s">
        <v>469</v>
      </c>
    </row>
    <row r="300" spans="1:65" s="12" customFormat="1" ht="25.9" customHeight="1">
      <c r="B300" s="153"/>
      <c r="C300" s="154"/>
      <c r="D300" s="155" t="s">
        <v>74</v>
      </c>
      <c r="E300" s="156" t="s">
        <v>470</v>
      </c>
      <c r="F300" s="156" t="s">
        <v>471</v>
      </c>
      <c r="G300" s="154"/>
      <c r="H300" s="154"/>
      <c r="I300" s="157"/>
      <c r="J300" s="158">
        <f>BK300</f>
        <v>0</v>
      </c>
      <c r="K300" s="154"/>
      <c r="L300" s="159"/>
      <c r="M300" s="160"/>
      <c r="N300" s="161"/>
      <c r="O300" s="161"/>
      <c r="P300" s="162">
        <f>SUM(P301:P322)</f>
        <v>0</v>
      </c>
      <c r="Q300" s="161"/>
      <c r="R300" s="162">
        <f>SUM(R301:R322)</f>
        <v>0</v>
      </c>
      <c r="S300" s="161"/>
      <c r="T300" s="163">
        <f>SUM(T301:T322)</f>
        <v>0</v>
      </c>
      <c r="AR300" s="164" t="s">
        <v>146</v>
      </c>
      <c r="AT300" s="165" t="s">
        <v>74</v>
      </c>
      <c r="AU300" s="165" t="s">
        <v>75</v>
      </c>
      <c r="AY300" s="164" t="s">
        <v>115</v>
      </c>
      <c r="BK300" s="166">
        <f>SUM(BK301:BK322)</f>
        <v>0</v>
      </c>
    </row>
    <row r="301" spans="1:65" s="2" customFormat="1" ht="37.9" customHeight="1">
      <c r="A301" s="35"/>
      <c r="B301" s="36"/>
      <c r="C301" s="169" t="s">
        <v>472</v>
      </c>
      <c r="D301" s="169" t="s">
        <v>117</v>
      </c>
      <c r="E301" s="170" t="s">
        <v>473</v>
      </c>
      <c r="F301" s="171" t="s">
        <v>474</v>
      </c>
      <c r="G301" s="172" t="s">
        <v>447</v>
      </c>
      <c r="H301" s="173">
        <v>1</v>
      </c>
      <c r="I301" s="174"/>
      <c r="J301" s="175">
        <f>ROUND(I301*H301,2)</f>
        <v>0</v>
      </c>
      <c r="K301" s="171" t="s">
        <v>19</v>
      </c>
      <c r="L301" s="40"/>
      <c r="M301" s="176" t="s">
        <v>19</v>
      </c>
      <c r="N301" s="177" t="s">
        <v>46</v>
      </c>
      <c r="O301" s="65"/>
      <c r="P301" s="178">
        <f>O301*H301</f>
        <v>0</v>
      </c>
      <c r="Q301" s="178">
        <v>0</v>
      </c>
      <c r="R301" s="178">
        <f>Q301*H301</f>
        <v>0</v>
      </c>
      <c r="S301" s="178">
        <v>0</v>
      </c>
      <c r="T301" s="17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0" t="s">
        <v>122</v>
      </c>
      <c r="AT301" s="180" t="s">
        <v>117</v>
      </c>
      <c r="AU301" s="180" t="s">
        <v>80</v>
      </c>
      <c r="AY301" s="18" t="s">
        <v>115</v>
      </c>
      <c r="BE301" s="181">
        <f>IF(N301="základní",J301,0)</f>
        <v>0</v>
      </c>
      <c r="BF301" s="181">
        <f>IF(N301="snížená",J301,0)</f>
        <v>0</v>
      </c>
      <c r="BG301" s="181">
        <f>IF(N301="zákl. přenesená",J301,0)</f>
        <v>0</v>
      </c>
      <c r="BH301" s="181">
        <f>IF(N301="sníž. přenesená",J301,0)</f>
        <v>0</v>
      </c>
      <c r="BI301" s="181">
        <f>IF(N301="nulová",J301,0)</f>
        <v>0</v>
      </c>
      <c r="BJ301" s="18" t="s">
        <v>80</v>
      </c>
      <c r="BK301" s="181">
        <f>ROUND(I301*H301,2)</f>
        <v>0</v>
      </c>
      <c r="BL301" s="18" t="s">
        <v>122</v>
      </c>
      <c r="BM301" s="180" t="s">
        <v>475</v>
      </c>
    </row>
    <row r="302" spans="1:65" s="2" customFormat="1" ht="14.45" customHeight="1">
      <c r="A302" s="35"/>
      <c r="B302" s="36"/>
      <c r="C302" s="169" t="s">
        <v>476</v>
      </c>
      <c r="D302" s="169" t="s">
        <v>117</v>
      </c>
      <c r="E302" s="170" t="s">
        <v>477</v>
      </c>
      <c r="F302" s="171" t="s">
        <v>478</v>
      </c>
      <c r="G302" s="172" t="s">
        <v>447</v>
      </c>
      <c r="H302" s="173">
        <v>1</v>
      </c>
      <c r="I302" s="174"/>
      <c r="J302" s="175">
        <f>ROUND(I302*H302,2)</f>
        <v>0</v>
      </c>
      <c r="K302" s="171" t="s">
        <v>19</v>
      </c>
      <c r="L302" s="40"/>
      <c r="M302" s="176" t="s">
        <v>19</v>
      </c>
      <c r="N302" s="177" t="s">
        <v>46</v>
      </c>
      <c r="O302" s="65"/>
      <c r="P302" s="178">
        <f>O302*H302</f>
        <v>0</v>
      </c>
      <c r="Q302" s="178">
        <v>0</v>
      </c>
      <c r="R302" s="178">
        <f>Q302*H302</f>
        <v>0</v>
      </c>
      <c r="S302" s="178">
        <v>0</v>
      </c>
      <c r="T302" s="17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0" t="s">
        <v>122</v>
      </c>
      <c r="AT302" s="180" t="s">
        <v>117</v>
      </c>
      <c r="AU302" s="180" t="s">
        <v>80</v>
      </c>
      <c r="AY302" s="18" t="s">
        <v>115</v>
      </c>
      <c r="BE302" s="181">
        <f>IF(N302="základní",J302,0)</f>
        <v>0</v>
      </c>
      <c r="BF302" s="181">
        <f>IF(N302="snížená",J302,0)</f>
        <v>0</v>
      </c>
      <c r="BG302" s="181">
        <f>IF(N302="zákl. přenesená",J302,0)</f>
        <v>0</v>
      </c>
      <c r="BH302" s="181">
        <f>IF(N302="sníž. přenesená",J302,0)</f>
        <v>0</v>
      </c>
      <c r="BI302" s="181">
        <f>IF(N302="nulová",J302,0)</f>
        <v>0</v>
      </c>
      <c r="BJ302" s="18" t="s">
        <v>80</v>
      </c>
      <c r="BK302" s="181">
        <f>ROUND(I302*H302,2)</f>
        <v>0</v>
      </c>
      <c r="BL302" s="18" t="s">
        <v>122</v>
      </c>
      <c r="BM302" s="180" t="s">
        <v>479</v>
      </c>
    </row>
    <row r="303" spans="1:65" s="2" customFormat="1" ht="49.15" customHeight="1">
      <c r="A303" s="35"/>
      <c r="B303" s="36"/>
      <c r="C303" s="169" t="s">
        <v>393</v>
      </c>
      <c r="D303" s="169" t="s">
        <v>117</v>
      </c>
      <c r="E303" s="170" t="s">
        <v>480</v>
      </c>
      <c r="F303" s="171" t="s">
        <v>481</v>
      </c>
      <c r="G303" s="172" t="s">
        <v>447</v>
      </c>
      <c r="H303" s="173">
        <v>1</v>
      </c>
      <c r="I303" s="174"/>
      <c r="J303" s="175">
        <f>ROUND(I303*H303,2)</f>
        <v>0</v>
      </c>
      <c r="K303" s="171" t="s">
        <v>19</v>
      </c>
      <c r="L303" s="40"/>
      <c r="M303" s="176" t="s">
        <v>19</v>
      </c>
      <c r="N303" s="177" t="s">
        <v>46</v>
      </c>
      <c r="O303" s="65"/>
      <c r="P303" s="178">
        <f>O303*H303</f>
        <v>0</v>
      </c>
      <c r="Q303" s="178">
        <v>0</v>
      </c>
      <c r="R303" s="178">
        <f>Q303*H303</f>
        <v>0</v>
      </c>
      <c r="S303" s="178">
        <v>0</v>
      </c>
      <c r="T303" s="17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0" t="s">
        <v>122</v>
      </c>
      <c r="AT303" s="180" t="s">
        <v>117</v>
      </c>
      <c r="AU303" s="180" t="s">
        <v>80</v>
      </c>
      <c r="AY303" s="18" t="s">
        <v>115</v>
      </c>
      <c r="BE303" s="181">
        <f>IF(N303="základní",J303,0)</f>
        <v>0</v>
      </c>
      <c r="BF303" s="181">
        <f>IF(N303="snížená",J303,0)</f>
        <v>0</v>
      </c>
      <c r="BG303" s="181">
        <f>IF(N303="zákl. přenesená",J303,0)</f>
        <v>0</v>
      </c>
      <c r="BH303" s="181">
        <f>IF(N303="sníž. přenesená",J303,0)</f>
        <v>0</v>
      </c>
      <c r="BI303" s="181">
        <f>IF(N303="nulová",J303,0)</f>
        <v>0</v>
      </c>
      <c r="BJ303" s="18" t="s">
        <v>80</v>
      </c>
      <c r="BK303" s="181">
        <f>ROUND(I303*H303,2)</f>
        <v>0</v>
      </c>
      <c r="BL303" s="18" t="s">
        <v>122</v>
      </c>
      <c r="BM303" s="180" t="s">
        <v>482</v>
      </c>
    </row>
    <row r="304" spans="1:65" s="13" customFormat="1" ht="11.25">
      <c r="B304" s="182"/>
      <c r="C304" s="183"/>
      <c r="D304" s="184" t="s">
        <v>124</v>
      </c>
      <c r="E304" s="185" t="s">
        <v>19</v>
      </c>
      <c r="F304" s="186" t="s">
        <v>483</v>
      </c>
      <c r="G304" s="183"/>
      <c r="H304" s="185" t="s">
        <v>19</v>
      </c>
      <c r="I304" s="187"/>
      <c r="J304" s="183"/>
      <c r="K304" s="183"/>
      <c r="L304" s="188"/>
      <c r="M304" s="189"/>
      <c r="N304" s="190"/>
      <c r="O304" s="190"/>
      <c r="P304" s="190"/>
      <c r="Q304" s="190"/>
      <c r="R304" s="190"/>
      <c r="S304" s="190"/>
      <c r="T304" s="191"/>
      <c r="AT304" s="192" t="s">
        <v>124</v>
      </c>
      <c r="AU304" s="192" t="s">
        <v>80</v>
      </c>
      <c r="AV304" s="13" t="s">
        <v>80</v>
      </c>
      <c r="AW304" s="13" t="s">
        <v>36</v>
      </c>
      <c r="AX304" s="13" t="s">
        <v>75</v>
      </c>
      <c r="AY304" s="192" t="s">
        <v>115</v>
      </c>
    </row>
    <row r="305" spans="1:65" s="14" customFormat="1" ht="11.25">
      <c r="B305" s="193"/>
      <c r="C305" s="194"/>
      <c r="D305" s="184" t="s">
        <v>124</v>
      </c>
      <c r="E305" s="195" t="s">
        <v>19</v>
      </c>
      <c r="F305" s="196" t="s">
        <v>80</v>
      </c>
      <c r="G305" s="194"/>
      <c r="H305" s="197">
        <v>1</v>
      </c>
      <c r="I305" s="198"/>
      <c r="J305" s="194"/>
      <c r="K305" s="194"/>
      <c r="L305" s="199"/>
      <c r="M305" s="200"/>
      <c r="N305" s="201"/>
      <c r="O305" s="201"/>
      <c r="P305" s="201"/>
      <c r="Q305" s="201"/>
      <c r="R305" s="201"/>
      <c r="S305" s="201"/>
      <c r="T305" s="202"/>
      <c r="AT305" s="203" t="s">
        <v>124</v>
      </c>
      <c r="AU305" s="203" t="s">
        <v>80</v>
      </c>
      <c r="AV305" s="14" t="s">
        <v>82</v>
      </c>
      <c r="AW305" s="14" t="s">
        <v>36</v>
      </c>
      <c r="AX305" s="14" t="s">
        <v>75</v>
      </c>
      <c r="AY305" s="203" t="s">
        <v>115</v>
      </c>
    </row>
    <row r="306" spans="1:65" s="15" customFormat="1" ht="11.25">
      <c r="B306" s="204"/>
      <c r="C306" s="205"/>
      <c r="D306" s="184" t="s">
        <v>124</v>
      </c>
      <c r="E306" s="206" t="s">
        <v>19</v>
      </c>
      <c r="F306" s="207" t="s">
        <v>127</v>
      </c>
      <c r="G306" s="205"/>
      <c r="H306" s="208">
        <v>1</v>
      </c>
      <c r="I306" s="209"/>
      <c r="J306" s="205"/>
      <c r="K306" s="205"/>
      <c r="L306" s="210"/>
      <c r="M306" s="211"/>
      <c r="N306" s="212"/>
      <c r="O306" s="212"/>
      <c r="P306" s="212"/>
      <c r="Q306" s="212"/>
      <c r="R306" s="212"/>
      <c r="S306" s="212"/>
      <c r="T306" s="213"/>
      <c r="AT306" s="214" t="s">
        <v>124</v>
      </c>
      <c r="AU306" s="214" t="s">
        <v>80</v>
      </c>
      <c r="AV306" s="15" t="s">
        <v>122</v>
      </c>
      <c r="AW306" s="15" t="s">
        <v>36</v>
      </c>
      <c r="AX306" s="15" t="s">
        <v>80</v>
      </c>
      <c r="AY306" s="214" t="s">
        <v>115</v>
      </c>
    </row>
    <row r="307" spans="1:65" s="2" customFormat="1" ht="49.15" customHeight="1">
      <c r="A307" s="35"/>
      <c r="B307" s="36"/>
      <c r="C307" s="169" t="s">
        <v>484</v>
      </c>
      <c r="D307" s="169" t="s">
        <v>117</v>
      </c>
      <c r="E307" s="170" t="s">
        <v>485</v>
      </c>
      <c r="F307" s="171" t="s">
        <v>486</v>
      </c>
      <c r="G307" s="172" t="s">
        <v>447</v>
      </c>
      <c r="H307" s="173">
        <v>1</v>
      </c>
      <c r="I307" s="174"/>
      <c r="J307" s="175">
        <f>ROUND(I307*H307,2)</f>
        <v>0</v>
      </c>
      <c r="K307" s="171" t="s">
        <v>19</v>
      </c>
      <c r="L307" s="40"/>
      <c r="M307" s="176" t="s">
        <v>19</v>
      </c>
      <c r="N307" s="177" t="s">
        <v>46</v>
      </c>
      <c r="O307" s="65"/>
      <c r="P307" s="178">
        <f>O307*H307</f>
        <v>0</v>
      </c>
      <c r="Q307" s="178">
        <v>0</v>
      </c>
      <c r="R307" s="178">
        <f>Q307*H307</f>
        <v>0</v>
      </c>
      <c r="S307" s="178">
        <v>0</v>
      </c>
      <c r="T307" s="17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0" t="s">
        <v>122</v>
      </c>
      <c r="AT307" s="180" t="s">
        <v>117</v>
      </c>
      <c r="AU307" s="180" t="s">
        <v>80</v>
      </c>
      <c r="AY307" s="18" t="s">
        <v>115</v>
      </c>
      <c r="BE307" s="181">
        <f>IF(N307="základní",J307,0)</f>
        <v>0</v>
      </c>
      <c r="BF307" s="181">
        <f>IF(N307="snížená",J307,0)</f>
        <v>0</v>
      </c>
      <c r="BG307" s="181">
        <f>IF(N307="zákl. přenesená",J307,0)</f>
        <v>0</v>
      </c>
      <c r="BH307" s="181">
        <f>IF(N307="sníž. přenesená",J307,0)</f>
        <v>0</v>
      </c>
      <c r="BI307" s="181">
        <f>IF(N307="nulová",J307,0)</f>
        <v>0</v>
      </c>
      <c r="BJ307" s="18" t="s">
        <v>80</v>
      </c>
      <c r="BK307" s="181">
        <f>ROUND(I307*H307,2)</f>
        <v>0</v>
      </c>
      <c r="BL307" s="18" t="s">
        <v>122</v>
      </c>
      <c r="BM307" s="180" t="s">
        <v>487</v>
      </c>
    </row>
    <row r="308" spans="1:65" s="2" customFormat="1" ht="14.45" customHeight="1">
      <c r="A308" s="35"/>
      <c r="B308" s="36"/>
      <c r="C308" s="169" t="s">
        <v>488</v>
      </c>
      <c r="D308" s="169" t="s">
        <v>117</v>
      </c>
      <c r="E308" s="170" t="s">
        <v>489</v>
      </c>
      <c r="F308" s="171" t="s">
        <v>490</v>
      </c>
      <c r="G308" s="172" t="s">
        <v>447</v>
      </c>
      <c r="H308" s="173">
        <v>1</v>
      </c>
      <c r="I308" s="174"/>
      <c r="J308" s="175">
        <f>ROUND(I308*H308,2)</f>
        <v>0</v>
      </c>
      <c r="K308" s="171" t="s">
        <v>19</v>
      </c>
      <c r="L308" s="40"/>
      <c r="M308" s="176" t="s">
        <v>19</v>
      </c>
      <c r="N308" s="177" t="s">
        <v>46</v>
      </c>
      <c r="O308" s="65"/>
      <c r="P308" s="178">
        <f>O308*H308</f>
        <v>0</v>
      </c>
      <c r="Q308" s="178">
        <v>0</v>
      </c>
      <c r="R308" s="178">
        <f>Q308*H308</f>
        <v>0</v>
      </c>
      <c r="S308" s="178">
        <v>0</v>
      </c>
      <c r="T308" s="17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0" t="s">
        <v>122</v>
      </c>
      <c r="AT308" s="180" t="s">
        <v>117</v>
      </c>
      <c r="AU308" s="180" t="s">
        <v>80</v>
      </c>
      <c r="AY308" s="18" t="s">
        <v>115</v>
      </c>
      <c r="BE308" s="181">
        <f>IF(N308="základní",J308,0)</f>
        <v>0</v>
      </c>
      <c r="BF308" s="181">
        <f>IF(N308="snížená",J308,0)</f>
        <v>0</v>
      </c>
      <c r="BG308" s="181">
        <f>IF(N308="zákl. přenesená",J308,0)</f>
        <v>0</v>
      </c>
      <c r="BH308" s="181">
        <f>IF(N308="sníž. přenesená",J308,0)</f>
        <v>0</v>
      </c>
      <c r="BI308" s="181">
        <f>IF(N308="nulová",J308,0)</f>
        <v>0</v>
      </c>
      <c r="BJ308" s="18" t="s">
        <v>80</v>
      </c>
      <c r="BK308" s="181">
        <f>ROUND(I308*H308,2)</f>
        <v>0</v>
      </c>
      <c r="BL308" s="18" t="s">
        <v>122</v>
      </c>
      <c r="BM308" s="180" t="s">
        <v>491</v>
      </c>
    </row>
    <row r="309" spans="1:65" s="13" customFormat="1" ht="33.75">
      <c r="B309" s="182"/>
      <c r="C309" s="183"/>
      <c r="D309" s="184" t="s">
        <v>124</v>
      </c>
      <c r="E309" s="185" t="s">
        <v>19</v>
      </c>
      <c r="F309" s="186" t="s">
        <v>492</v>
      </c>
      <c r="G309" s="183"/>
      <c r="H309" s="185" t="s">
        <v>19</v>
      </c>
      <c r="I309" s="187"/>
      <c r="J309" s="183"/>
      <c r="K309" s="183"/>
      <c r="L309" s="188"/>
      <c r="M309" s="189"/>
      <c r="N309" s="190"/>
      <c r="O309" s="190"/>
      <c r="P309" s="190"/>
      <c r="Q309" s="190"/>
      <c r="R309" s="190"/>
      <c r="S309" s="190"/>
      <c r="T309" s="191"/>
      <c r="AT309" s="192" t="s">
        <v>124</v>
      </c>
      <c r="AU309" s="192" t="s">
        <v>80</v>
      </c>
      <c r="AV309" s="13" t="s">
        <v>80</v>
      </c>
      <c r="AW309" s="13" t="s">
        <v>36</v>
      </c>
      <c r="AX309" s="13" t="s">
        <v>75</v>
      </c>
      <c r="AY309" s="192" t="s">
        <v>115</v>
      </c>
    </row>
    <row r="310" spans="1:65" s="13" customFormat="1" ht="33.75">
      <c r="B310" s="182"/>
      <c r="C310" s="183"/>
      <c r="D310" s="184" t="s">
        <v>124</v>
      </c>
      <c r="E310" s="185" t="s">
        <v>19</v>
      </c>
      <c r="F310" s="186" t="s">
        <v>493</v>
      </c>
      <c r="G310" s="183"/>
      <c r="H310" s="185" t="s">
        <v>19</v>
      </c>
      <c r="I310" s="187"/>
      <c r="J310" s="183"/>
      <c r="K310" s="183"/>
      <c r="L310" s="188"/>
      <c r="M310" s="189"/>
      <c r="N310" s="190"/>
      <c r="O310" s="190"/>
      <c r="P310" s="190"/>
      <c r="Q310" s="190"/>
      <c r="R310" s="190"/>
      <c r="S310" s="190"/>
      <c r="T310" s="191"/>
      <c r="AT310" s="192" t="s">
        <v>124</v>
      </c>
      <c r="AU310" s="192" t="s">
        <v>80</v>
      </c>
      <c r="AV310" s="13" t="s">
        <v>80</v>
      </c>
      <c r="AW310" s="13" t="s">
        <v>36</v>
      </c>
      <c r="AX310" s="13" t="s">
        <v>75</v>
      </c>
      <c r="AY310" s="192" t="s">
        <v>115</v>
      </c>
    </row>
    <row r="311" spans="1:65" s="13" customFormat="1" ht="33.75">
      <c r="B311" s="182"/>
      <c r="C311" s="183"/>
      <c r="D311" s="184" t="s">
        <v>124</v>
      </c>
      <c r="E311" s="185" t="s">
        <v>19</v>
      </c>
      <c r="F311" s="186" t="s">
        <v>494</v>
      </c>
      <c r="G311" s="183"/>
      <c r="H311" s="185" t="s">
        <v>19</v>
      </c>
      <c r="I311" s="187"/>
      <c r="J311" s="183"/>
      <c r="K311" s="183"/>
      <c r="L311" s="188"/>
      <c r="M311" s="189"/>
      <c r="N311" s="190"/>
      <c r="O311" s="190"/>
      <c r="P311" s="190"/>
      <c r="Q311" s="190"/>
      <c r="R311" s="190"/>
      <c r="S311" s="190"/>
      <c r="T311" s="191"/>
      <c r="AT311" s="192" t="s">
        <v>124</v>
      </c>
      <c r="AU311" s="192" t="s">
        <v>80</v>
      </c>
      <c r="AV311" s="13" t="s">
        <v>80</v>
      </c>
      <c r="AW311" s="13" t="s">
        <v>36</v>
      </c>
      <c r="AX311" s="13" t="s">
        <v>75</v>
      </c>
      <c r="AY311" s="192" t="s">
        <v>115</v>
      </c>
    </row>
    <row r="312" spans="1:65" s="13" customFormat="1" ht="22.5">
      <c r="B312" s="182"/>
      <c r="C312" s="183"/>
      <c r="D312" s="184" t="s">
        <v>124</v>
      </c>
      <c r="E312" s="185" t="s">
        <v>19</v>
      </c>
      <c r="F312" s="186" t="s">
        <v>495</v>
      </c>
      <c r="G312" s="183"/>
      <c r="H312" s="185" t="s">
        <v>19</v>
      </c>
      <c r="I312" s="187"/>
      <c r="J312" s="183"/>
      <c r="K312" s="183"/>
      <c r="L312" s="188"/>
      <c r="M312" s="189"/>
      <c r="N312" s="190"/>
      <c r="O312" s="190"/>
      <c r="P312" s="190"/>
      <c r="Q312" s="190"/>
      <c r="R312" s="190"/>
      <c r="S312" s="190"/>
      <c r="T312" s="191"/>
      <c r="AT312" s="192" t="s">
        <v>124</v>
      </c>
      <c r="AU312" s="192" t="s">
        <v>80</v>
      </c>
      <c r="AV312" s="13" t="s">
        <v>80</v>
      </c>
      <c r="AW312" s="13" t="s">
        <v>36</v>
      </c>
      <c r="AX312" s="13" t="s">
        <v>75</v>
      </c>
      <c r="AY312" s="192" t="s">
        <v>115</v>
      </c>
    </row>
    <row r="313" spans="1:65" s="14" customFormat="1" ht="11.25">
      <c r="B313" s="193"/>
      <c r="C313" s="194"/>
      <c r="D313" s="184" t="s">
        <v>124</v>
      </c>
      <c r="E313" s="195" t="s">
        <v>19</v>
      </c>
      <c r="F313" s="196" t="s">
        <v>465</v>
      </c>
      <c r="G313" s="194"/>
      <c r="H313" s="197">
        <v>1</v>
      </c>
      <c r="I313" s="198"/>
      <c r="J313" s="194"/>
      <c r="K313" s="194"/>
      <c r="L313" s="199"/>
      <c r="M313" s="200"/>
      <c r="N313" s="201"/>
      <c r="O313" s="201"/>
      <c r="P313" s="201"/>
      <c r="Q313" s="201"/>
      <c r="R313" s="201"/>
      <c r="S313" s="201"/>
      <c r="T313" s="202"/>
      <c r="AT313" s="203" t="s">
        <v>124</v>
      </c>
      <c r="AU313" s="203" t="s">
        <v>80</v>
      </c>
      <c r="AV313" s="14" t="s">
        <v>82</v>
      </c>
      <c r="AW313" s="14" t="s">
        <v>36</v>
      </c>
      <c r="AX313" s="14" t="s">
        <v>75</v>
      </c>
      <c r="AY313" s="203" t="s">
        <v>115</v>
      </c>
    </row>
    <row r="314" spans="1:65" s="15" customFormat="1" ht="11.25">
      <c r="B314" s="204"/>
      <c r="C314" s="205"/>
      <c r="D314" s="184" t="s">
        <v>124</v>
      </c>
      <c r="E314" s="206" t="s">
        <v>19</v>
      </c>
      <c r="F314" s="207" t="s">
        <v>127</v>
      </c>
      <c r="G314" s="205"/>
      <c r="H314" s="208">
        <v>1</v>
      </c>
      <c r="I314" s="209"/>
      <c r="J314" s="205"/>
      <c r="K314" s="205"/>
      <c r="L314" s="210"/>
      <c r="M314" s="211"/>
      <c r="N314" s="212"/>
      <c r="O314" s="212"/>
      <c r="P314" s="212"/>
      <c r="Q314" s="212"/>
      <c r="R314" s="212"/>
      <c r="S314" s="212"/>
      <c r="T314" s="213"/>
      <c r="AT314" s="214" t="s">
        <v>124</v>
      </c>
      <c r="AU314" s="214" t="s">
        <v>80</v>
      </c>
      <c r="AV314" s="15" t="s">
        <v>122</v>
      </c>
      <c r="AW314" s="15" t="s">
        <v>36</v>
      </c>
      <c r="AX314" s="15" t="s">
        <v>80</v>
      </c>
      <c r="AY314" s="214" t="s">
        <v>115</v>
      </c>
    </row>
    <row r="315" spans="1:65" s="2" customFormat="1" ht="49.15" customHeight="1">
      <c r="A315" s="35"/>
      <c r="B315" s="36"/>
      <c r="C315" s="169" t="s">
        <v>496</v>
      </c>
      <c r="D315" s="169" t="s">
        <v>117</v>
      </c>
      <c r="E315" s="170" t="s">
        <v>497</v>
      </c>
      <c r="F315" s="171" t="s">
        <v>498</v>
      </c>
      <c r="G315" s="172" t="s">
        <v>447</v>
      </c>
      <c r="H315" s="173">
        <v>1</v>
      </c>
      <c r="I315" s="174"/>
      <c r="J315" s="175">
        <f>ROUND(I315*H315,2)</f>
        <v>0</v>
      </c>
      <c r="K315" s="171" t="s">
        <v>19</v>
      </c>
      <c r="L315" s="40"/>
      <c r="M315" s="176" t="s">
        <v>19</v>
      </c>
      <c r="N315" s="177" t="s">
        <v>46</v>
      </c>
      <c r="O315" s="65"/>
      <c r="P315" s="178">
        <f>O315*H315</f>
        <v>0</v>
      </c>
      <c r="Q315" s="178">
        <v>0</v>
      </c>
      <c r="R315" s="178">
        <f>Q315*H315</f>
        <v>0</v>
      </c>
      <c r="S315" s="178">
        <v>0</v>
      </c>
      <c r="T315" s="17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0" t="s">
        <v>122</v>
      </c>
      <c r="AT315" s="180" t="s">
        <v>117</v>
      </c>
      <c r="AU315" s="180" t="s">
        <v>80</v>
      </c>
      <c r="AY315" s="18" t="s">
        <v>115</v>
      </c>
      <c r="BE315" s="181">
        <f>IF(N315="základní",J315,0)</f>
        <v>0</v>
      </c>
      <c r="BF315" s="181">
        <f>IF(N315="snížená",J315,0)</f>
        <v>0</v>
      </c>
      <c r="BG315" s="181">
        <f>IF(N315="zákl. přenesená",J315,0)</f>
        <v>0</v>
      </c>
      <c r="BH315" s="181">
        <f>IF(N315="sníž. přenesená",J315,0)</f>
        <v>0</v>
      </c>
      <c r="BI315" s="181">
        <f>IF(N315="nulová",J315,0)</f>
        <v>0</v>
      </c>
      <c r="BJ315" s="18" t="s">
        <v>80</v>
      </c>
      <c r="BK315" s="181">
        <f>ROUND(I315*H315,2)</f>
        <v>0</v>
      </c>
      <c r="BL315" s="18" t="s">
        <v>122</v>
      </c>
      <c r="BM315" s="180" t="s">
        <v>499</v>
      </c>
    </row>
    <row r="316" spans="1:65" s="2" customFormat="1" ht="14.45" customHeight="1">
      <c r="A316" s="35"/>
      <c r="B316" s="36"/>
      <c r="C316" s="169" t="s">
        <v>500</v>
      </c>
      <c r="D316" s="169" t="s">
        <v>117</v>
      </c>
      <c r="E316" s="170" t="s">
        <v>501</v>
      </c>
      <c r="F316" s="171" t="s">
        <v>502</v>
      </c>
      <c r="G316" s="172" t="s">
        <v>447</v>
      </c>
      <c r="H316" s="173">
        <v>1</v>
      </c>
      <c r="I316" s="174"/>
      <c r="J316" s="175">
        <f>ROUND(I316*H316,2)</f>
        <v>0</v>
      </c>
      <c r="K316" s="171" t="s">
        <v>19</v>
      </c>
      <c r="L316" s="40"/>
      <c r="M316" s="176" t="s">
        <v>19</v>
      </c>
      <c r="N316" s="177" t="s">
        <v>46</v>
      </c>
      <c r="O316" s="65"/>
      <c r="P316" s="178">
        <f>O316*H316</f>
        <v>0</v>
      </c>
      <c r="Q316" s="178">
        <v>0</v>
      </c>
      <c r="R316" s="178">
        <f>Q316*H316</f>
        <v>0</v>
      </c>
      <c r="S316" s="178">
        <v>0</v>
      </c>
      <c r="T316" s="179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80" t="s">
        <v>122</v>
      </c>
      <c r="AT316" s="180" t="s">
        <v>117</v>
      </c>
      <c r="AU316" s="180" t="s">
        <v>80</v>
      </c>
      <c r="AY316" s="18" t="s">
        <v>115</v>
      </c>
      <c r="BE316" s="181">
        <f>IF(N316="základní",J316,0)</f>
        <v>0</v>
      </c>
      <c r="BF316" s="181">
        <f>IF(N316="snížená",J316,0)</f>
        <v>0</v>
      </c>
      <c r="BG316" s="181">
        <f>IF(N316="zákl. přenesená",J316,0)</f>
        <v>0</v>
      </c>
      <c r="BH316" s="181">
        <f>IF(N316="sníž. přenesená",J316,0)</f>
        <v>0</v>
      </c>
      <c r="BI316" s="181">
        <f>IF(N316="nulová",J316,0)</f>
        <v>0</v>
      </c>
      <c r="BJ316" s="18" t="s">
        <v>80</v>
      </c>
      <c r="BK316" s="181">
        <f>ROUND(I316*H316,2)</f>
        <v>0</v>
      </c>
      <c r="BL316" s="18" t="s">
        <v>122</v>
      </c>
      <c r="BM316" s="180" t="s">
        <v>503</v>
      </c>
    </row>
    <row r="317" spans="1:65" s="13" customFormat="1" ht="33.75">
      <c r="B317" s="182"/>
      <c r="C317" s="183"/>
      <c r="D317" s="184" t="s">
        <v>124</v>
      </c>
      <c r="E317" s="185" t="s">
        <v>19</v>
      </c>
      <c r="F317" s="186" t="s">
        <v>504</v>
      </c>
      <c r="G317" s="183"/>
      <c r="H317" s="185" t="s">
        <v>19</v>
      </c>
      <c r="I317" s="187"/>
      <c r="J317" s="183"/>
      <c r="K317" s="183"/>
      <c r="L317" s="188"/>
      <c r="M317" s="189"/>
      <c r="N317" s="190"/>
      <c r="O317" s="190"/>
      <c r="P317" s="190"/>
      <c r="Q317" s="190"/>
      <c r="R317" s="190"/>
      <c r="S317" s="190"/>
      <c r="T317" s="191"/>
      <c r="AT317" s="192" t="s">
        <v>124</v>
      </c>
      <c r="AU317" s="192" t="s">
        <v>80</v>
      </c>
      <c r="AV317" s="13" t="s">
        <v>80</v>
      </c>
      <c r="AW317" s="13" t="s">
        <v>36</v>
      </c>
      <c r="AX317" s="13" t="s">
        <v>75</v>
      </c>
      <c r="AY317" s="192" t="s">
        <v>115</v>
      </c>
    </row>
    <row r="318" spans="1:65" s="13" customFormat="1" ht="33.75">
      <c r="B318" s="182"/>
      <c r="C318" s="183"/>
      <c r="D318" s="184" t="s">
        <v>124</v>
      </c>
      <c r="E318" s="185" t="s">
        <v>19</v>
      </c>
      <c r="F318" s="186" t="s">
        <v>505</v>
      </c>
      <c r="G318" s="183"/>
      <c r="H318" s="185" t="s">
        <v>19</v>
      </c>
      <c r="I318" s="187"/>
      <c r="J318" s="183"/>
      <c r="K318" s="183"/>
      <c r="L318" s="188"/>
      <c r="M318" s="189"/>
      <c r="N318" s="190"/>
      <c r="O318" s="190"/>
      <c r="P318" s="190"/>
      <c r="Q318" s="190"/>
      <c r="R318" s="190"/>
      <c r="S318" s="190"/>
      <c r="T318" s="191"/>
      <c r="AT318" s="192" t="s">
        <v>124</v>
      </c>
      <c r="AU318" s="192" t="s">
        <v>80</v>
      </c>
      <c r="AV318" s="13" t="s">
        <v>80</v>
      </c>
      <c r="AW318" s="13" t="s">
        <v>36</v>
      </c>
      <c r="AX318" s="13" t="s">
        <v>75</v>
      </c>
      <c r="AY318" s="192" t="s">
        <v>115</v>
      </c>
    </row>
    <row r="319" spans="1:65" s="13" customFormat="1" ht="22.5">
      <c r="B319" s="182"/>
      <c r="C319" s="183"/>
      <c r="D319" s="184" t="s">
        <v>124</v>
      </c>
      <c r="E319" s="185" t="s">
        <v>19</v>
      </c>
      <c r="F319" s="186" t="s">
        <v>506</v>
      </c>
      <c r="G319" s="183"/>
      <c r="H319" s="185" t="s">
        <v>19</v>
      </c>
      <c r="I319" s="187"/>
      <c r="J319" s="183"/>
      <c r="K319" s="183"/>
      <c r="L319" s="188"/>
      <c r="M319" s="189"/>
      <c r="N319" s="190"/>
      <c r="O319" s="190"/>
      <c r="P319" s="190"/>
      <c r="Q319" s="190"/>
      <c r="R319" s="190"/>
      <c r="S319" s="190"/>
      <c r="T319" s="191"/>
      <c r="AT319" s="192" t="s">
        <v>124</v>
      </c>
      <c r="AU319" s="192" t="s">
        <v>80</v>
      </c>
      <c r="AV319" s="13" t="s">
        <v>80</v>
      </c>
      <c r="AW319" s="13" t="s">
        <v>36</v>
      </c>
      <c r="AX319" s="13" t="s">
        <v>75</v>
      </c>
      <c r="AY319" s="192" t="s">
        <v>115</v>
      </c>
    </row>
    <row r="320" spans="1:65" s="13" customFormat="1" ht="22.5">
      <c r="B320" s="182"/>
      <c r="C320" s="183"/>
      <c r="D320" s="184" t="s">
        <v>124</v>
      </c>
      <c r="E320" s="185" t="s">
        <v>19</v>
      </c>
      <c r="F320" s="186" t="s">
        <v>495</v>
      </c>
      <c r="G320" s="183"/>
      <c r="H320" s="185" t="s">
        <v>19</v>
      </c>
      <c r="I320" s="187"/>
      <c r="J320" s="183"/>
      <c r="K320" s="183"/>
      <c r="L320" s="188"/>
      <c r="M320" s="189"/>
      <c r="N320" s="190"/>
      <c r="O320" s="190"/>
      <c r="P320" s="190"/>
      <c r="Q320" s="190"/>
      <c r="R320" s="190"/>
      <c r="S320" s="190"/>
      <c r="T320" s="191"/>
      <c r="AT320" s="192" t="s">
        <v>124</v>
      </c>
      <c r="AU320" s="192" t="s">
        <v>80</v>
      </c>
      <c r="AV320" s="13" t="s">
        <v>80</v>
      </c>
      <c r="AW320" s="13" t="s">
        <v>36</v>
      </c>
      <c r="AX320" s="13" t="s">
        <v>75</v>
      </c>
      <c r="AY320" s="192" t="s">
        <v>115</v>
      </c>
    </row>
    <row r="321" spans="1:51" s="14" customFormat="1" ht="11.25">
      <c r="B321" s="193"/>
      <c r="C321" s="194"/>
      <c r="D321" s="184" t="s">
        <v>124</v>
      </c>
      <c r="E321" s="195" t="s">
        <v>19</v>
      </c>
      <c r="F321" s="196" t="s">
        <v>465</v>
      </c>
      <c r="G321" s="194"/>
      <c r="H321" s="197">
        <v>1</v>
      </c>
      <c r="I321" s="198"/>
      <c r="J321" s="194"/>
      <c r="K321" s="194"/>
      <c r="L321" s="199"/>
      <c r="M321" s="200"/>
      <c r="N321" s="201"/>
      <c r="O321" s="201"/>
      <c r="P321" s="201"/>
      <c r="Q321" s="201"/>
      <c r="R321" s="201"/>
      <c r="S321" s="201"/>
      <c r="T321" s="202"/>
      <c r="AT321" s="203" t="s">
        <v>124</v>
      </c>
      <c r="AU321" s="203" t="s">
        <v>80</v>
      </c>
      <c r="AV321" s="14" t="s">
        <v>82</v>
      </c>
      <c r="AW321" s="14" t="s">
        <v>36</v>
      </c>
      <c r="AX321" s="14" t="s">
        <v>75</v>
      </c>
      <c r="AY321" s="203" t="s">
        <v>115</v>
      </c>
    </row>
    <row r="322" spans="1:51" s="15" customFormat="1" ht="11.25">
      <c r="B322" s="204"/>
      <c r="C322" s="205"/>
      <c r="D322" s="184" t="s">
        <v>124</v>
      </c>
      <c r="E322" s="206" t="s">
        <v>19</v>
      </c>
      <c r="F322" s="207" t="s">
        <v>127</v>
      </c>
      <c r="G322" s="205"/>
      <c r="H322" s="208">
        <v>1</v>
      </c>
      <c r="I322" s="209"/>
      <c r="J322" s="205"/>
      <c r="K322" s="205"/>
      <c r="L322" s="210"/>
      <c r="M322" s="225"/>
      <c r="N322" s="226"/>
      <c r="O322" s="226"/>
      <c r="P322" s="226"/>
      <c r="Q322" s="226"/>
      <c r="R322" s="226"/>
      <c r="S322" s="226"/>
      <c r="T322" s="227"/>
      <c r="AT322" s="214" t="s">
        <v>124</v>
      </c>
      <c r="AU322" s="214" t="s">
        <v>80</v>
      </c>
      <c r="AV322" s="15" t="s">
        <v>122</v>
      </c>
      <c r="AW322" s="15" t="s">
        <v>36</v>
      </c>
      <c r="AX322" s="15" t="s">
        <v>80</v>
      </c>
      <c r="AY322" s="214" t="s">
        <v>115</v>
      </c>
    </row>
    <row r="323" spans="1:51" s="2" customFormat="1" ht="6.95" customHeight="1">
      <c r="A323" s="35"/>
      <c r="B323" s="48"/>
      <c r="C323" s="49"/>
      <c r="D323" s="49"/>
      <c r="E323" s="49"/>
      <c r="F323" s="49"/>
      <c r="G323" s="49"/>
      <c r="H323" s="49"/>
      <c r="I323" s="49"/>
      <c r="J323" s="49"/>
      <c r="K323" s="49"/>
      <c r="L323" s="40"/>
      <c r="M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</row>
  </sheetData>
  <sheetProtection algorithmName="SHA-512" hashValue="uvijNDzcnMQVnq3arZAQTg+0JI6GtzloWEldO/ZBOSFB68EhGm9xLPCQGMjgLWy3MlWcPYVhhdQ+Duab5mIyWQ==" saltValue="lRMBCcm9jsKvTOedTVue7coknKxm9e8zwQt6cpdJ7Lio/sSn6AGt3sNnFy2kl/uYJJQRh/ogKxajV47peOxlWQ==" spinCount="100000" sheet="1" objects="1" scenarios="1" formatColumns="0" formatRows="0" autoFilter="0"/>
  <autoFilter ref="C84:K322"/>
  <mergeCells count="6">
    <mergeCell ref="L2:V2"/>
    <mergeCell ref="E7:H7"/>
    <mergeCell ref="E16:H16"/>
    <mergeCell ref="E25:H25"/>
    <mergeCell ref="E46:H46"/>
    <mergeCell ref="E77:H7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28" customWidth="1"/>
    <col min="2" max="2" width="1.6640625" style="228" customWidth="1"/>
    <col min="3" max="4" width="5" style="228" customWidth="1"/>
    <col min="5" max="5" width="11.6640625" style="228" customWidth="1"/>
    <col min="6" max="6" width="9.1640625" style="228" customWidth="1"/>
    <col min="7" max="7" width="5" style="228" customWidth="1"/>
    <col min="8" max="8" width="77.83203125" style="228" customWidth="1"/>
    <col min="9" max="10" width="20" style="228" customWidth="1"/>
    <col min="11" max="11" width="1.6640625" style="228" customWidth="1"/>
  </cols>
  <sheetData>
    <row r="1" spans="2:11" s="1" customFormat="1" ht="37.5" customHeight="1"/>
    <row r="2" spans="2:11" s="1" customFormat="1" ht="7.5" customHeight="1">
      <c r="B2" s="229"/>
      <c r="C2" s="230"/>
      <c r="D2" s="230"/>
      <c r="E2" s="230"/>
      <c r="F2" s="230"/>
      <c r="G2" s="230"/>
      <c r="H2" s="230"/>
      <c r="I2" s="230"/>
      <c r="J2" s="230"/>
      <c r="K2" s="231"/>
    </row>
    <row r="3" spans="2:11" s="16" customFormat="1" ht="45" customHeight="1">
      <c r="B3" s="232"/>
      <c r="C3" s="356" t="s">
        <v>507</v>
      </c>
      <c r="D3" s="356"/>
      <c r="E3" s="356"/>
      <c r="F3" s="356"/>
      <c r="G3" s="356"/>
      <c r="H3" s="356"/>
      <c r="I3" s="356"/>
      <c r="J3" s="356"/>
      <c r="K3" s="233"/>
    </row>
    <row r="4" spans="2:11" s="1" customFormat="1" ht="25.5" customHeight="1">
      <c r="B4" s="234"/>
      <c r="C4" s="361" t="s">
        <v>508</v>
      </c>
      <c r="D4" s="361"/>
      <c r="E4" s="361"/>
      <c r="F4" s="361"/>
      <c r="G4" s="361"/>
      <c r="H4" s="361"/>
      <c r="I4" s="361"/>
      <c r="J4" s="361"/>
      <c r="K4" s="235"/>
    </row>
    <row r="5" spans="2:11" s="1" customFormat="1" ht="5.25" customHeight="1">
      <c r="B5" s="234"/>
      <c r="C5" s="236"/>
      <c r="D5" s="236"/>
      <c r="E5" s="236"/>
      <c r="F5" s="236"/>
      <c r="G5" s="236"/>
      <c r="H5" s="236"/>
      <c r="I5" s="236"/>
      <c r="J5" s="236"/>
      <c r="K5" s="235"/>
    </row>
    <row r="6" spans="2:11" s="1" customFormat="1" ht="15" customHeight="1">
      <c r="B6" s="234"/>
      <c r="C6" s="360" t="s">
        <v>509</v>
      </c>
      <c r="D6" s="360"/>
      <c r="E6" s="360"/>
      <c r="F6" s="360"/>
      <c r="G6" s="360"/>
      <c r="H6" s="360"/>
      <c r="I6" s="360"/>
      <c r="J6" s="360"/>
      <c r="K6" s="235"/>
    </row>
    <row r="7" spans="2:11" s="1" customFormat="1" ht="15" customHeight="1">
      <c r="B7" s="238"/>
      <c r="C7" s="360" t="s">
        <v>510</v>
      </c>
      <c r="D7" s="360"/>
      <c r="E7" s="360"/>
      <c r="F7" s="360"/>
      <c r="G7" s="360"/>
      <c r="H7" s="360"/>
      <c r="I7" s="360"/>
      <c r="J7" s="360"/>
      <c r="K7" s="235"/>
    </row>
    <row r="8" spans="2:11" s="1" customFormat="1" ht="12.75" customHeight="1">
      <c r="B8" s="238"/>
      <c r="C8" s="237"/>
      <c r="D8" s="237"/>
      <c r="E8" s="237"/>
      <c r="F8" s="237"/>
      <c r="G8" s="237"/>
      <c r="H8" s="237"/>
      <c r="I8" s="237"/>
      <c r="J8" s="237"/>
      <c r="K8" s="235"/>
    </row>
    <row r="9" spans="2:11" s="1" customFormat="1" ht="15" customHeight="1">
      <c r="B9" s="238"/>
      <c r="C9" s="360" t="s">
        <v>511</v>
      </c>
      <c r="D9" s="360"/>
      <c r="E9" s="360"/>
      <c r="F9" s="360"/>
      <c r="G9" s="360"/>
      <c r="H9" s="360"/>
      <c r="I9" s="360"/>
      <c r="J9" s="360"/>
      <c r="K9" s="235"/>
    </row>
    <row r="10" spans="2:11" s="1" customFormat="1" ht="15" customHeight="1">
      <c r="B10" s="238"/>
      <c r="C10" s="237"/>
      <c r="D10" s="360" t="s">
        <v>512</v>
      </c>
      <c r="E10" s="360"/>
      <c r="F10" s="360"/>
      <c r="G10" s="360"/>
      <c r="H10" s="360"/>
      <c r="I10" s="360"/>
      <c r="J10" s="360"/>
      <c r="K10" s="235"/>
    </row>
    <row r="11" spans="2:11" s="1" customFormat="1" ht="15" customHeight="1">
      <c r="B11" s="238"/>
      <c r="C11" s="239"/>
      <c r="D11" s="360" t="s">
        <v>513</v>
      </c>
      <c r="E11" s="360"/>
      <c r="F11" s="360"/>
      <c r="G11" s="360"/>
      <c r="H11" s="360"/>
      <c r="I11" s="360"/>
      <c r="J11" s="360"/>
      <c r="K11" s="235"/>
    </row>
    <row r="12" spans="2:11" s="1" customFormat="1" ht="15" customHeight="1">
      <c r="B12" s="238"/>
      <c r="C12" s="239"/>
      <c r="D12" s="237"/>
      <c r="E12" s="237"/>
      <c r="F12" s="237"/>
      <c r="G12" s="237"/>
      <c r="H12" s="237"/>
      <c r="I12" s="237"/>
      <c r="J12" s="237"/>
      <c r="K12" s="235"/>
    </row>
    <row r="13" spans="2:11" s="1" customFormat="1" ht="15" customHeight="1">
      <c r="B13" s="238"/>
      <c r="C13" s="239"/>
      <c r="D13" s="240" t="s">
        <v>514</v>
      </c>
      <c r="E13" s="237"/>
      <c r="F13" s="237"/>
      <c r="G13" s="237"/>
      <c r="H13" s="237"/>
      <c r="I13" s="237"/>
      <c r="J13" s="237"/>
      <c r="K13" s="235"/>
    </row>
    <row r="14" spans="2:11" s="1" customFormat="1" ht="12.75" customHeight="1">
      <c r="B14" s="238"/>
      <c r="C14" s="239"/>
      <c r="D14" s="239"/>
      <c r="E14" s="239"/>
      <c r="F14" s="239"/>
      <c r="G14" s="239"/>
      <c r="H14" s="239"/>
      <c r="I14" s="239"/>
      <c r="J14" s="239"/>
      <c r="K14" s="235"/>
    </row>
    <row r="15" spans="2:11" s="1" customFormat="1" ht="15" customHeight="1">
      <c r="B15" s="238"/>
      <c r="C15" s="239"/>
      <c r="D15" s="360" t="s">
        <v>515</v>
      </c>
      <c r="E15" s="360"/>
      <c r="F15" s="360"/>
      <c r="G15" s="360"/>
      <c r="H15" s="360"/>
      <c r="I15" s="360"/>
      <c r="J15" s="360"/>
      <c r="K15" s="235"/>
    </row>
    <row r="16" spans="2:11" s="1" customFormat="1" ht="15" customHeight="1">
      <c r="B16" s="238"/>
      <c r="C16" s="239"/>
      <c r="D16" s="360" t="s">
        <v>516</v>
      </c>
      <c r="E16" s="360"/>
      <c r="F16" s="360"/>
      <c r="G16" s="360"/>
      <c r="H16" s="360"/>
      <c r="I16" s="360"/>
      <c r="J16" s="360"/>
      <c r="K16" s="235"/>
    </row>
    <row r="17" spans="2:11" s="1" customFormat="1" ht="15" customHeight="1">
      <c r="B17" s="238"/>
      <c r="C17" s="239"/>
      <c r="D17" s="360" t="s">
        <v>517</v>
      </c>
      <c r="E17" s="360"/>
      <c r="F17" s="360"/>
      <c r="G17" s="360"/>
      <c r="H17" s="360"/>
      <c r="I17" s="360"/>
      <c r="J17" s="360"/>
      <c r="K17" s="235"/>
    </row>
    <row r="18" spans="2:11" s="1" customFormat="1" ht="15" customHeight="1">
      <c r="B18" s="238"/>
      <c r="C18" s="239"/>
      <c r="D18" s="239"/>
      <c r="E18" s="241" t="s">
        <v>79</v>
      </c>
      <c r="F18" s="360" t="s">
        <v>518</v>
      </c>
      <c r="G18" s="360"/>
      <c r="H18" s="360"/>
      <c r="I18" s="360"/>
      <c r="J18" s="360"/>
      <c r="K18" s="235"/>
    </row>
    <row r="19" spans="2:11" s="1" customFormat="1" ht="15" customHeight="1">
      <c r="B19" s="238"/>
      <c r="C19" s="239"/>
      <c r="D19" s="239"/>
      <c r="E19" s="241" t="s">
        <v>519</v>
      </c>
      <c r="F19" s="360" t="s">
        <v>520</v>
      </c>
      <c r="G19" s="360"/>
      <c r="H19" s="360"/>
      <c r="I19" s="360"/>
      <c r="J19" s="360"/>
      <c r="K19" s="235"/>
    </row>
    <row r="20" spans="2:11" s="1" customFormat="1" ht="15" customHeight="1">
      <c r="B20" s="238"/>
      <c r="C20" s="239"/>
      <c r="D20" s="239"/>
      <c r="E20" s="241" t="s">
        <v>521</v>
      </c>
      <c r="F20" s="360" t="s">
        <v>522</v>
      </c>
      <c r="G20" s="360"/>
      <c r="H20" s="360"/>
      <c r="I20" s="360"/>
      <c r="J20" s="360"/>
      <c r="K20" s="235"/>
    </row>
    <row r="21" spans="2:11" s="1" customFormat="1" ht="15" customHeight="1">
      <c r="B21" s="238"/>
      <c r="C21" s="239"/>
      <c r="D21" s="239"/>
      <c r="E21" s="241" t="s">
        <v>523</v>
      </c>
      <c r="F21" s="360" t="s">
        <v>524</v>
      </c>
      <c r="G21" s="360"/>
      <c r="H21" s="360"/>
      <c r="I21" s="360"/>
      <c r="J21" s="360"/>
      <c r="K21" s="235"/>
    </row>
    <row r="22" spans="2:11" s="1" customFormat="1" ht="15" customHeight="1">
      <c r="B22" s="238"/>
      <c r="C22" s="239"/>
      <c r="D22" s="239"/>
      <c r="E22" s="241" t="s">
        <v>525</v>
      </c>
      <c r="F22" s="360" t="s">
        <v>526</v>
      </c>
      <c r="G22" s="360"/>
      <c r="H22" s="360"/>
      <c r="I22" s="360"/>
      <c r="J22" s="360"/>
      <c r="K22" s="235"/>
    </row>
    <row r="23" spans="2:11" s="1" customFormat="1" ht="15" customHeight="1">
      <c r="B23" s="238"/>
      <c r="C23" s="239"/>
      <c r="D23" s="239"/>
      <c r="E23" s="241" t="s">
        <v>527</v>
      </c>
      <c r="F23" s="360" t="s">
        <v>528</v>
      </c>
      <c r="G23" s="360"/>
      <c r="H23" s="360"/>
      <c r="I23" s="360"/>
      <c r="J23" s="360"/>
      <c r="K23" s="235"/>
    </row>
    <row r="24" spans="2:11" s="1" customFormat="1" ht="12.75" customHeight="1">
      <c r="B24" s="238"/>
      <c r="C24" s="239"/>
      <c r="D24" s="239"/>
      <c r="E24" s="239"/>
      <c r="F24" s="239"/>
      <c r="G24" s="239"/>
      <c r="H24" s="239"/>
      <c r="I24" s="239"/>
      <c r="J24" s="239"/>
      <c r="K24" s="235"/>
    </row>
    <row r="25" spans="2:11" s="1" customFormat="1" ht="15" customHeight="1">
      <c r="B25" s="238"/>
      <c r="C25" s="360" t="s">
        <v>529</v>
      </c>
      <c r="D25" s="360"/>
      <c r="E25" s="360"/>
      <c r="F25" s="360"/>
      <c r="G25" s="360"/>
      <c r="H25" s="360"/>
      <c r="I25" s="360"/>
      <c r="J25" s="360"/>
      <c r="K25" s="235"/>
    </row>
    <row r="26" spans="2:11" s="1" customFormat="1" ht="15" customHeight="1">
      <c r="B26" s="238"/>
      <c r="C26" s="360" t="s">
        <v>530</v>
      </c>
      <c r="D26" s="360"/>
      <c r="E26" s="360"/>
      <c r="F26" s="360"/>
      <c r="G26" s="360"/>
      <c r="H26" s="360"/>
      <c r="I26" s="360"/>
      <c r="J26" s="360"/>
      <c r="K26" s="235"/>
    </row>
    <row r="27" spans="2:11" s="1" customFormat="1" ht="15" customHeight="1">
      <c r="B27" s="238"/>
      <c r="C27" s="237"/>
      <c r="D27" s="360" t="s">
        <v>531</v>
      </c>
      <c r="E27" s="360"/>
      <c r="F27" s="360"/>
      <c r="G27" s="360"/>
      <c r="H27" s="360"/>
      <c r="I27" s="360"/>
      <c r="J27" s="360"/>
      <c r="K27" s="235"/>
    </row>
    <row r="28" spans="2:11" s="1" customFormat="1" ht="15" customHeight="1">
      <c r="B28" s="238"/>
      <c r="C28" s="239"/>
      <c r="D28" s="360" t="s">
        <v>532</v>
      </c>
      <c r="E28" s="360"/>
      <c r="F28" s="360"/>
      <c r="G28" s="360"/>
      <c r="H28" s="360"/>
      <c r="I28" s="360"/>
      <c r="J28" s="360"/>
      <c r="K28" s="235"/>
    </row>
    <row r="29" spans="2:11" s="1" customFormat="1" ht="12.75" customHeight="1">
      <c r="B29" s="238"/>
      <c r="C29" s="239"/>
      <c r="D29" s="239"/>
      <c r="E29" s="239"/>
      <c r="F29" s="239"/>
      <c r="G29" s="239"/>
      <c r="H29" s="239"/>
      <c r="I29" s="239"/>
      <c r="J29" s="239"/>
      <c r="K29" s="235"/>
    </row>
    <row r="30" spans="2:11" s="1" customFormat="1" ht="15" customHeight="1">
      <c r="B30" s="238"/>
      <c r="C30" s="239"/>
      <c r="D30" s="360" t="s">
        <v>533</v>
      </c>
      <c r="E30" s="360"/>
      <c r="F30" s="360"/>
      <c r="G30" s="360"/>
      <c r="H30" s="360"/>
      <c r="I30" s="360"/>
      <c r="J30" s="360"/>
      <c r="K30" s="235"/>
    </row>
    <row r="31" spans="2:11" s="1" customFormat="1" ht="15" customHeight="1">
      <c r="B31" s="238"/>
      <c r="C31" s="239"/>
      <c r="D31" s="360" t="s">
        <v>534</v>
      </c>
      <c r="E31" s="360"/>
      <c r="F31" s="360"/>
      <c r="G31" s="360"/>
      <c r="H31" s="360"/>
      <c r="I31" s="360"/>
      <c r="J31" s="360"/>
      <c r="K31" s="235"/>
    </row>
    <row r="32" spans="2:11" s="1" customFormat="1" ht="12.75" customHeight="1">
      <c r="B32" s="238"/>
      <c r="C32" s="239"/>
      <c r="D32" s="239"/>
      <c r="E32" s="239"/>
      <c r="F32" s="239"/>
      <c r="G32" s="239"/>
      <c r="H32" s="239"/>
      <c r="I32" s="239"/>
      <c r="J32" s="239"/>
      <c r="K32" s="235"/>
    </row>
    <row r="33" spans="2:11" s="1" customFormat="1" ht="15" customHeight="1">
      <c r="B33" s="238"/>
      <c r="C33" s="239"/>
      <c r="D33" s="360" t="s">
        <v>535</v>
      </c>
      <c r="E33" s="360"/>
      <c r="F33" s="360"/>
      <c r="G33" s="360"/>
      <c r="H33" s="360"/>
      <c r="I33" s="360"/>
      <c r="J33" s="360"/>
      <c r="K33" s="235"/>
    </row>
    <row r="34" spans="2:11" s="1" customFormat="1" ht="15" customHeight="1">
      <c r="B34" s="238"/>
      <c r="C34" s="239"/>
      <c r="D34" s="360" t="s">
        <v>536</v>
      </c>
      <c r="E34" s="360"/>
      <c r="F34" s="360"/>
      <c r="G34" s="360"/>
      <c r="H34" s="360"/>
      <c r="I34" s="360"/>
      <c r="J34" s="360"/>
      <c r="K34" s="235"/>
    </row>
    <row r="35" spans="2:11" s="1" customFormat="1" ht="15" customHeight="1">
      <c r="B35" s="238"/>
      <c r="C35" s="239"/>
      <c r="D35" s="360" t="s">
        <v>537</v>
      </c>
      <c r="E35" s="360"/>
      <c r="F35" s="360"/>
      <c r="G35" s="360"/>
      <c r="H35" s="360"/>
      <c r="I35" s="360"/>
      <c r="J35" s="360"/>
      <c r="K35" s="235"/>
    </row>
    <row r="36" spans="2:11" s="1" customFormat="1" ht="15" customHeight="1">
      <c r="B36" s="238"/>
      <c r="C36" s="239"/>
      <c r="D36" s="237"/>
      <c r="E36" s="240" t="s">
        <v>101</v>
      </c>
      <c r="F36" s="237"/>
      <c r="G36" s="360" t="s">
        <v>538</v>
      </c>
      <c r="H36" s="360"/>
      <c r="I36" s="360"/>
      <c r="J36" s="360"/>
      <c r="K36" s="235"/>
    </row>
    <row r="37" spans="2:11" s="1" customFormat="1" ht="30.75" customHeight="1">
      <c r="B37" s="238"/>
      <c r="C37" s="239"/>
      <c r="D37" s="237"/>
      <c r="E37" s="240" t="s">
        <v>539</v>
      </c>
      <c r="F37" s="237"/>
      <c r="G37" s="360" t="s">
        <v>540</v>
      </c>
      <c r="H37" s="360"/>
      <c r="I37" s="360"/>
      <c r="J37" s="360"/>
      <c r="K37" s="235"/>
    </row>
    <row r="38" spans="2:11" s="1" customFormat="1" ht="15" customHeight="1">
      <c r="B38" s="238"/>
      <c r="C38" s="239"/>
      <c r="D38" s="237"/>
      <c r="E38" s="240" t="s">
        <v>56</v>
      </c>
      <c r="F38" s="237"/>
      <c r="G38" s="360" t="s">
        <v>541</v>
      </c>
      <c r="H38" s="360"/>
      <c r="I38" s="360"/>
      <c r="J38" s="360"/>
      <c r="K38" s="235"/>
    </row>
    <row r="39" spans="2:11" s="1" customFormat="1" ht="15" customHeight="1">
      <c r="B39" s="238"/>
      <c r="C39" s="239"/>
      <c r="D39" s="237"/>
      <c r="E39" s="240" t="s">
        <v>57</v>
      </c>
      <c r="F39" s="237"/>
      <c r="G39" s="360" t="s">
        <v>542</v>
      </c>
      <c r="H39" s="360"/>
      <c r="I39" s="360"/>
      <c r="J39" s="360"/>
      <c r="K39" s="235"/>
    </row>
    <row r="40" spans="2:11" s="1" customFormat="1" ht="15" customHeight="1">
      <c r="B40" s="238"/>
      <c r="C40" s="239"/>
      <c r="D40" s="237"/>
      <c r="E40" s="240" t="s">
        <v>102</v>
      </c>
      <c r="F40" s="237"/>
      <c r="G40" s="360" t="s">
        <v>543</v>
      </c>
      <c r="H40" s="360"/>
      <c r="I40" s="360"/>
      <c r="J40" s="360"/>
      <c r="K40" s="235"/>
    </row>
    <row r="41" spans="2:11" s="1" customFormat="1" ht="15" customHeight="1">
      <c r="B41" s="238"/>
      <c r="C41" s="239"/>
      <c r="D41" s="237"/>
      <c r="E41" s="240" t="s">
        <v>103</v>
      </c>
      <c r="F41" s="237"/>
      <c r="G41" s="360" t="s">
        <v>544</v>
      </c>
      <c r="H41" s="360"/>
      <c r="I41" s="360"/>
      <c r="J41" s="360"/>
      <c r="K41" s="235"/>
    </row>
    <row r="42" spans="2:11" s="1" customFormat="1" ht="15" customHeight="1">
      <c r="B42" s="238"/>
      <c r="C42" s="239"/>
      <c r="D42" s="237"/>
      <c r="E42" s="240" t="s">
        <v>545</v>
      </c>
      <c r="F42" s="237"/>
      <c r="G42" s="360" t="s">
        <v>546</v>
      </c>
      <c r="H42" s="360"/>
      <c r="I42" s="360"/>
      <c r="J42" s="360"/>
      <c r="K42" s="235"/>
    </row>
    <row r="43" spans="2:11" s="1" customFormat="1" ht="15" customHeight="1">
      <c r="B43" s="238"/>
      <c r="C43" s="239"/>
      <c r="D43" s="237"/>
      <c r="E43" s="240"/>
      <c r="F43" s="237"/>
      <c r="G43" s="360" t="s">
        <v>547</v>
      </c>
      <c r="H43" s="360"/>
      <c r="I43" s="360"/>
      <c r="J43" s="360"/>
      <c r="K43" s="235"/>
    </row>
    <row r="44" spans="2:11" s="1" customFormat="1" ht="15" customHeight="1">
      <c r="B44" s="238"/>
      <c r="C44" s="239"/>
      <c r="D44" s="237"/>
      <c r="E44" s="240" t="s">
        <v>548</v>
      </c>
      <c r="F44" s="237"/>
      <c r="G44" s="360" t="s">
        <v>549</v>
      </c>
      <c r="H44" s="360"/>
      <c r="I44" s="360"/>
      <c r="J44" s="360"/>
      <c r="K44" s="235"/>
    </row>
    <row r="45" spans="2:11" s="1" customFormat="1" ht="15" customHeight="1">
      <c r="B45" s="238"/>
      <c r="C45" s="239"/>
      <c r="D45" s="237"/>
      <c r="E45" s="240" t="s">
        <v>105</v>
      </c>
      <c r="F45" s="237"/>
      <c r="G45" s="360" t="s">
        <v>550</v>
      </c>
      <c r="H45" s="360"/>
      <c r="I45" s="360"/>
      <c r="J45" s="360"/>
      <c r="K45" s="235"/>
    </row>
    <row r="46" spans="2:11" s="1" customFormat="1" ht="12.75" customHeight="1">
      <c r="B46" s="238"/>
      <c r="C46" s="239"/>
      <c r="D46" s="237"/>
      <c r="E46" s="237"/>
      <c r="F46" s="237"/>
      <c r="G46" s="237"/>
      <c r="H46" s="237"/>
      <c r="I46" s="237"/>
      <c r="J46" s="237"/>
      <c r="K46" s="235"/>
    </row>
    <row r="47" spans="2:11" s="1" customFormat="1" ht="15" customHeight="1">
      <c r="B47" s="238"/>
      <c r="C47" s="239"/>
      <c r="D47" s="360" t="s">
        <v>551</v>
      </c>
      <c r="E47" s="360"/>
      <c r="F47" s="360"/>
      <c r="G47" s="360"/>
      <c r="H47" s="360"/>
      <c r="I47" s="360"/>
      <c r="J47" s="360"/>
      <c r="K47" s="235"/>
    </row>
    <row r="48" spans="2:11" s="1" customFormat="1" ht="15" customHeight="1">
      <c r="B48" s="238"/>
      <c r="C48" s="239"/>
      <c r="D48" s="239"/>
      <c r="E48" s="360" t="s">
        <v>552</v>
      </c>
      <c r="F48" s="360"/>
      <c r="G48" s="360"/>
      <c r="H48" s="360"/>
      <c r="I48" s="360"/>
      <c r="J48" s="360"/>
      <c r="K48" s="235"/>
    </row>
    <row r="49" spans="2:11" s="1" customFormat="1" ht="15" customHeight="1">
      <c r="B49" s="238"/>
      <c r="C49" s="239"/>
      <c r="D49" s="239"/>
      <c r="E49" s="360" t="s">
        <v>553</v>
      </c>
      <c r="F49" s="360"/>
      <c r="G49" s="360"/>
      <c r="H49" s="360"/>
      <c r="I49" s="360"/>
      <c r="J49" s="360"/>
      <c r="K49" s="235"/>
    </row>
    <row r="50" spans="2:11" s="1" customFormat="1" ht="15" customHeight="1">
      <c r="B50" s="238"/>
      <c r="C50" s="239"/>
      <c r="D50" s="239"/>
      <c r="E50" s="360" t="s">
        <v>554</v>
      </c>
      <c r="F50" s="360"/>
      <c r="G50" s="360"/>
      <c r="H50" s="360"/>
      <c r="I50" s="360"/>
      <c r="J50" s="360"/>
      <c r="K50" s="235"/>
    </row>
    <row r="51" spans="2:11" s="1" customFormat="1" ht="15" customHeight="1">
      <c r="B51" s="238"/>
      <c r="C51" s="239"/>
      <c r="D51" s="360" t="s">
        <v>555</v>
      </c>
      <c r="E51" s="360"/>
      <c r="F51" s="360"/>
      <c r="G51" s="360"/>
      <c r="H51" s="360"/>
      <c r="I51" s="360"/>
      <c r="J51" s="360"/>
      <c r="K51" s="235"/>
    </row>
    <row r="52" spans="2:11" s="1" customFormat="1" ht="25.5" customHeight="1">
      <c r="B52" s="234"/>
      <c r="C52" s="361" t="s">
        <v>556</v>
      </c>
      <c r="D52" s="361"/>
      <c r="E52" s="361"/>
      <c r="F52" s="361"/>
      <c r="G52" s="361"/>
      <c r="H52" s="361"/>
      <c r="I52" s="361"/>
      <c r="J52" s="361"/>
      <c r="K52" s="235"/>
    </row>
    <row r="53" spans="2:11" s="1" customFormat="1" ht="5.25" customHeight="1">
      <c r="B53" s="234"/>
      <c r="C53" s="236"/>
      <c r="D53" s="236"/>
      <c r="E53" s="236"/>
      <c r="F53" s="236"/>
      <c r="G53" s="236"/>
      <c r="H53" s="236"/>
      <c r="I53" s="236"/>
      <c r="J53" s="236"/>
      <c r="K53" s="235"/>
    </row>
    <row r="54" spans="2:11" s="1" customFormat="1" ht="15" customHeight="1">
      <c r="B54" s="234"/>
      <c r="C54" s="360" t="s">
        <v>557</v>
      </c>
      <c r="D54" s="360"/>
      <c r="E54" s="360"/>
      <c r="F54" s="360"/>
      <c r="G54" s="360"/>
      <c r="H54" s="360"/>
      <c r="I54" s="360"/>
      <c r="J54" s="360"/>
      <c r="K54" s="235"/>
    </row>
    <row r="55" spans="2:11" s="1" customFormat="1" ht="15" customHeight="1">
      <c r="B55" s="234"/>
      <c r="C55" s="360" t="s">
        <v>558</v>
      </c>
      <c r="D55" s="360"/>
      <c r="E55" s="360"/>
      <c r="F55" s="360"/>
      <c r="G55" s="360"/>
      <c r="H55" s="360"/>
      <c r="I55" s="360"/>
      <c r="J55" s="360"/>
      <c r="K55" s="235"/>
    </row>
    <row r="56" spans="2:11" s="1" customFormat="1" ht="12.75" customHeight="1">
      <c r="B56" s="234"/>
      <c r="C56" s="237"/>
      <c r="D56" s="237"/>
      <c r="E56" s="237"/>
      <c r="F56" s="237"/>
      <c r="G56" s="237"/>
      <c r="H56" s="237"/>
      <c r="I56" s="237"/>
      <c r="J56" s="237"/>
      <c r="K56" s="235"/>
    </row>
    <row r="57" spans="2:11" s="1" customFormat="1" ht="15" customHeight="1">
      <c r="B57" s="234"/>
      <c r="C57" s="360" t="s">
        <v>559</v>
      </c>
      <c r="D57" s="360"/>
      <c r="E57" s="360"/>
      <c r="F57" s="360"/>
      <c r="G57" s="360"/>
      <c r="H57" s="360"/>
      <c r="I57" s="360"/>
      <c r="J57" s="360"/>
      <c r="K57" s="235"/>
    </row>
    <row r="58" spans="2:11" s="1" customFormat="1" ht="15" customHeight="1">
      <c r="B58" s="234"/>
      <c r="C58" s="239"/>
      <c r="D58" s="360" t="s">
        <v>560</v>
      </c>
      <c r="E58" s="360"/>
      <c r="F58" s="360"/>
      <c r="G58" s="360"/>
      <c r="H58" s="360"/>
      <c r="I58" s="360"/>
      <c r="J58" s="360"/>
      <c r="K58" s="235"/>
    </row>
    <row r="59" spans="2:11" s="1" customFormat="1" ht="15" customHeight="1">
      <c r="B59" s="234"/>
      <c r="C59" s="239"/>
      <c r="D59" s="360" t="s">
        <v>561</v>
      </c>
      <c r="E59" s="360"/>
      <c r="F59" s="360"/>
      <c r="G59" s="360"/>
      <c r="H59" s="360"/>
      <c r="I59" s="360"/>
      <c r="J59" s="360"/>
      <c r="K59" s="235"/>
    </row>
    <row r="60" spans="2:11" s="1" customFormat="1" ht="15" customHeight="1">
      <c r="B60" s="234"/>
      <c r="C60" s="239"/>
      <c r="D60" s="360" t="s">
        <v>562</v>
      </c>
      <c r="E60" s="360"/>
      <c r="F60" s="360"/>
      <c r="G60" s="360"/>
      <c r="H60" s="360"/>
      <c r="I60" s="360"/>
      <c r="J60" s="360"/>
      <c r="K60" s="235"/>
    </row>
    <row r="61" spans="2:11" s="1" customFormat="1" ht="15" customHeight="1">
      <c r="B61" s="234"/>
      <c r="C61" s="239"/>
      <c r="D61" s="360" t="s">
        <v>563</v>
      </c>
      <c r="E61" s="360"/>
      <c r="F61" s="360"/>
      <c r="G61" s="360"/>
      <c r="H61" s="360"/>
      <c r="I61" s="360"/>
      <c r="J61" s="360"/>
      <c r="K61" s="235"/>
    </row>
    <row r="62" spans="2:11" s="1" customFormat="1" ht="15" customHeight="1">
      <c r="B62" s="234"/>
      <c r="C62" s="239"/>
      <c r="D62" s="362" t="s">
        <v>564</v>
      </c>
      <c r="E62" s="362"/>
      <c r="F62" s="362"/>
      <c r="G62" s="362"/>
      <c r="H62" s="362"/>
      <c r="I62" s="362"/>
      <c r="J62" s="362"/>
      <c r="K62" s="235"/>
    </row>
    <row r="63" spans="2:11" s="1" customFormat="1" ht="15" customHeight="1">
      <c r="B63" s="234"/>
      <c r="C63" s="239"/>
      <c r="D63" s="360" t="s">
        <v>565</v>
      </c>
      <c r="E63" s="360"/>
      <c r="F63" s="360"/>
      <c r="G63" s="360"/>
      <c r="H63" s="360"/>
      <c r="I63" s="360"/>
      <c r="J63" s="360"/>
      <c r="K63" s="235"/>
    </row>
    <row r="64" spans="2:11" s="1" customFormat="1" ht="12.75" customHeight="1">
      <c r="B64" s="234"/>
      <c r="C64" s="239"/>
      <c r="D64" s="239"/>
      <c r="E64" s="242"/>
      <c r="F64" s="239"/>
      <c r="G64" s="239"/>
      <c r="H64" s="239"/>
      <c r="I64" s="239"/>
      <c r="J64" s="239"/>
      <c r="K64" s="235"/>
    </row>
    <row r="65" spans="2:11" s="1" customFormat="1" ht="15" customHeight="1">
      <c r="B65" s="234"/>
      <c r="C65" s="239"/>
      <c r="D65" s="360" t="s">
        <v>566</v>
      </c>
      <c r="E65" s="360"/>
      <c r="F65" s="360"/>
      <c r="G65" s="360"/>
      <c r="H65" s="360"/>
      <c r="I65" s="360"/>
      <c r="J65" s="360"/>
      <c r="K65" s="235"/>
    </row>
    <row r="66" spans="2:11" s="1" customFormat="1" ht="15" customHeight="1">
      <c r="B66" s="234"/>
      <c r="C66" s="239"/>
      <c r="D66" s="362" t="s">
        <v>567</v>
      </c>
      <c r="E66" s="362"/>
      <c r="F66" s="362"/>
      <c r="G66" s="362"/>
      <c r="H66" s="362"/>
      <c r="I66" s="362"/>
      <c r="J66" s="362"/>
      <c r="K66" s="235"/>
    </row>
    <row r="67" spans="2:11" s="1" customFormat="1" ht="15" customHeight="1">
      <c r="B67" s="234"/>
      <c r="C67" s="239"/>
      <c r="D67" s="360" t="s">
        <v>568</v>
      </c>
      <c r="E67" s="360"/>
      <c r="F67" s="360"/>
      <c r="G67" s="360"/>
      <c r="H67" s="360"/>
      <c r="I67" s="360"/>
      <c r="J67" s="360"/>
      <c r="K67" s="235"/>
    </row>
    <row r="68" spans="2:11" s="1" customFormat="1" ht="15" customHeight="1">
      <c r="B68" s="234"/>
      <c r="C68" s="239"/>
      <c r="D68" s="360" t="s">
        <v>569</v>
      </c>
      <c r="E68" s="360"/>
      <c r="F68" s="360"/>
      <c r="G68" s="360"/>
      <c r="H68" s="360"/>
      <c r="I68" s="360"/>
      <c r="J68" s="360"/>
      <c r="K68" s="235"/>
    </row>
    <row r="69" spans="2:11" s="1" customFormat="1" ht="15" customHeight="1">
      <c r="B69" s="234"/>
      <c r="C69" s="239"/>
      <c r="D69" s="360" t="s">
        <v>570</v>
      </c>
      <c r="E69" s="360"/>
      <c r="F69" s="360"/>
      <c r="G69" s="360"/>
      <c r="H69" s="360"/>
      <c r="I69" s="360"/>
      <c r="J69" s="360"/>
      <c r="K69" s="235"/>
    </row>
    <row r="70" spans="2:11" s="1" customFormat="1" ht="15" customHeight="1">
      <c r="B70" s="234"/>
      <c r="C70" s="239"/>
      <c r="D70" s="360" t="s">
        <v>571</v>
      </c>
      <c r="E70" s="360"/>
      <c r="F70" s="360"/>
      <c r="G70" s="360"/>
      <c r="H70" s="360"/>
      <c r="I70" s="360"/>
      <c r="J70" s="360"/>
      <c r="K70" s="235"/>
    </row>
    <row r="71" spans="2:11" s="1" customFormat="1" ht="12.75" customHeight="1">
      <c r="B71" s="243"/>
      <c r="C71" s="244"/>
      <c r="D71" s="244"/>
      <c r="E71" s="244"/>
      <c r="F71" s="244"/>
      <c r="G71" s="244"/>
      <c r="H71" s="244"/>
      <c r="I71" s="244"/>
      <c r="J71" s="244"/>
      <c r="K71" s="245"/>
    </row>
    <row r="72" spans="2:11" s="1" customFormat="1" ht="18.75" customHeight="1">
      <c r="B72" s="246"/>
      <c r="C72" s="246"/>
      <c r="D72" s="246"/>
      <c r="E72" s="246"/>
      <c r="F72" s="246"/>
      <c r="G72" s="246"/>
      <c r="H72" s="246"/>
      <c r="I72" s="246"/>
      <c r="J72" s="246"/>
      <c r="K72" s="247"/>
    </row>
    <row r="73" spans="2:11" s="1" customFormat="1" ht="18.75" customHeight="1">
      <c r="B73" s="247"/>
      <c r="C73" s="247"/>
      <c r="D73" s="247"/>
      <c r="E73" s="247"/>
      <c r="F73" s="247"/>
      <c r="G73" s="247"/>
      <c r="H73" s="247"/>
      <c r="I73" s="247"/>
      <c r="J73" s="247"/>
      <c r="K73" s="247"/>
    </row>
    <row r="74" spans="2:11" s="1" customFormat="1" ht="7.5" customHeight="1">
      <c r="B74" s="248"/>
      <c r="C74" s="249"/>
      <c r="D74" s="249"/>
      <c r="E74" s="249"/>
      <c r="F74" s="249"/>
      <c r="G74" s="249"/>
      <c r="H74" s="249"/>
      <c r="I74" s="249"/>
      <c r="J74" s="249"/>
      <c r="K74" s="250"/>
    </row>
    <row r="75" spans="2:11" s="1" customFormat="1" ht="45" customHeight="1">
      <c r="B75" s="251"/>
      <c r="C75" s="355" t="s">
        <v>572</v>
      </c>
      <c r="D75" s="355"/>
      <c r="E75" s="355"/>
      <c r="F75" s="355"/>
      <c r="G75" s="355"/>
      <c r="H75" s="355"/>
      <c r="I75" s="355"/>
      <c r="J75" s="355"/>
      <c r="K75" s="252"/>
    </row>
    <row r="76" spans="2:11" s="1" customFormat="1" ht="17.25" customHeight="1">
      <c r="B76" s="251"/>
      <c r="C76" s="253" t="s">
        <v>573</v>
      </c>
      <c r="D76" s="253"/>
      <c r="E76" s="253"/>
      <c r="F76" s="253" t="s">
        <v>574</v>
      </c>
      <c r="G76" s="254"/>
      <c r="H76" s="253" t="s">
        <v>57</v>
      </c>
      <c r="I76" s="253" t="s">
        <v>60</v>
      </c>
      <c r="J76" s="253" t="s">
        <v>575</v>
      </c>
      <c r="K76" s="252"/>
    </row>
    <row r="77" spans="2:11" s="1" customFormat="1" ht="17.25" customHeight="1">
      <c r="B77" s="251"/>
      <c r="C77" s="255" t="s">
        <v>576</v>
      </c>
      <c r="D77" s="255"/>
      <c r="E77" s="255"/>
      <c r="F77" s="256" t="s">
        <v>577</v>
      </c>
      <c r="G77" s="257"/>
      <c r="H77" s="255"/>
      <c r="I77" s="255"/>
      <c r="J77" s="255" t="s">
        <v>578</v>
      </c>
      <c r="K77" s="252"/>
    </row>
    <row r="78" spans="2:11" s="1" customFormat="1" ht="5.25" customHeight="1">
      <c r="B78" s="251"/>
      <c r="C78" s="258"/>
      <c r="D78" s="258"/>
      <c r="E78" s="258"/>
      <c r="F78" s="258"/>
      <c r="G78" s="259"/>
      <c r="H78" s="258"/>
      <c r="I78" s="258"/>
      <c r="J78" s="258"/>
      <c r="K78" s="252"/>
    </row>
    <row r="79" spans="2:11" s="1" customFormat="1" ht="15" customHeight="1">
      <c r="B79" s="251"/>
      <c r="C79" s="240" t="s">
        <v>56</v>
      </c>
      <c r="D79" s="260"/>
      <c r="E79" s="260"/>
      <c r="F79" s="261" t="s">
        <v>579</v>
      </c>
      <c r="G79" s="262"/>
      <c r="H79" s="240" t="s">
        <v>580</v>
      </c>
      <c r="I79" s="240" t="s">
        <v>581</v>
      </c>
      <c r="J79" s="240">
        <v>20</v>
      </c>
      <c r="K79" s="252"/>
    </row>
    <row r="80" spans="2:11" s="1" customFormat="1" ht="15" customHeight="1">
      <c r="B80" s="251"/>
      <c r="C80" s="240" t="s">
        <v>582</v>
      </c>
      <c r="D80" s="240"/>
      <c r="E80" s="240"/>
      <c r="F80" s="261" t="s">
        <v>579</v>
      </c>
      <c r="G80" s="262"/>
      <c r="H80" s="240" t="s">
        <v>583</v>
      </c>
      <c r="I80" s="240" t="s">
        <v>581</v>
      </c>
      <c r="J80" s="240">
        <v>120</v>
      </c>
      <c r="K80" s="252"/>
    </row>
    <row r="81" spans="2:11" s="1" customFormat="1" ht="15" customHeight="1">
      <c r="B81" s="263"/>
      <c r="C81" s="240" t="s">
        <v>584</v>
      </c>
      <c r="D81" s="240"/>
      <c r="E81" s="240"/>
      <c r="F81" s="261" t="s">
        <v>585</v>
      </c>
      <c r="G81" s="262"/>
      <c r="H81" s="240" t="s">
        <v>586</v>
      </c>
      <c r="I81" s="240" t="s">
        <v>581</v>
      </c>
      <c r="J81" s="240">
        <v>50</v>
      </c>
      <c r="K81" s="252"/>
    </row>
    <row r="82" spans="2:11" s="1" customFormat="1" ht="15" customHeight="1">
      <c r="B82" s="263"/>
      <c r="C82" s="240" t="s">
        <v>587</v>
      </c>
      <c r="D82" s="240"/>
      <c r="E82" s="240"/>
      <c r="F82" s="261" t="s">
        <v>579</v>
      </c>
      <c r="G82" s="262"/>
      <c r="H82" s="240" t="s">
        <v>588</v>
      </c>
      <c r="I82" s="240" t="s">
        <v>589</v>
      </c>
      <c r="J82" s="240"/>
      <c r="K82" s="252"/>
    </row>
    <row r="83" spans="2:11" s="1" customFormat="1" ht="15" customHeight="1">
      <c r="B83" s="263"/>
      <c r="C83" s="264" t="s">
        <v>590</v>
      </c>
      <c r="D83" s="264"/>
      <c r="E83" s="264"/>
      <c r="F83" s="265" t="s">
        <v>585</v>
      </c>
      <c r="G83" s="264"/>
      <c r="H83" s="264" t="s">
        <v>591</v>
      </c>
      <c r="I83" s="264" t="s">
        <v>581</v>
      </c>
      <c r="J83" s="264">
        <v>15</v>
      </c>
      <c r="K83" s="252"/>
    </row>
    <row r="84" spans="2:11" s="1" customFormat="1" ht="15" customHeight="1">
      <c r="B84" s="263"/>
      <c r="C84" s="264" t="s">
        <v>592</v>
      </c>
      <c r="D84" s="264"/>
      <c r="E84" s="264"/>
      <c r="F84" s="265" t="s">
        <v>585</v>
      </c>
      <c r="G84" s="264"/>
      <c r="H84" s="264" t="s">
        <v>593</v>
      </c>
      <c r="I84" s="264" t="s">
        <v>581</v>
      </c>
      <c r="J84" s="264">
        <v>15</v>
      </c>
      <c r="K84" s="252"/>
    </row>
    <row r="85" spans="2:11" s="1" customFormat="1" ht="15" customHeight="1">
      <c r="B85" s="263"/>
      <c r="C85" s="264" t="s">
        <v>594</v>
      </c>
      <c r="D85" s="264"/>
      <c r="E85" s="264"/>
      <c r="F85" s="265" t="s">
        <v>585</v>
      </c>
      <c r="G85" s="264"/>
      <c r="H85" s="264" t="s">
        <v>595</v>
      </c>
      <c r="I85" s="264" t="s">
        <v>581</v>
      </c>
      <c r="J85" s="264">
        <v>20</v>
      </c>
      <c r="K85" s="252"/>
    </row>
    <row r="86" spans="2:11" s="1" customFormat="1" ht="15" customHeight="1">
      <c r="B86" s="263"/>
      <c r="C86" s="264" t="s">
        <v>596</v>
      </c>
      <c r="D86" s="264"/>
      <c r="E86" s="264"/>
      <c r="F86" s="265" t="s">
        <v>585</v>
      </c>
      <c r="G86" s="264"/>
      <c r="H86" s="264" t="s">
        <v>597</v>
      </c>
      <c r="I86" s="264" t="s">
        <v>581</v>
      </c>
      <c r="J86" s="264">
        <v>20</v>
      </c>
      <c r="K86" s="252"/>
    </row>
    <row r="87" spans="2:11" s="1" customFormat="1" ht="15" customHeight="1">
      <c r="B87" s="263"/>
      <c r="C87" s="240" t="s">
        <v>598</v>
      </c>
      <c r="D87" s="240"/>
      <c r="E87" s="240"/>
      <c r="F87" s="261" t="s">
        <v>585</v>
      </c>
      <c r="G87" s="262"/>
      <c r="H87" s="240" t="s">
        <v>599</v>
      </c>
      <c r="I87" s="240" t="s">
        <v>581</v>
      </c>
      <c r="J87" s="240">
        <v>50</v>
      </c>
      <c r="K87" s="252"/>
    </row>
    <row r="88" spans="2:11" s="1" customFormat="1" ht="15" customHeight="1">
      <c r="B88" s="263"/>
      <c r="C88" s="240" t="s">
        <v>600</v>
      </c>
      <c r="D88" s="240"/>
      <c r="E88" s="240"/>
      <c r="F88" s="261" t="s">
        <v>585</v>
      </c>
      <c r="G88" s="262"/>
      <c r="H88" s="240" t="s">
        <v>601</v>
      </c>
      <c r="I88" s="240" t="s">
        <v>581</v>
      </c>
      <c r="J88" s="240">
        <v>20</v>
      </c>
      <c r="K88" s="252"/>
    </row>
    <row r="89" spans="2:11" s="1" customFormat="1" ht="15" customHeight="1">
      <c r="B89" s="263"/>
      <c r="C89" s="240" t="s">
        <v>602</v>
      </c>
      <c r="D89" s="240"/>
      <c r="E89" s="240"/>
      <c r="F89" s="261" t="s">
        <v>585</v>
      </c>
      <c r="G89" s="262"/>
      <c r="H89" s="240" t="s">
        <v>603</v>
      </c>
      <c r="I89" s="240" t="s">
        <v>581</v>
      </c>
      <c r="J89" s="240">
        <v>20</v>
      </c>
      <c r="K89" s="252"/>
    </row>
    <row r="90" spans="2:11" s="1" customFormat="1" ht="15" customHeight="1">
      <c r="B90" s="263"/>
      <c r="C90" s="240" t="s">
        <v>604</v>
      </c>
      <c r="D90" s="240"/>
      <c r="E90" s="240"/>
      <c r="F90" s="261" t="s">
        <v>585</v>
      </c>
      <c r="G90" s="262"/>
      <c r="H90" s="240" t="s">
        <v>605</v>
      </c>
      <c r="I90" s="240" t="s">
        <v>581</v>
      </c>
      <c r="J90" s="240">
        <v>50</v>
      </c>
      <c r="K90" s="252"/>
    </row>
    <row r="91" spans="2:11" s="1" customFormat="1" ht="15" customHeight="1">
      <c r="B91" s="263"/>
      <c r="C91" s="240" t="s">
        <v>606</v>
      </c>
      <c r="D91" s="240"/>
      <c r="E91" s="240"/>
      <c r="F91" s="261" t="s">
        <v>585</v>
      </c>
      <c r="G91" s="262"/>
      <c r="H91" s="240" t="s">
        <v>606</v>
      </c>
      <c r="I91" s="240" t="s">
        <v>581</v>
      </c>
      <c r="J91" s="240">
        <v>50</v>
      </c>
      <c r="K91" s="252"/>
    </row>
    <row r="92" spans="2:11" s="1" customFormat="1" ht="15" customHeight="1">
      <c r="B92" s="263"/>
      <c r="C92" s="240" t="s">
        <v>607</v>
      </c>
      <c r="D92" s="240"/>
      <c r="E92" s="240"/>
      <c r="F92" s="261" t="s">
        <v>585</v>
      </c>
      <c r="G92" s="262"/>
      <c r="H92" s="240" t="s">
        <v>608</v>
      </c>
      <c r="I92" s="240" t="s">
        <v>581</v>
      </c>
      <c r="J92" s="240">
        <v>255</v>
      </c>
      <c r="K92" s="252"/>
    </row>
    <row r="93" spans="2:11" s="1" customFormat="1" ht="15" customHeight="1">
      <c r="B93" s="263"/>
      <c r="C93" s="240" t="s">
        <v>609</v>
      </c>
      <c r="D93" s="240"/>
      <c r="E93" s="240"/>
      <c r="F93" s="261" t="s">
        <v>579</v>
      </c>
      <c r="G93" s="262"/>
      <c r="H93" s="240" t="s">
        <v>610</v>
      </c>
      <c r="I93" s="240" t="s">
        <v>611</v>
      </c>
      <c r="J93" s="240"/>
      <c r="K93" s="252"/>
    </row>
    <row r="94" spans="2:11" s="1" customFormat="1" ht="15" customHeight="1">
      <c r="B94" s="263"/>
      <c r="C94" s="240" t="s">
        <v>612</v>
      </c>
      <c r="D94" s="240"/>
      <c r="E94" s="240"/>
      <c r="F94" s="261" t="s">
        <v>579</v>
      </c>
      <c r="G94" s="262"/>
      <c r="H94" s="240" t="s">
        <v>613</v>
      </c>
      <c r="I94" s="240" t="s">
        <v>614</v>
      </c>
      <c r="J94" s="240"/>
      <c r="K94" s="252"/>
    </row>
    <row r="95" spans="2:11" s="1" customFormat="1" ht="15" customHeight="1">
      <c r="B95" s="263"/>
      <c r="C95" s="240" t="s">
        <v>615</v>
      </c>
      <c r="D95" s="240"/>
      <c r="E95" s="240"/>
      <c r="F95" s="261" t="s">
        <v>579</v>
      </c>
      <c r="G95" s="262"/>
      <c r="H95" s="240" t="s">
        <v>615</v>
      </c>
      <c r="I95" s="240" t="s">
        <v>614</v>
      </c>
      <c r="J95" s="240"/>
      <c r="K95" s="252"/>
    </row>
    <row r="96" spans="2:11" s="1" customFormat="1" ht="15" customHeight="1">
      <c r="B96" s="263"/>
      <c r="C96" s="240" t="s">
        <v>41</v>
      </c>
      <c r="D96" s="240"/>
      <c r="E96" s="240"/>
      <c r="F96" s="261" t="s">
        <v>579</v>
      </c>
      <c r="G96" s="262"/>
      <c r="H96" s="240" t="s">
        <v>616</v>
      </c>
      <c r="I96" s="240" t="s">
        <v>614</v>
      </c>
      <c r="J96" s="240"/>
      <c r="K96" s="252"/>
    </row>
    <row r="97" spans="2:11" s="1" customFormat="1" ht="15" customHeight="1">
      <c r="B97" s="263"/>
      <c r="C97" s="240" t="s">
        <v>51</v>
      </c>
      <c r="D97" s="240"/>
      <c r="E97" s="240"/>
      <c r="F97" s="261" t="s">
        <v>579</v>
      </c>
      <c r="G97" s="262"/>
      <c r="H97" s="240" t="s">
        <v>617</v>
      </c>
      <c r="I97" s="240" t="s">
        <v>614</v>
      </c>
      <c r="J97" s="240"/>
      <c r="K97" s="252"/>
    </row>
    <row r="98" spans="2:11" s="1" customFormat="1" ht="15" customHeight="1">
      <c r="B98" s="266"/>
      <c r="C98" s="267"/>
      <c r="D98" s="267"/>
      <c r="E98" s="267"/>
      <c r="F98" s="267"/>
      <c r="G98" s="267"/>
      <c r="H98" s="267"/>
      <c r="I98" s="267"/>
      <c r="J98" s="267"/>
      <c r="K98" s="268"/>
    </row>
    <row r="99" spans="2:11" s="1" customFormat="1" ht="18.75" customHeight="1">
      <c r="B99" s="269"/>
      <c r="C99" s="270"/>
      <c r="D99" s="270"/>
      <c r="E99" s="270"/>
      <c r="F99" s="270"/>
      <c r="G99" s="270"/>
      <c r="H99" s="270"/>
      <c r="I99" s="270"/>
      <c r="J99" s="270"/>
      <c r="K99" s="269"/>
    </row>
    <row r="100" spans="2:11" s="1" customFormat="1" ht="18.75" customHeight="1"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</row>
    <row r="101" spans="2:11" s="1" customFormat="1" ht="7.5" customHeight="1">
      <c r="B101" s="248"/>
      <c r="C101" s="249"/>
      <c r="D101" s="249"/>
      <c r="E101" s="249"/>
      <c r="F101" s="249"/>
      <c r="G101" s="249"/>
      <c r="H101" s="249"/>
      <c r="I101" s="249"/>
      <c r="J101" s="249"/>
      <c r="K101" s="250"/>
    </row>
    <row r="102" spans="2:11" s="1" customFormat="1" ht="45" customHeight="1">
      <c r="B102" s="251"/>
      <c r="C102" s="355" t="s">
        <v>618</v>
      </c>
      <c r="D102" s="355"/>
      <c r="E102" s="355"/>
      <c r="F102" s="355"/>
      <c r="G102" s="355"/>
      <c r="H102" s="355"/>
      <c r="I102" s="355"/>
      <c r="J102" s="355"/>
      <c r="K102" s="252"/>
    </row>
    <row r="103" spans="2:11" s="1" customFormat="1" ht="17.25" customHeight="1">
      <c r="B103" s="251"/>
      <c r="C103" s="253" t="s">
        <v>573</v>
      </c>
      <c r="D103" s="253"/>
      <c r="E103" s="253"/>
      <c r="F103" s="253" t="s">
        <v>574</v>
      </c>
      <c r="G103" s="254"/>
      <c r="H103" s="253" t="s">
        <v>57</v>
      </c>
      <c r="I103" s="253" t="s">
        <v>60</v>
      </c>
      <c r="J103" s="253" t="s">
        <v>575</v>
      </c>
      <c r="K103" s="252"/>
    </row>
    <row r="104" spans="2:11" s="1" customFormat="1" ht="17.25" customHeight="1">
      <c r="B104" s="251"/>
      <c r="C104" s="255" t="s">
        <v>576</v>
      </c>
      <c r="D104" s="255"/>
      <c r="E104" s="255"/>
      <c r="F104" s="256" t="s">
        <v>577</v>
      </c>
      <c r="G104" s="257"/>
      <c r="H104" s="255"/>
      <c r="I104" s="255"/>
      <c r="J104" s="255" t="s">
        <v>578</v>
      </c>
      <c r="K104" s="252"/>
    </row>
    <row r="105" spans="2:11" s="1" customFormat="1" ht="5.25" customHeight="1">
      <c r="B105" s="251"/>
      <c r="C105" s="253"/>
      <c r="D105" s="253"/>
      <c r="E105" s="253"/>
      <c r="F105" s="253"/>
      <c r="G105" s="271"/>
      <c r="H105" s="253"/>
      <c r="I105" s="253"/>
      <c r="J105" s="253"/>
      <c r="K105" s="252"/>
    </row>
    <row r="106" spans="2:11" s="1" customFormat="1" ht="15" customHeight="1">
      <c r="B106" s="251"/>
      <c r="C106" s="240" t="s">
        <v>56</v>
      </c>
      <c r="D106" s="260"/>
      <c r="E106" s="260"/>
      <c r="F106" s="261" t="s">
        <v>579</v>
      </c>
      <c r="G106" s="240"/>
      <c r="H106" s="240" t="s">
        <v>619</v>
      </c>
      <c r="I106" s="240" t="s">
        <v>581</v>
      </c>
      <c r="J106" s="240">
        <v>20</v>
      </c>
      <c r="K106" s="252"/>
    </row>
    <row r="107" spans="2:11" s="1" customFormat="1" ht="15" customHeight="1">
      <c r="B107" s="251"/>
      <c r="C107" s="240" t="s">
        <v>582</v>
      </c>
      <c r="D107" s="240"/>
      <c r="E107" s="240"/>
      <c r="F107" s="261" t="s">
        <v>579</v>
      </c>
      <c r="G107" s="240"/>
      <c r="H107" s="240" t="s">
        <v>619</v>
      </c>
      <c r="I107" s="240" t="s">
        <v>581</v>
      </c>
      <c r="J107" s="240">
        <v>120</v>
      </c>
      <c r="K107" s="252"/>
    </row>
    <row r="108" spans="2:11" s="1" customFormat="1" ht="15" customHeight="1">
      <c r="B108" s="263"/>
      <c r="C108" s="240" t="s">
        <v>584</v>
      </c>
      <c r="D108" s="240"/>
      <c r="E108" s="240"/>
      <c r="F108" s="261" t="s">
        <v>585</v>
      </c>
      <c r="G108" s="240"/>
      <c r="H108" s="240" t="s">
        <v>619</v>
      </c>
      <c r="I108" s="240" t="s">
        <v>581</v>
      </c>
      <c r="J108" s="240">
        <v>50</v>
      </c>
      <c r="K108" s="252"/>
    </row>
    <row r="109" spans="2:11" s="1" customFormat="1" ht="15" customHeight="1">
      <c r="B109" s="263"/>
      <c r="C109" s="240" t="s">
        <v>587</v>
      </c>
      <c r="D109" s="240"/>
      <c r="E109" s="240"/>
      <c r="F109" s="261" t="s">
        <v>579</v>
      </c>
      <c r="G109" s="240"/>
      <c r="H109" s="240" t="s">
        <v>619</v>
      </c>
      <c r="I109" s="240" t="s">
        <v>589</v>
      </c>
      <c r="J109" s="240"/>
      <c r="K109" s="252"/>
    </row>
    <row r="110" spans="2:11" s="1" customFormat="1" ht="15" customHeight="1">
      <c r="B110" s="263"/>
      <c r="C110" s="240" t="s">
        <v>598</v>
      </c>
      <c r="D110" s="240"/>
      <c r="E110" s="240"/>
      <c r="F110" s="261" t="s">
        <v>585</v>
      </c>
      <c r="G110" s="240"/>
      <c r="H110" s="240" t="s">
        <v>619</v>
      </c>
      <c r="I110" s="240" t="s">
        <v>581</v>
      </c>
      <c r="J110" s="240">
        <v>50</v>
      </c>
      <c r="K110" s="252"/>
    </row>
    <row r="111" spans="2:11" s="1" customFormat="1" ht="15" customHeight="1">
      <c r="B111" s="263"/>
      <c r="C111" s="240" t="s">
        <v>606</v>
      </c>
      <c r="D111" s="240"/>
      <c r="E111" s="240"/>
      <c r="F111" s="261" t="s">
        <v>585</v>
      </c>
      <c r="G111" s="240"/>
      <c r="H111" s="240" t="s">
        <v>619</v>
      </c>
      <c r="I111" s="240" t="s">
        <v>581</v>
      </c>
      <c r="J111" s="240">
        <v>50</v>
      </c>
      <c r="K111" s="252"/>
    </row>
    <row r="112" spans="2:11" s="1" customFormat="1" ht="15" customHeight="1">
      <c r="B112" s="263"/>
      <c r="C112" s="240" t="s">
        <v>604</v>
      </c>
      <c r="D112" s="240"/>
      <c r="E112" s="240"/>
      <c r="F112" s="261" t="s">
        <v>585</v>
      </c>
      <c r="G112" s="240"/>
      <c r="H112" s="240" t="s">
        <v>619</v>
      </c>
      <c r="I112" s="240" t="s">
        <v>581</v>
      </c>
      <c r="J112" s="240">
        <v>50</v>
      </c>
      <c r="K112" s="252"/>
    </row>
    <row r="113" spans="2:11" s="1" customFormat="1" ht="15" customHeight="1">
      <c r="B113" s="263"/>
      <c r="C113" s="240" t="s">
        <v>56</v>
      </c>
      <c r="D113" s="240"/>
      <c r="E113" s="240"/>
      <c r="F113" s="261" t="s">
        <v>579</v>
      </c>
      <c r="G113" s="240"/>
      <c r="H113" s="240" t="s">
        <v>620</v>
      </c>
      <c r="I113" s="240" t="s">
        <v>581</v>
      </c>
      <c r="J113" s="240">
        <v>20</v>
      </c>
      <c r="K113" s="252"/>
    </row>
    <row r="114" spans="2:11" s="1" customFormat="1" ht="15" customHeight="1">
      <c r="B114" s="263"/>
      <c r="C114" s="240" t="s">
        <v>621</v>
      </c>
      <c r="D114" s="240"/>
      <c r="E114" s="240"/>
      <c r="F114" s="261" t="s">
        <v>579</v>
      </c>
      <c r="G114" s="240"/>
      <c r="H114" s="240" t="s">
        <v>622</v>
      </c>
      <c r="I114" s="240" t="s">
        <v>581</v>
      </c>
      <c r="J114" s="240">
        <v>120</v>
      </c>
      <c r="K114" s="252"/>
    </row>
    <row r="115" spans="2:11" s="1" customFormat="1" ht="15" customHeight="1">
      <c r="B115" s="263"/>
      <c r="C115" s="240" t="s">
        <v>41</v>
      </c>
      <c r="D115" s="240"/>
      <c r="E115" s="240"/>
      <c r="F115" s="261" t="s">
        <v>579</v>
      </c>
      <c r="G115" s="240"/>
      <c r="H115" s="240" t="s">
        <v>623</v>
      </c>
      <c r="I115" s="240" t="s">
        <v>614</v>
      </c>
      <c r="J115" s="240"/>
      <c r="K115" s="252"/>
    </row>
    <row r="116" spans="2:11" s="1" customFormat="1" ht="15" customHeight="1">
      <c r="B116" s="263"/>
      <c r="C116" s="240" t="s">
        <v>51</v>
      </c>
      <c r="D116" s="240"/>
      <c r="E116" s="240"/>
      <c r="F116" s="261" t="s">
        <v>579</v>
      </c>
      <c r="G116" s="240"/>
      <c r="H116" s="240" t="s">
        <v>624</v>
      </c>
      <c r="I116" s="240" t="s">
        <v>614</v>
      </c>
      <c r="J116" s="240"/>
      <c r="K116" s="252"/>
    </row>
    <row r="117" spans="2:11" s="1" customFormat="1" ht="15" customHeight="1">
      <c r="B117" s="263"/>
      <c r="C117" s="240" t="s">
        <v>60</v>
      </c>
      <c r="D117" s="240"/>
      <c r="E117" s="240"/>
      <c r="F117" s="261" t="s">
        <v>579</v>
      </c>
      <c r="G117" s="240"/>
      <c r="H117" s="240" t="s">
        <v>625</v>
      </c>
      <c r="I117" s="240" t="s">
        <v>626</v>
      </c>
      <c r="J117" s="240"/>
      <c r="K117" s="252"/>
    </row>
    <row r="118" spans="2:11" s="1" customFormat="1" ht="15" customHeight="1">
      <c r="B118" s="266"/>
      <c r="C118" s="272"/>
      <c r="D118" s="272"/>
      <c r="E118" s="272"/>
      <c r="F118" s="272"/>
      <c r="G118" s="272"/>
      <c r="H118" s="272"/>
      <c r="I118" s="272"/>
      <c r="J118" s="272"/>
      <c r="K118" s="268"/>
    </row>
    <row r="119" spans="2:11" s="1" customFormat="1" ht="18.75" customHeight="1">
      <c r="B119" s="273"/>
      <c r="C119" s="274"/>
      <c r="D119" s="274"/>
      <c r="E119" s="274"/>
      <c r="F119" s="275"/>
      <c r="G119" s="274"/>
      <c r="H119" s="274"/>
      <c r="I119" s="274"/>
      <c r="J119" s="274"/>
      <c r="K119" s="273"/>
    </row>
    <row r="120" spans="2:11" s="1" customFormat="1" ht="18.75" customHeight="1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</row>
    <row r="121" spans="2:11" s="1" customFormat="1" ht="7.5" customHeight="1">
      <c r="B121" s="276"/>
      <c r="C121" s="277"/>
      <c r="D121" s="277"/>
      <c r="E121" s="277"/>
      <c r="F121" s="277"/>
      <c r="G121" s="277"/>
      <c r="H121" s="277"/>
      <c r="I121" s="277"/>
      <c r="J121" s="277"/>
      <c r="K121" s="278"/>
    </row>
    <row r="122" spans="2:11" s="1" customFormat="1" ht="45" customHeight="1">
      <c r="B122" s="279"/>
      <c r="C122" s="356" t="s">
        <v>627</v>
      </c>
      <c r="D122" s="356"/>
      <c r="E122" s="356"/>
      <c r="F122" s="356"/>
      <c r="G122" s="356"/>
      <c r="H122" s="356"/>
      <c r="I122" s="356"/>
      <c r="J122" s="356"/>
      <c r="K122" s="280"/>
    </row>
    <row r="123" spans="2:11" s="1" customFormat="1" ht="17.25" customHeight="1">
      <c r="B123" s="281"/>
      <c r="C123" s="253" t="s">
        <v>573</v>
      </c>
      <c r="D123" s="253"/>
      <c r="E123" s="253"/>
      <c r="F123" s="253" t="s">
        <v>574</v>
      </c>
      <c r="G123" s="254"/>
      <c r="H123" s="253" t="s">
        <v>57</v>
      </c>
      <c r="I123" s="253" t="s">
        <v>60</v>
      </c>
      <c r="J123" s="253" t="s">
        <v>575</v>
      </c>
      <c r="K123" s="282"/>
    </row>
    <row r="124" spans="2:11" s="1" customFormat="1" ht="17.25" customHeight="1">
      <c r="B124" s="281"/>
      <c r="C124" s="255" t="s">
        <v>576</v>
      </c>
      <c r="D124" s="255"/>
      <c r="E124" s="255"/>
      <c r="F124" s="256" t="s">
        <v>577</v>
      </c>
      <c r="G124" s="257"/>
      <c r="H124" s="255"/>
      <c r="I124" s="255"/>
      <c r="J124" s="255" t="s">
        <v>578</v>
      </c>
      <c r="K124" s="282"/>
    </row>
    <row r="125" spans="2:11" s="1" customFormat="1" ht="5.25" customHeight="1">
      <c r="B125" s="283"/>
      <c r="C125" s="258"/>
      <c r="D125" s="258"/>
      <c r="E125" s="258"/>
      <c r="F125" s="258"/>
      <c r="G125" s="284"/>
      <c r="H125" s="258"/>
      <c r="I125" s="258"/>
      <c r="J125" s="258"/>
      <c r="K125" s="285"/>
    </row>
    <row r="126" spans="2:11" s="1" customFormat="1" ht="15" customHeight="1">
      <c r="B126" s="283"/>
      <c r="C126" s="240" t="s">
        <v>582</v>
      </c>
      <c r="D126" s="260"/>
      <c r="E126" s="260"/>
      <c r="F126" s="261" t="s">
        <v>579</v>
      </c>
      <c r="G126" s="240"/>
      <c r="H126" s="240" t="s">
        <v>619</v>
      </c>
      <c r="I126" s="240" t="s">
        <v>581</v>
      </c>
      <c r="J126" s="240">
        <v>120</v>
      </c>
      <c r="K126" s="286"/>
    </row>
    <row r="127" spans="2:11" s="1" customFormat="1" ht="15" customHeight="1">
      <c r="B127" s="283"/>
      <c r="C127" s="240" t="s">
        <v>628</v>
      </c>
      <c r="D127" s="240"/>
      <c r="E127" s="240"/>
      <c r="F127" s="261" t="s">
        <v>579</v>
      </c>
      <c r="G127" s="240"/>
      <c r="H127" s="240" t="s">
        <v>629</v>
      </c>
      <c r="I127" s="240" t="s">
        <v>581</v>
      </c>
      <c r="J127" s="240" t="s">
        <v>630</v>
      </c>
      <c r="K127" s="286"/>
    </row>
    <row r="128" spans="2:11" s="1" customFormat="1" ht="15" customHeight="1">
      <c r="B128" s="283"/>
      <c r="C128" s="240" t="s">
        <v>527</v>
      </c>
      <c r="D128" s="240"/>
      <c r="E128" s="240"/>
      <c r="F128" s="261" t="s">
        <v>579</v>
      </c>
      <c r="G128" s="240"/>
      <c r="H128" s="240" t="s">
        <v>631</v>
      </c>
      <c r="I128" s="240" t="s">
        <v>581</v>
      </c>
      <c r="J128" s="240" t="s">
        <v>630</v>
      </c>
      <c r="K128" s="286"/>
    </row>
    <row r="129" spans="2:11" s="1" customFormat="1" ht="15" customHeight="1">
      <c r="B129" s="283"/>
      <c r="C129" s="240" t="s">
        <v>590</v>
      </c>
      <c r="D129" s="240"/>
      <c r="E129" s="240"/>
      <c r="F129" s="261" t="s">
        <v>585</v>
      </c>
      <c r="G129" s="240"/>
      <c r="H129" s="240" t="s">
        <v>591</v>
      </c>
      <c r="I129" s="240" t="s">
        <v>581</v>
      </c>
      <c r="J129" s="240">
        <v>15</v>
      </c>
      <c r="K129" s="286"/>
    </row>
    <row r="130" spans="2:11" s="1" customFormat="1" ht="15" customHeight="1">
      <c r="B130" s="283"/>
      <c r="C130" s="264" t="s">
        <v>592</v>
      </c>
      <c r="D130" s="264"/>
      <c r="E130" s="264"/>
      <c r="F130" s="265" t="s">
        <v>585</v>
      </c>
      <c r="G130" s="264"/>
      <c r="H130" s="264" t="s">
        <v>593</v>
      </c>
      <c r="I130" s="264" t="s">
        <v>581</v>
      </c>
      <c r="J130" s="264">
        <v>15</v>
      </c>
      <c r="K130" s="286"/>
    </row>
    <row r="131" spans="2:11" s="1" customFormat="1" ht="15" customHeight="1">
      <c r="B131" s="283"/>
      <c r="C131" s="264" t="s">
        <v>594</v>
      </c>
      <c r="D131" s="264"/>
      <c r="E131" s="264"/>
      <c r="F131" s="265" t="s">
        <v>585</v>
      </c>
      <c r="G131" s="264"/>
      <c r="H131" s="264" t="s">
        <v>595</v>
      </c>
      <c r="I131" s="264" t="s">
        <v>581</v>
      </c>
      <c r="J131" s="264">
        <v>20</v>
      </c>
      <c r="K131" s="286"/>
    </row>
    <row r="132" spans="2:11" s="1" customFormat="1" ht="15" customHeight="1">
      <c r="B132" s="283"/>
      <c r="C132" s="264" t="s">
        <v>596</v>
      </c>
      <c r="D132" s="264"/>
      <c r="E132" s="264"/>
      <c r="F132" s="265" t="s">
        <v>585</v>
      </c>
      <c r="G132" s="264"/>
      <c r="H132" s="264" t="s">
        <v>597</v>
      </c>
      <c r="I132" s="264" t="s">
        <v>581</v>
      </c>
      <c r="J132" s="264">
        <v>20</v>
      </c>
      <c r="K132" s="286"/>
    </row>
    <row r="133" spans="2:11" s="1" customFormat="1" ht="15" customHeight="1">
      <c r="B133" s="283"/>
      <c r="C133" s="240" t="s">
        <v>584</v>
      </c>
      <c r="D133" s="240"/>
      <c r="E133" s="240"/>
      <c r="F133" s="261" t="s">
        <v>585</v>
      </c>
      <c r="G133" s="240"/>
      <c r="H133" s="240" t="s">
        <v>619</v>
      </c>
      <c r="I133" s="240" t="s">
        <v>581</v>
      </c>
      <c r="J133" s="240">
        <v>50</v>
      </c>
      <c r="K133" s="286"/>
    </row>
    <row r="134" spans="2:11" s="1" customFormat="1" ht="15" customHeight="1">
      <c r="B134" s="283"/>
      <c r="C134" s="240" t="s">
        <v>598</v>
      </c>
      <c r="D134" s="240"/>
      <c r="E134" s="240"/>
      <c r="F134" s="261" t="s">
        <v>585</v>
      </c>
      <c r="G134" s="240"/>
      <c r="H134" s="240" t="s">
        <v>619</v>
      </c>
      <c r="I134" s="240" t="s">
        <v>581</v>
      </c>
      <c r="J134" s="240">
        <v>50</v>
      </c>
      <c r="K134" s="286"/>
    </row>
    <row r="135" spans="2:11" s="1" customFormat="1" ht="15" customHeight="1">
      <c r="B135" s="283"/>
      <c r="C135" s="240" t="s">
        <v>604</v>
      </c>
      <c r="D135" s="240"/>
      <c r="E135" s="240"/>
      <c r="F135" s="261" t="s">
        <v>585</v>
      </c>
      <c r="G135" s="240"/>
      <c r="H135" s="240" t="s">
        <v>619</v>
      </c>
      <c r="I135" s="240" t="s">
        <v>581</v>
      </c>
      <c r="J135" s="240">
        <v>50</v>
      </c>
      <c r="K135" s="286"/>
    </row>
    <row r="136" spans="2:11" s="1" customFormat="1" ht="15" customHeight="1">
      <c r="B136" s="283"/>
      <c r="C136" s="240" t="s">
        <v>606</v>
      </c>
      <c r="D136" s="240"/>
      <c r="E136" s="240"/>
      <c r="F136" s="261" t="s">
        <v>585</v>
      </c>
      <c r="G136" s="240"/>
      <c r="H136" s="240" t="s">
        <v>619</v>
      </c>
      <c r="I136" s="240" t="s">
        <v>581</v>
      </c>
      <c r="J136" s="240">
        <v>50</v>
      </c>
      <c r="K136" s="286"/>
    </row>
    <row r="137" spans="2:11" s="1" customFormat="1" ht="15" customHeight="1">
      <c r="B137" s="283"/>
      <c r="C137" s="240" t="s">
        <v>607</v>
      </c>
      <c r="D137" s="240"/>
      <c r="E137" s="240"/>
      <c r="F137" s="261" t="s">
        <v>585</v>
      </c>
      <c r="G137" s="240"/>
      <c r="H137" s="240" t="s">
        <v>632</v>
      </c>
      <c r="I137" s="240" t="s">
        <v>581</v>
      </c>
      <c r="J137" s="240">
        <v>255</v>
      </c>
      <c r="K137" s="286"/>
    </row>
    <row r="138" spans="2:11" s="1" customFormat="1" ht="15" customHeight="1">
      <c r="B138" s="283"/>
      <c r="C138" s="240" t="s">
        <v>609</v>
      </c>
      <c r="D138" s="240"/>
      <c r="E138" s="240"/>
      <c r="F138" s="261" t="s">
        <v>579</v>
      </c>
      <c r="G138" s="240"/>
      <c r="H138" s="240" t="s">
        <v>633</v>
      </c>
      <c r="I138" s="240" t="s">
        <v>611</v>
      </c>
      <c r="J138" s="240"/>
      <c r="K138" s="286"/>
    </row>
    <row r="139" spans="2:11" s="1" customFormat="1" ht="15" customHeight="1">
      <c r="B139" s="283"/>
      <c r="C139" s="240" t="s">
        <v>612</v>
      </c>
      <c r="D139" s="240"/>
      <c r="E139" s="240"/>
      <c r="F139" s="261" t="s">
        <v>579</v>
      </c>
      <c r="G139" s="240"/>
      <c r="H139" s="240" t="s">
        <v>634</v>
      </c>
      <c r="I139" s="240" t="s">
        <v>614</v>
      </c>
      <c r="J139" s="240"/>
      <c r="K139" s="286"/>
    </row>
    <row r="140" spans="2:11" s="1" customFormat="1" ht="15" customHeight="1">
      <c r="B140" s="283"/>
      <c r="C140" s="240" t="s">
        <v>615</v>
      </c>
      <c r="D140" s="240"/>
      <c r="E140" s="240"/>
      <c r="F140" s="261" t="s">
        <v>579</v>
      </c>
      <c r="G140" s="240"/>
      <c r="H140" s="240" t="s">
        <v>615</v>
      </c>
      <c r="I140" s="240" t="s">
        <v>614</v>
      </c>
      <c r="J140" s="240"/>
      <c r="K140" s="286"/>
    </row>
    <row r="141" spans="2:11" s="1" customFormat="1" ht="15" customHeight="1">
      <c r="B141" s="283"/>
      <c r="C141" s="240" t="s">
        <v>41</v>
      </c>
      <c r="D141" s="240"/>
      <c r="E141" s="240"/>
      <c r="F141" s="261" t="s">
        <v>579</v>
      </c>
      <c r="G141" s="240"/>
      <c r="H141" s="240" t="s">
        <v>635</v>
      </c>
      <c r="I141" s="240" t="s">
        <v>614</v>
      </c>
      <c r="J141" s="240"/>
      <c r="K141" s="286"/>
    </row>
    <row r="142" spans="2:11" s="1" customFormat="1" ht="15" customHeight="1">
      <c r="B142" s="283"/>
      <c r="C142" s="240" t="s">
        <v>636</v>
      </c>
      <c r="D142" s="240"/>
      <c r="E142" s="240"/>
      <c r="F142" s="261" t="s">
        <v>579</v>
      </c>
      <c r="G142" s="240"/>
      <c r="H142" s="240" t="s">
        <v>637</v>
      </c>
      <c r="I142" s="240" t="s">
        <v>614</v>
      </c>
      <c r="J142" s="240"/>
      <c r="K142" s="286"/>
    </row>
    <row r="143" spans="2:11" s="1" customFormat="1" ht="15" customHeight="1">
      <c r="B143" s="287"/>
      <c r="C143" s="288"/>
      <c r="D143" s="288"/>
      <c r="E143" s="288"/>
      <c r="F143" s="288"/>
      <c r="G143" s="288"/>
      <c r="H143" s="288"/>
      <c r="I143" s="288"/>
      <c r="J143" s="288"/>
      <c r="K143" s="289"/>
    </row>
    <row r="144" spans="2:11" s="1" customFormat="1" ht="18.75" customHeight="1">
      <c r="B144" s="274"/>
      <c r="C144" s="274"/>
      <c r="D144" s="274"/>
      <c r="E144" s="274"/>
      <c r="F144" s="275"/>
      <c r="G144" s="274"/>
      <c r="H144" s="274"/>
      <c r="I144" s="274"/>
      <c r="J144" s="274"/>
      <c r="K144" s="274"/>
    </row>
    <row r="145" spans="2:11" s="1" customFormat="1" ht="18.75" customHeight="1"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</row>
    <row r="146" spans="2:11" s="1" customFormat="1" ht="7.5" customHeight="1">
      <c r="B146" s="248"/>
      <c r="C146" s="249"/>
      <c r="D146" s="249"/>
      <c r="E146" s="249"/>
      <c r="F146" s="249"/>
      <c r="G146" s="249"/>
      <c r="H146" s="249"/>
      <c r="I146" s="249"/>
      <c r="J146" s="249"/>
      <c r="K146" s="250"/>
    </row>
    <row r="147" spans="2:11" s="1" customFormat="1" ht="45" customHeight="1">
      <c r="B147" s="251"/>
      <c r="C147" s="355" t="s">
        <v>638</v>
      </c>
      <c r="D147" s="355"/>
      <c r="E147" s="355"/>
      <c r="F147" s="355"/>
      <c r="G147" s="355"/>
      <c r="H147" s="355"/>
      <c r="I147" s="355"/>
      <c r="J147" s="355"/>
      <c r="K147" s="252"/>
    </row>
    <row r="148" spans="2:11" s="1" customFormat="1" ht="17.25" customHeight="1">
      <c r="B148" s="251"/>
      <c r="C148" s="253" t="s">
        <v>573</v>
      </c>
      <c r="D148" s="253"/>
      <c r="E148" s="253"/>
      <c r="F148" s="253" t="s">
        <v>574</v>
      </c>
      <c r="G148" s="254"/>
      <c r="H148" s="253" t="s">
        <v>57</v>
      </c>
      <c r="I148" s="253" t="s">
        <v>60</v>
      </c>
      <c r="J148" s="253" t="s">
        <v>575</v>
      </c>
      <c r="K148" s="252"/>
    </row>
    <row r="149" spans="2:11" s="1" customFormat="1" ht="17.25" customHeight="1">
      <c r="B149" s="251"/>
      <c r="C149" s="255" t="s">
        <v>576</v>
      </c>
      <c r="D149" s="255"/>
      <c r="E149" s="255"/>
      <c r="F149" s="256" t="s">
        <v>577</v>
      </c>
      <c r="G149" s="257"/>
      <c r="H149" s="255"/>
      <c r="I149" s="255"/>
      <c r="J149" s="255" t="s">
        <v>578</v>
      </c>
      <c r="K149" s="252"/>
    </row>
    <row r="150" spans="2:11" s="1" customFormat="1" ht="5.25" customHeight="1">
      <c r="B150" s="263"/>
      <c r="C150" s="258"/>
      <c r="D150" s="258"/>
      <c r="E150" s="258"/>
      <c r="F150" s="258"/>
      <c r="G150" s="259"/>
      <c r="H150" s="258"/>
      <c r="I150" s="258"/>
      <c r="J150" s="258"/>
      <c r="K150" s="286"/>
    </row>
    <row r="151" spans="2:11" s="1" customFormat="1" ht="15" customHeight="1">
      <c r="B151" s="263"/>
      <c r="C151" s="290" t="s">
        <v>582</v>
      </c>
      <c r="D151" s="240"/>
      <c r="E151" s="240"/>
      <c r="F151" s="291" t="s">
        <v>579</v>
      </c>
      <c r="G151" s="240"/>
      <c r="H151" s="290" t="s">
        <v>619</v>
      </c>
      <c r="I151" s="290" t="s">
        <v>581</v>
      </c>
      <c r="J151" s="290">
        <v>120</v>
      </c>
      <c r="K151" s="286"/>
    </row>
    <row r="152" spans="2:11" s="1" customFormat="1" ht="15" customHeight="1">
      <c r="B152" s="263"/>
      <c r="C152" s="290" t="s">
        <v>628</v>
      </c>
      <c r="D152" s="240"/>
      <c r="E152" s="240"/>
      <c r="F152" s="291" t="s">
        <v>579</v>
      </c>
      <c r="G152" s="240"/>
      <c r="H152" s="290" t="s">
        <v>639</v>
      </c>
      <c r="I152" s="290" t="s">
        <v>581</v>
      </c>
      <c r="J152" s="290" t="s">
        <v>630</v>
      </c>
      <c r="K152" s="286"/>
    </row>
    <row r="153" spans="2:11" s="1" customFormat="1" ht="15" customHeight="1">
      <c r="B153" s="263"/>
      <c r="C153" s="290" t="s">
        <v>527</v>
      </c>
      <c r="D153" s="240"/>
      <c r="E153" s="240"/>
      <c r="F153" s="291" t="s">
        <v>579</v>
      </c>
      <c r="G153" s="240"/>
      <c r="H153" s="290" t="s">
        <v>640</v>
      </c>
      <c r="I153" s="290" t="s">
        <v>581</v>
      </c>
      <c r="J153" s="290" t="s">
        <v>630</v>
      </c>
      <c r="K153" s="286"/>
    </row>
    <row r="154" spans="2:11" s="1" customFormat="1" ht="15" customHeight="1">
      <c r="B154" s="263"/>
      <c r="C154" s="290" t="s">
        <v>584</v>
      </c>
      <c r="D154" s="240"/>
      <c r="E154" s="240"/>
      <c r="F154" s="291" t="s">
        <v>585</v>
      </c>
      <c r="G154" s="240"/>
      <c r="H154" s="290" t="s">
        <v>619</v>
      </c>
      <c r="I154" s="290" t="s">
        <v>581</v>
      </c>
      <c r="J154" s="290">
        <v>50</v>
      </c>
      <c r="K154" s="286"/>
    </row>
    <row r="155" spans="2:11" s="1" customFormat="1" ht="15" customHeight="1">
      <c r="B155" s="263"/>
      <c r="C155" s="290" t="s">
        <v>587</v>
      </c>
      <c r="D155" s="240"/>
      <c r="E155" s="240"/>
      <c r="F155" s="291" t="s">
        <v>579</v>
      </c>
      <c r="G155" s="240"/>
      <c r="H155" s="290" t="s">
        <v>619</v>
      </c>
      <c r="I155" s="290" t="s">
        <v>589</v>
      </c>
      <c r="J155" s="290"/>
      <c r="K155" s="286"/>
    </row>
    <row r="156" spans="2:11" s="1" customFormat="1" ht="15" customHeight="1">
      <c r="B156" s="263"/>
      <c r="C156" s="290" t="s">
        <v>598</v>
      </c>
      <c r="D156" s="240"/>
      <c r="E156" s="240"/>
      <c r="F156" s="291" t="s">
        <v>585</v>
      </c>
      <c r="G156" s="240"/>
      <c r="H156" s="290" t="s">
        <v>619</v>
      </c>
      <c r="I156" s="290" t="s">
        <v>581</v>
      </c>
      <c r="J156" s="290">
        <v>50</v>
      </c>
      <c r="K156" s="286"/>
    </row>
    <row r="157" spans="2:11" s="1" customFormat="1" ht="15" customHeight="1">
      <c r="B157" s="263"/>
      <c r="C157" s="290" t="s">
        <v>606</v>
      </c>
      <c r="D157" s="240"/>
      <c r="E157" s="240"/>
      <c r="F157" s="291" t="s">
        <v>585</v>
      </c>
      <c r="G157" s="240"/>
      <c r="H157" s="290" t="s">
        <v>619</v>
      </c>
      <c r="I157" s="290" t="s">
        <v>581</v>
      </c>
      <c r="J157" s="290">
        <v>50</v>
      </c>
      <c r="K157" s="286"/>
    </row>
    <row r="158" spans="2:11" s="1" customFormat="1" ht="15" customHeight="1">
      <c r="B158" s="263"/>
      <c r="C158" s="290" t="s">
        <v>604</v>
      </c>
      <c r="D158" s="240"/>
      <c r="E158" s="240"/>
      <c r="F158" s="291" t="s">
        <v>585</v>
      </c>
      <c r="G158" s="240"/>
      <c r="H158" s="290" t="s">
        <v>619</v>
      </c>
      <c r="I158" s="290" t="s">
        <v>581</v>
      </c>
      <c r="J158" s="290">
        <v>50</v>
      </c>
      <c r="K158" s="286"/>
    </row>
    <row r="159" spans="2:11" s="1" customFormat="1" ht="15" customHeight="1">
      <c r="B159" s="263"/>
      <c r="C159" s="290" t="s">
        <v>85</v>
      </c>
      <c r="D159" s="240"/>
      <c r="E159" s="240"/>
      <c r="F159" s="291" t="s">
        <v>579</v>
      </c>
      <c r="G159" s="240"/>
      <c r="H159" s="290" t="s">
        <v>641</v>
      </c>
      <c r="I159" s="290" t="s">
        <v>581</v>
      </c>
      <c r="J159" s="290" t="s">
        <v>642</v>
      </c>
      <c r="K159" s="286"/>
    </row>
    <row r="160" spans="2:11" s="1" customFormat="1" ht="15" customHeight="1">
      <c r="B160" s="263"/>
      <c r="C160" s="290" t="s">
        <v>643</v>
      </c>
      <c r="D160" s="240"/>
      <c r="E160" s="240"/>
      <c r="F160" s="291" t="s">
        <v>579</v>
      </c>
      <c r="G160" s="240"/>
      <c r="H160" s="290" t="s">
        <v>644</v>
      </c>
      <c r="I160" s="290" t="s">
        <v>614</v>
      </c>
      <c r="J160" s="290"/>
      <c r="K160" s="286"/>
    </row>
    <row r="161" spans="2:11" s="1" customFormat="1" ht="15" customHeight="1">
      <c r="B161" s="292"/>
      <c r="C161" s="272"/>
      <c r="D161" s="272"/>
      <c r="E161" s="272"/>
      <c r="F161" s="272"/>
      <c r="G161" s="272"/>
      <c r="H161" s="272"/>
      <c r="I161" s="272"/>
      <c r="J161" s="272"/>
      <c r="K161" s="293"/>
    </row>
    <row r="162" spans="2:11" s="1" customFormat="1" ht="18.75" customHeight="1">
      <c r="B162" s="274"/>
      <c r="C162" s="284"/>
      <c r="D162" s="284"/>
      <c r="E162" s="284"/>
      <c r="F162" s="294"/>
      <c r="G162" s="284"/>
      <c r="H162" s="284"/>
      <c r="I162" s="284"/>
      <c r="J162" s="284"/>
      <c r="K162" s="274"/>
    </row>
    <row r="163" spans="2:11" s="1" customFormat="1" ht="18.75" customHeight="1"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</row>
    <row r="164" spans="2:11" s="1" customFormat="1" ht="7.5" customHeight="1">
      <c r="B164" s="229"/>
      <c r="C164" s="230"/>
      <c r="D164" s="230"/>
      <c r="E164" s="230"/>
      <c r="F164" s="230"/>
      <c r="G164" s="230"/>
      <c r="H164" s="230"/>
      <c r="I164" s="230"/>
      <c r="J164" s="230"/>
      <c r="K164" s="231"/>
    </row>
    <row r="165" spans="2:11" s="1" customFormat="1" ht="45" customHeight="1">
      <c r="B165" s="232"/>
      <c r="C165" s="356" t="s">
        <v>645</v>
      </c>
      <c r="D165" s="356"/>
      <c r="E165" s="356"/>
      <c r="F165" s="356"/>
      <c r="G165" s="356"/>
      <c r="H165" s="356"/>
      <c r="I165" s="356"/>
      <c r="J165" s="356"/>
      <c r="K165" s="233"/>
    </row>
    <row r="166" spans="2:11" s="1" customFormat="1" ht="17.25" customHeight="1">
      <c r="B166" s="232"/>
      <c r="C166" s="253" t="s">
        <v>573</v>
      </c>
      <c r="D166" s="253"/>
      <c r="E166" s="253"/>
      <c r="F166" s="253" t="s">
        <v>574</v>
      </c>
      <c r="G166" s="295"/>
      <c r="H166" s="296" t="s">
        <v>57</v>
      </c>
      <c r="I166" s="296" t="s">
        <v>60</v>
      </c>
      <c r="J166" s="253" t="s">
        <v>575</v>
      </c>
      <c r="K166" s="233"/>
    </row>
    <row r="167" spans="2:11" s="1" customFormat="1" ht="17.25" customHeight="1">
      <c r="B167" s="234"/>
      <c r="C167" s="255" t="s">
        <v>576</v>
      </c>
      <c r="D167" s="255"/>
      <c r="E167" s="255"/>
      <c r="F167" s="256" t="s">
        <v>577</v>
      </c>
      <c r="G167" s="297"/>
      <c r="H167" s="298"/>
      <c r="I167" s="298"/>
      <c r="J167" s="255" t="s">
        <v>578</v>
      </c>
      <c r="K167" s="235"/>
    </row>
    <row r="168" spans="2:11" s="1" customFormat="1" ht="5.25" customHeight="1">
      <c r="B168" s="263"/>
      <c r="C168" s="258"/>
      <c r="D168" s="258"/>
      <c r="E168" s="258"/>
      <c r="F168" s="258"/>
      <c r="G168" s="259"/>
      <c r="H168" s="258"/>
      <c r="I168" s="258"/>
      <c r="J168" s="258"/>
      <c r="K168" s="286"/>
    </row>
    <row r="169" spans="2:11" s="1" customFormat="1" ht="15" customHeight="1">
      <c r="B169" s="263"/>
      <c r="C169" s="240" t="s">
        <v>582</v>
      </c>
      <c r="D169" s="240"/>
      <c r="E169" s="240"/>
      <c r="F169" s="261" t="s">
        <v>579</v>
      </c>
      <c r="G169" s="240"/>
      <c r="H169" s="240" t="s">
        <v>619</v>
      </c>
      <c r="I169" s="240" t="s">
        <v>581</v>
      </c>
      <c r="J169" s="240">
        <v>120</v>
      </c>
      <c r="K169" s="286"/>
    </row>
    <row r="170" spans="2:11" s="1" customFormat="1" ht="15" customHeight="1">
      <c r="B170" s="263"/>
      <c r="C170" s="240" t="s">
        <v>628</v>
      </c>
      <c r="D170" s="240"/>
      <c r="E170" s="240"/>
      <c r="F170" s="261" t="s">
        <v>579</v>
      </c>
      <c r="G170" s="240"/>
      <c r="H170" s="240" t="s">
        <v>629</v>
      </c>
      <c r="I170" s="240" t="s">
        <v>581</v>
      </c>
      <c r="J170" s="240" t="s">
        <v>630</v>
      </c>
      <c r="K170" s="286"/>
    </row>
    <row r="171" spans="2:11" s="1" customFormat="1" ht="15" customHeight="1">
      <c r="B171" s="263"/>
      <c r="C171" s="240" t="s">
        <v>527</v>
      </c>
      <c r="D171" s="240"/>
      <c r="E171" s="240"/>
      <c r="F171" s="261" t="s">
        <v>579</v>
      </c>
      <c r="G171" s="240"/>
      <c r="H171" s="240" t="s">
        <v>646</v>
      </c>
      <c r="I171" s="240" t="s">
        <v>581</v>
      </c>
      <c r="J171" s="240" t="s">
        <v>630</v>
      </c>
      <c r="K171" s="286"/>
    </row>
    <row r="172" spans="2:11" s="1" customFormat="1" ht="15" customHeight="1">
      <c r="B172" s="263"/>
      <c r="C172" s="240" t="s">
        <v>584</v>
      </c>
      <c r="D172" s="240"/>
      <c r="E172" s="240"/>
      <c r="F172" s="261" t="s">
        <v>585</v>
      </c>
      <c r="G172" s="240"/>
      <c r="H172" s="240" t="s">
        <v>646</v>
      </c>
      <c r="I172" s="240" t="s">
        <v>581</v>
      </c>
      <c r="J172" s="240">
        <v>50</v>
      </c>
      <c r="K172" s="286"/>
    </row>
    <row r="173" spans="2:11" s="1" customFormat="1" ht="15" customHeight="1">
      <c r="B173" s="263"/>
      <c r="C173" s="240" t="s">
        <v>587</v>
      </c>
      <c r="D173" s="240"/>
      <c r="E173" s="240"/>
      <c r="F173" s="261" t="s">
        <v>579</v>
      </c>
      <c r="G173" s="240"/>
      <c r="H173" s="240" t="s">
        <v>646</v>
      </c>
      <c r="I173" s="240" t="s">
        <v>589</v>
      </c>
      <c r="J173" s="240"/>
      <c r="K173" s="286"/>
    </row>
    <row r="174" spans="2:11" s="1" customFormat="1" ht="15" customHeight="1">
      <c r="B174" s="263"/>
      <c r="C174" s="240" t="s">
        <v>598</v>
      </c>
      <c r="D174" s="240"/>
      <c r="E174" s="240"/>
      <c r="F174" s="261" t="s">
        <v>585</v>
      </c>
      <c r="G174" s="240"/>
      <c r="H174" s="240" t="s">
        <v>646</v>
      </c>
      <c r="I174" s="240" t="s">
        <v>581</v>
      </c>
      <c r="J174" s="240">
        <v>50</v>
      </c>
      <c r="K174" s="286"/>
    </row>
    <row r="175" spans="2:11" s="1" customFormat="1" ht="15" customHeight="1">
      <c r="B175" s="263"/>
      <c r="C175" s="240" t="s">
        <v>606</v>
      </c>
      <c r="D175" s="240"/>
      <c r="E175" s="240"/>
      <c r="F175" s="261" t="s">
        <v>585</v>
      </c>
      <c r="G175" s="240"/>
      <c r="H175" s="240" t="s">
        <v>646</v>
      </c>
      <c r="I175" s="240" t="s">
        <v>581</v>
      </c>
      <c r="J175" s="240">
        <v>50</v>
      </c>
      <c r="K175" s="286"/>
    </row>
    <row r="176" spans="2:11" s="1" customFormat="1" ht="15" customHeight="1">
      <c r="B176" s="263"/>
      <c r="C176" s="240" t="s">
        <v>604</v>
      </c>
      <c r="D176" s="240"/>
      <c r="E176" s="240"/>
      <c r="F176" s="261" t="s">
        <v>585</v>
      </c>
      <c r="G176" s="240"/>
      <c r="H176" s="240" t="s">
        <v>646</v>
      </c>
      <c r="I176" s="240" t="s">
        <v>581</v>
      </c>
      <c r="J176" s="240">
        <v>50</v>
      </c>
      <c r="K176" s="286"/>
    </row>
    <row r="177" spans="2:11" s="1" customFormat="1" ht="15" customHeight="1">
      <c r="B177" s="263"/>
      <c r="C177" s="240" t="s">
        <v>101</v>
      </c>
      <c r="D177" s="240"/>
      <c r="E177" s="240"/>
      <c r="F177" s="261" t="s">
        <v>579</v>
      </c>
      <c r="G177" s="240"/>
      <c r="H177" s="240" t="s">
        <v>647</v>
      </c>
      <c r="I177" s="240" t="s">
        <v>648</v>
      </c>
      <c r="J177" s="240"/>
      <c r="K177" s="286"/>
    </row>
    <row r="178" spans="2:11" s="1" customFormat="1" ht="15" customHeight="1">
      <c r="B178" s="263"/>
      <c r="C178" s="240" t="s">
        <v>60</v>
      </c>
      <c r="D178" s="240"/>
      <c r="E178" s="240"/>
      <c r="F178" s="261" t="s">
        <v>579</v>
      </c>
      <c r="G178" s="240"/>
      <c r="H178" s="240" t="s">
        <v>649</v>
      </c>
      <c r="I178" s="240" t="s">
        <v>650</v>
      </c>
      <c r="J178" s="240">
        <v>1</v>
      </c>
      <c r="K178" s="286"/>
    </row>
    <row r="179" spans="2:11" s="1" customFormat="1" ht="15" customHeight="1">
      <c r="B179" s="263"/>
      <c r="C179" s="240" t="s">
        <v>56</v>
      </c>
      <c r="D179" s="240"/>
      <c r="E179" s="240"/>
      <c r="F179" s="261" t="s">
        <v>579</v>
      </c>
      <c r="G179" s="240"/>
      <c r="H179" s="240" t="s">
        <v>651</v>
      </c>
      <c r="I179" s="240" t="s">
        <v>581</v>
      </c>
      <c r="J179" s="240">
        <v>20</v>
      </c>
      <c r="K179" s="286"/>
    </row>
    <row r="180" spans="2:11" s="1" customFormat="1" ht="15" customHeight="1">
      <c r="B180" s="263"/>
      <c r="C180" s="240" t="s">
        <v>57</v>
      </c>
      <c r="D180" s="240"/>
      <c r="E180" s="240"/>
      <c r="F180" s="261" t="s">
        <v>579</v>
      </c>
      <c r="G180" s="240"/>
      <c r="H180" s="240" t="s">
        <v>652</v>
      </c>
      <c r="I180" s="240" t="s">
        <v>581</v>
      </c>
      <c r="J180" s="240">
        <v>255</v>
      </c>
      <c r="K180" s="286"/>
    </row>
    <row r="181" spans="2:11" s="1" customFormat="1" ht="15" customHeight="1">
      <c r="B181" s="263"/>
      <c r="C181" s="240" t="s">
        <v>102</v>
      </c>
      <c r="D181" s="240"/>
      <c r="E181" s="240"/>
      <c r="F181" s="261" t="s">
        <v>579</v>
      </c>
      <c r="G181" s="240"/>
      <c r="H181" s="240" t="s">
        <v>543</v>
      </c>
      <c r="I181" s="240" t="s">
        <v>581</v>
      </c>
      <c r="J181" s="240">
        <v>10</v>
      </c>
      <c r="K181" s="286"/>
    </row>
    <row r="182" spans="2:11" s="1" customFormat="1" ht="15" customHeight="1">
      <c r="B182" s="263"/>
      <c r="C182" s="240" t="s">
        <v>103</v>
      </c>
      <c r="D182" s="240"/>
      <c r="E182" s="240"/>
      <c r="F182" s="261" t="s">
        <v>579</v>
      </c>
      <c r="G182" s="240"/>
      <c r="H182" s="240" t="s">
        <v>653</v>
      </c>
      <c r="I182" s="240" t="s">
        <v>614</v>
      </c>
      <c r="J182" s="240"/>
      <c r="K182" s="286"/>
    </row>
    <row r="183" spans="2:11" s="1" customFormat="1" ht="15" customHeight="1">
      <c r="B183" s="263"/>
      <c r="C183" s="240" t="s">
        <v>654</v>
      </c>
      <c r="D183" s="240"/>
      <c r="E183" s="240"/>
      <c r="F183" s="261" t="s">
        <v>579</v>
      </c>
      <c r="G183" s="240"/>
      <c r="H183" s="240" t="s">
        <v>655</v>
      </c>
      <c r="I183" s="240" t="s">
        <v>614</v>
      </c>
      <c r="J183" s="240"/>
      <c r="K183" s="286"/>
    </row>
    <row r="184" spans="2:11" s="1" customFormat="1" ht="15" customHeight="1">
      <c r="B184" s="263"/>
      <c r="C184" s="240" t="s">
        <v>643</v>
      </c>
      <c r="D184" s="240"/>
      <c r="E184" s="240"/>
      <c r="F184" s="261" t="s">
        <v>579</v>
      </c>
      <c r="G184" s="240"/>
      <c r="H184" s="240" t="s">
        <v>656</v>
      </c>
      <c r="I184" s="240" t="s">
        <v>614</v>
      </c>
      <c r="J184" s="240"/>
      <c r="K184" s="286"/>
    </row>
    <row r="185" spans="2:11" s="1" customFormat="1" ht="15" customHeight="1">
      <c r="B185" s="263"/>
      <c r="C185" s="240" t="s">
        <v>105</v>
      </c>
      <c r="D185" s="240"/>
      <c r="E185" s="240"/>
      <c r="F185" s="261" t="s">
        <v>585</v>
      </c>
      <c r="G185" s="240"/>
      <c r="H185" s="240" t="s">
        <v>657</v>
      </c>
      <c r="I185" s="240" t="s">
        <v>581</v>
      </c>
      <c r="J185" s="240">
        <v>50</v>
      </c>
      <c r="K185" s="286"/>
    </row>
    <row r="186" spans="2:11" s="1" customFormat="1" ht="15" customHeight="1">
      <c r="B186" s="263"/>
      <c r="C186" s="240" t="s">
        <v>658</v>
      </c>
      <c r="D186" s="240"/>
      <c r="E186" s="240"/>
      <c r="F186" s="261" t="s">
        <v>585</v>
      </c>
      <c r="G186" s="240"/>
      <c r="H186" s="240" t="s">
        <v>659</v>
      </c>
      <c r="I186" s="240" t="s">
        <v>660</v>
      </c>
      <c r="J186" s="240"/>
      <c r="K186" s="286"/>
    </row>
    <row r="187" spans="2:11" s="1" customFormat="1" ht="15" customHeight="1">
      <c r="B187" s="263"/>
      <c r="C187" s="240" t="s">
        <v>661</v>
      </c>
      <c r="D187" s="240"/>
      <c r="E187" s="240"/>
      <c r="F187" s="261" t="s">
        <v>585</v>
      </c>
      <c r="G187" s="240"/>
      <c r="H187" s="240" t="s">
        <v>662</v>
      </c>
      <c r="I187" s="240" t="s">
        <v>660</v>
      </c>
      <c r="J187" s="240"/>
      <c r="K187" s="286"/>
    </row>
    <row r="188" spans="2:11" s="1" customFormat="1" ht="15" customHeight="1">
      <c r="B188" s="263"/>
      <c r="C188" s="240" t="s">
        <v>663</v>
      </c>
      <c r="D188" s="240"/>
      <c r="E188" s="240"/>
      <c r="F188" s="261" t="s">
        <v>585</v>
      </c>
      <c r="G188" s="240"/>
      <c r="H188" s="240" t="s">
        <v>664</v>
      </c>
      <c r="I188" s="240" t="s">
        <v>660</v>
      </c>
      <c r="J188" s="240"/>
      <c r="K188" s="286"/>
    </row>
    <row r="189" spans="2:11" s="1" customFormat="1" ht="15" customHeight="1">
      <c r="B189" s="263"/>
      <c r="C189" s="299" t="s">
        <v>665</v>
      </c>
      <c r="D189" s="240"/>
      <c r="E189" s="240"/>
      <c r="F189" s="261" t="s">
        <v>585</v>
      </c>
      <c r="G189" s="240"/>
      <c r="H189" s="240" t="s">
        <v>666</v>
      </c>
      <c r="I189" s="240" t="s">
        <v>667</v>
      </c>
      <c r="J189" s="300" t="s">
        <v>668</v>
      </c>
      <c r="K189" s="286"/>
    </row>
    <row r="190" spans="2:11" s="1" customFormat="1" ht="15" customHeight="1">
      <c r="B190" s="263"/>
      <c r="C190" s="299" t="s">
        <v>45</v>
      </c>
      <c r="D190" s="240"/>
      <c r="E190" s="240"/>
      <c r="F190" s="261" t="s">
        <v>579</v>
      </c>
      <c r="G190" s="240"/>
      <c r="H190" s="237" t="s">
        <v>669</v>
      </c>
      <c r="I190" s="240" t="s">
        <v>670</v>
      </c>
      <c r="J190" s="240"/>
      <c r="K190" s="286"/>
    </row>
    <row r="191" spans="2:11" s="1" customFormat="1" ht="15" customHeight="1">
      <c r="B191" s="263"/>
      <c r="C191" s="299" t="s">
        <v>671</v>
      </c>
      <c r="D191" s="240"/>
      <c r="E191" s="240"/>
      <c r="F191" s="261" t="s">
        <v>579</v>
      </c>
      <c r="G191" s="240"/>
      <c r="H191" s="240" t="s">
        <v>672</v>
      </c>
      <c r="I191" s="240" t="s">
        <v>614</v>
      </c>
      <c r="J191" s="240"/>
      <c r="K191" s="286"/>
    </row>
    <row r="192" spans="2:11" s="1" customFormat="1" ht="15" customHeight="1">
      <c r="B192" s="263"/>
      <c r="C192" s="299" t="s">
        <v>673</v>
      </c>
      <c r="D192" s="240"/>
      <c r="E192" s="240"/>
      <c r="F192" s="261" t="s">
        <v>579</v>
      </c>
      <c r="G192" s="240"/>
      <c r="H192" s="240" t="s">
        <v>674</v>
      </c>
      <c r="I192" s="240" t="s">
        <v>614</v>
      </c>
      <c r="J192" s="240"/>
      <c r="K192" s="286"/>
    </row>
    <row r="193" spans="2:11" s="1" customFormat="1" ht="15" customHeight="1">
      <c r="B193" s="263"/>
      <c r="C193" s="299" t="s">
        <v>675</v>
      </c>
      <c r="D193" s="240"/>
      <c r="E193" s="240"/>
      <c r="F193" s="261" t="s">
        <v>585</v>
      </c>
      <c r="G193" s="240"/>
      <c r="H193" s="240" t="s">
        <v>676</v>
      </c>
      <c r="I193" s="240" t="s">
        <v>614</v>
      </c>
      <c r="J193" s="240"/>
      <c r="K193" s="286"/>
    </row>
    <row r="194" spans="2:11" s="1" customFormat="1" ht="15" customHeight="1">
      <c r="B194" s="292"/>
      <c r="C194" s="301"/>
      <c r="D194" s="272"/>
      <c r="E194" s="272"/>
      <c r="F194" s="272"/>
      <c r="G194" s="272"/>
      <c r="H194" s="272"/>
      <c r="I194" s="272"/>
      <c r="J194" s="272"/>
      <c r="K194" s="293"/>
    </row>
    <row r="195" spans="2:11" s="1" customFormat="1" ht="18.75" customHeight="1">
      <c r="B195" s="274"/>
      <c r="C195" s="284"/>
      <c r="D195" s="284"/>
      <c r="E195" s="284"/>
      <c r="F195" s="294"/>
      <c r="G195" s="284"/>
      <c r="H195" s="284"/>
      <c r="I195" s="284"/>
      <c r="J195" s="284"/>
      <c r="K195" s="274"/>
    </row>
    <row r="196" spans="2:11" s="1" customFormat="1" ht="18.75" customHeight="1">
      <c r="B196" s="274"/>
      <c r="C196" s="284"/>
      <c r="D196" s="284"/>
      <c r="E196" s="284"/>
      <c r="F196" s="294"/>
      <c r="G196" s="284"/>
      <c r="H196" s="284"/>
      <c r="I196" s="284"/>
      <c r="J196" s="284"/>
      <c r="K196" s="274"/>
    </row>
    <row r="197" spans="2:11" s="1" customFormat="1" ht="18.75" customHeight="1">
      <c r="B197" s="247"/>
      <c r="C197" s="247"/>
      <c r="D197" s="247"/>
      <c r="E197" s="247"/>
      <c r="F197" s="247"/>
      <c r="G197" s="247"/>
      <c r="H197" s="247"/>
      <c r="I197" s="247"/>
      <c r="J197" s="247"/>
      <c r="K197" s="247"/>
    </row>
    <row r="198" spans="2:11" s="1" customFormat="1" ht="13.5">
      <c r="B198" s="229"/>
      <c r="C198" s="230"/>
      <c r="D198" s="230"/>
      <c r="E198" s="230"/>
      <c r="F198" s="230"/>
      <c r="G198" s="230"/>
      <c r="H198" s="230"/>
      <c r="I198" s="230"/>
      <c r="J198" s="230"/>
      <c r="K198" s="231"/>
    </row>
    <row r="199" spans="2:11" s="1" customFormat="1" ht="21">
      <c r="B199" s="232"/>
      <c r="C199" s="356" t="s">
        <v>677</v>
      </c>
      <c r="D199" s="356"/>
      <c r="E199" s="356"/>
      <c r="F199" s="356"/>
      <c r="G199" s="356"/>
      <c r="H199" s="356"/>
      <c r="I199" s="356"/>
      <c r="J199" s="356"/>
      <c r="K199" s="233"/>
    </row>
    <row r="200" spans="2:11" s="1" customFormat="1" ht="25.5" customHeight="1">
      <c r="B200" s="232"/>
      <c r="C200" s="302" t="s">
        <v>678</v>
      </c>
      <c r="D200" s="302"/>
      <c r="E200" s="302"/>
      <c r="F200" s="302" t="s">
        <v>679</v>
      </c>
      <c r="G200" s="303"/>
      <c r="H200" s="357" t="s">
        <v>680</v>
      </c>
      <c r="I200" s="357"/>
      <c r="J200" s="357"/>
      <c r="K200" s="233"/>
    </row>
    <row r="201" spans="2:11" s="1" customFormat="1" ht="5.25" customHeight="1">
      <c r="B201" s="263"/>
      <c r="C201" s="258"/>
      <c r="D201" s="258"/>
      <c r="E201" s="258"/>
      <c r="F201" s="258"/>
      <c r="G201" s="284"/>
      <c r="H201" s="258"/>
      <c r="I201" s="258"/>
      <c r="J201" s="258"/>
      <c r="K201" s="286"/>
    </row>
    <row r="202" spans="2:11" s="1" customFormat="1" ht="15" customHeight="1">
      <c r="B202" s="263"/>
      <c r="C202" s="240" t="s">
        <v>670</v>
      </c>
      <c r="D202" s="240"/>
      <c r="E202" s="240"/>
      <c r="F202" s="261" t="s">
        <v>46</v>
      </c>
      <c r="G202" s="240"/>
      <c r="H202" s="358" t="s">
        <v>681</v>
      </c>
      <c r="I202" s="358"/>
      <c r="J202" s="358"/>
      <c r="K202" s="286"/>
    </row>
    <row r="203" spans="2:11" s="1" customFormat="1" ht="15" customHeight="1">
      <c r="B203" s="263"/>
      <c r="C203" s="240"/>
      <c r="D203" s="240"/>
      <c r="E203" s="240"/>
      <c r="F203" s="261" t="s">
        <v>47</v>
      </c>
      <c r="G203" s="240"/>
      <c r="H203" s="358" t="s">
        <v>682</v>
      </c>
      <c r="I203" s="358"/>
      <c r="J203" s="358"/>
      <c r="K203" s="286"/>
    </row>
    <row r="204" spans="2:11" s="1" customFormat="1" ht="15" customHeight="1">
      <c r="B204" s="263"/>
      <c r="C204" s="240"/>
      <c r="D204" s="240"/>
      <c r="E204" s="240"/>
      <c r="F204" s="261" t="s">
        <v>50</v>
      </c>
      <c r="G204" s="240"/>
      <c r="H204" s="358" t="s">
        <v>683</v>
      </c>
      <c r="I204" s="358"/>
      <c r="J204" s="358"/>
      <c r="K204" s="286"/>
    </row>
    <row r="205" spans="2:11" s="1" customFormat="1" ht="15" customHeight="1">
      <c r="B205" s="263"/>
      <c r="C205" s="240"/>
      <c r="D205" s="240"/>
      <c r="E205" s="240"/>
      <c r="F205" s="261" t="s">
        <v>48</v>
      </c>
      <c r="G205" s="240"/>
      <c r="H205" s="358" t="s">
        <v>684</v>
      </c>
      <c r="I205" s="358"/>
      <c r="J205" s="358"/>
      <c r="K205" s="286"/>
    </row>
    <row r="206" spans="2:11" s="1" customFormat="1" ht="15" customHeight="1">
      <c r="B206" s="263"/>
      <c r="C206" s="240"/>
      <c r="D206" s="240"/>
      <c r="E206" s="240"/>
      <c r="F206" s="261" t="s">
        <v>49</v>
      </c>
      <c r="G206" s="240"/>
      <c r="H206" s="358" t="s">
        <v>685</v>
      </c>
      <c r="I206" s="358"/>
      <c r="J206" s="358"/>
      <c r="K206" s="286"/>
    </row>
    <row r="207" spans="2:11" s="1" customFormat="1" ht="15" customHeight="1">
      <c r="B207" s="263"/>
      <c r="C207" s="240"/>
      <c r="D207" s="240"/>
      <c r="E207" s="240"/>
      <c r="F207" s="261"/>
      <c r="G207" s="240"/>
      <c r="H207" s="240"/>
      <c r="I207" s="240"/>
      <c r="J207" s="240"/>
      <c r="K207" s="286"/>
    </row>
    <row r="208" spans="2:11" s="1" customFormat="1" ht="15" customHeight="1">
      <c r="B208" s="263"/>
      <c r="C208" s="240" t="s">
        <v>626</v>
      </c>
      <c r="D208" s="240"/>
      <c r="E208" s="240"/>
      <c r="F208" s="261" t="s">
        <v>79</v>
      </c>
      <c r="G208" s="240"/>
      <c r="H208" s="358" t="s">
        <v>686</v>
      </c>
      <c r="I208" s="358"/>
      <c r="J208" s="358"/>
      <c r="K208" s="286"/>
    </row>
    <row r="209" spans="2:11" s="1" customFormat="1" ht="15" customHeight="1">
      <c r="B209" s="263"/>
      <c r="C209" s="240"/>
      <c r="D209" s="240"/>
      <c r="E209" s="240"/>
      <c r="F209" s="261" t="s">
        <v>521</v>
      </c>
      <c r="G209" s="240"/>
      <c r="H209" s="358" t="s">
        <v>522</v>
      </c>
      <c r="I209" s="358"/>
      <c r="J209" s="358"/>
      <c r="K209" s="286"/>
    </row>
    <row r="210" spans="2:11" s="1" customFormat="1" ht="15" customHeight="1">
      <c r="B210" s="263"/>
      <c r="C210" s="240"/>
      <c r="D210" s="240"/>
      <c r="E210" s="240"/>
      <c r="F210" s="261" t="s">
        <v>519</v>
      </c>
      <c r="G210" s="240"/>
      <c r="H210" s="358" t="s">
        <v>687</v>
      </c>
      <c r="I210" s="358"/>
      <c r="J210" s="358"/>
      <c r="K210" s="286"/>
    </row>
    <row r="211" spans="2:11" s="1" customFormat="1" ht="15" customHeight="1">
      <c r="B211" s="304"/>
      <c r="C211" s="240"/>
      <c r="D211" s="240"/>
      <c r="E211" s="240"/>
      <c r="F211" s="261" t="s">
        <v>523</v>
      </c>
      <c r="G211" s="299"/>
      <c r="H211" s="359" t="s">
        <v>524</v>
      </c>
      <c r="I211" s="359"/>
      <c r="J211" s="359"/>
      <c r="K211" s="305"/>
    </row>
    <row r="212" spans="2:11" s="1" customFormat="1" ht="15" customHeight="1">
      <c r="B212" s="304"/>
      <c r="C212" s="240"/>
      <c r="D212" s="240"/>
      <c r="E212" s="240"/>
      <c r="F212" s="261" t="s">
        <v>525</v>
      </c>
      <c r="G212" s="299"/>
      <c r="H212" s="359" t="s">
        <v>688</v>
      </c>
      <c r="I212" s="359"/>
      <c r="J212" s="359"/>
      <c r="K212" s="305"/>
    </row>
    <row r="213" spans="2:11" s="1" customFormat="1" ht="15" customHeight="1">
      <c r="B213" s="304"/>
      <c r="C213" s="240"/>
      <c r="D213" s="240"/>
      <c r="E213" s="240"/>
      <c r="F213" s="261"/>
      <c r="G213" s="299"/>
      <c r="H213" s="290"/>
      <c r="I213" s="290"/>
      <c r="J213" s="290"/>
      <c r="K213" s="305"/>
    </row>
    <row r="214" spans="2:11" s="1" customFormat="1" ht="15" customHeight="1">
      <c r="B214" s="304"/>
      <c r="C214" s="240" t="s">
        <v>650</v>
      </c>
      <c r="D214" s="240"/>
      <c r="E214" s="240"/>
      <c r="F214" s="261">
        <v>1</v>
      </c>
      <c r="G214" s="299"/>
      <c r="H214" s="359" t="s">
        <v>689</v>
      </c>
      <c r="I214" s="359"/>
      <c r="J214" s="359"/>
      <c r="K214" s="305"/>
    </row>
    <row r="215" spans="2:11" s="1" customFormat="1" ht="15" customHeight="1">
      <c r="B215" s="304"/>
      <c r="C215" s="240"/>
      <c r="D215" s="240"/>
      <c r="E215" s="240"/>
      <c r="F215" s="261">
        <v>2</v>
      </c>
      <c r="G215" s="299"/>
      <c r="H215" s="359" t="s">
        <v>690</v>
      </c>
      <c r="I215" s="359"/>
      <c r="J215" s="359"/>
      <c r="K215" s="305"/>
    </row>
    <row r="216" spans="2:11" s="1" customFormat="1" ht="15" customHeight="1">
      <c r="B216" s="304"/>
      <c r="C216" s="240"/>
      <c r="D216" s="240"/>
      <c r="E216" s="240"/>
      <c r="F216" s="261">
        <v>3</v>
      </c>
      <c r="G216" s="299"/>
      <c r="H216" s="359" t="s">
        <v>691</v>
      </c>
      <c r="I216" s="359"/>
      <c r="J216" s="359"/>
      <c r="K216" s="305"/>
    </row>
    <row r="217" spans="2:11" s="1" customFormat="1" ht="15" customHeight="1">
      <c r="B217" s="304"/>
      <c r="C217" s="240"/>
      <c r="D217" s="240"/>
      <c r="E217" s="240"/>
      <c r="F217" s="261">
        <v>4</v>
      </c>
      <c r="G217" s="299"/>
      <c r="H217" s="359" t="s">
        <v>692</v>
      </c>
      <c r="I217" s="359"/>
      <c r="J217" s="359"/>
      <c r="K217" s="305"/>
    </row>
    <row r="218" spans="2:11" s="1" customFormat="1" ht="12.75" customHeight="1">
      <c r="B218" s="306"/>
      <c r="C218" s="307"/>
      <c r="D218" s="307"/>
      <c r="E218" s="307"/>
      <c r="F218" s="307"/>
      <c r="G218" s="307"/>
      <c r="H218" s="307"/>
      <c r="I218" s="307"/>
      <c r="J218" s="307"/>
      <c r="K218" s="308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2020-21 - Rekonstrukce mí...</vt:lpstr>
      <vt:lpstr>Pokyny pro vyplnění</vt:lpstr>
      <vt:lpstr>'2020-21 - Rekonstrukce mí...'!Názvy_tisku</vt:lpstr>
      <vt:lpstr>'Rekapitulace stavby'!Názvy_tisku</vt:lpstr>
      <vt:lpstr>'2020-21 - Rekonstrukce mí...'!Oblast_tisku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OEM</cp:lastModifiedBy>
  <dcterms:created xsi:type="dcterms:W3CDTF">2020-12-15T20:32:11Z</dcterms:created>
  <dcterms:modified xsi:type="dcterms:W3CDTF">2021-04-20T11:08:29Z</dcterms:modified>
</cp:coreProperties>
</file>